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theme/theme1.xml" ContentType="application/vnd.openxmlformats-officedocument.theme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ARÇOM" sheetId="1" state="visible" r:id="rId3"/>
    <sheet name="AUX. LIMPEZA" sheetId="2" state="visible" r:id="rId4"/>
    <sheet name="COPEIRA" sheetId="3" state="visible" r:id="rId5"/>
    <sheet name="ENCARREGADO" sheetId="4" state="visible" r:id="rId6"/>
    <sheet name="ZELADOR" sheetId="5" state="visible" r:id="rId7"/>
    <sheet name="RECEPCIONISTA" sheetId="6" state="visible" r:id="rId8"/>
    <sheet name="EPI´s" sheetId="7" state="visible" r:id="rId9"/>
    <sheet name="MATERIAIS" sheetId="8" state="visible" r:id="rId10"/>
    <sheet name="EQUIPAMENTOS" sheetId="9" state="visible" r:id="rId11"/>
    <sheet name="UTENSÍLIOS" sheetId="10" state="visible" r:id="rId12"/>
    <sheet name="Exames e Cursos" sheetId="11" state="visible" r:id="rId13"/>
  </sheets>
  <definedNames>
    <definedName function="false" hidden="false" localSheetId="1" name="_xlnm.Print_Area" vbProcedure="false">'AUX. LIMPEZA'!$A$1:$E$148</definedName>
    <definedName function="false" hidden="false" localSheetId="2" name="_xlnm.Print_Area" vbProcedure="false">COPEIRA!$A$1:$E$147</definedName>
    <definedName function="false" hidden="false" localSheetId="3" name="_xlnm.Print_Area" vbProcedure="false">ENCARREGADO!$A$1:$E$147</definedName>
    <definedName function="false" hidden="false" localSheetId="0" name="_xlnm.Print_Area" vbProcedure="false">GARÇOM!$A$1:$E$147</definedName>
    <definedName function="false" hidden="false" localSheetId="5" name="_xlnm.Print_Area" vbProcedure="false">RECEPCIONISTA!$A$1:$E$147</definedName>
    <definedName function="false" hidden="false" localSheetId="4" name="_xlnm.Print_Area" vbProcedure="false">ZELADOR!$A$1:$E$147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63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  <comment ref="E65" authorId="0">
      <text>
        <r>
          <rPr>
            <sz val="10"/>
            <rFont val="Arial"/>
            <family val="2"/>
          </rPr>
          <t xml:space="preserve">======
ID#AAAAyXhUdM0
     (2023-06-01 11:37:17)
CLÁUSULA DÉCIMA QUARTA - TRANSPORTE DE TRABALHADORES
Parágrafo Quinto - O Vale-Transporte será custeado pelo empregado, na parcela equivalente a 6% (seis por cento) de seus salários básicos, excluídos quaisquer adicionais ou vantagens.</t>
        </r>
      </text>
    </comment>
  </commentList>
</comments>
</file>

<file path=xl/sharedStrings.xml><?xml version="1.0" encoding="utf-8"?>
<sst xmlns="http://schemas.openxmlformats.org/spreadsheetml/2006/main" count="1628" uniqueCount="286">
  <si>
    <t xml:space="preserve">ANEXO I
 Planilha de custos e formação de preços
Modelo para consolidação e apresentação de propostas</t>
  </si>
  <si>
    <t xml:space="preserve">Nº Processo</t>
  </si>
  <si>
    <t xml:space="preserve">Licitação Nº</t>
  </si>
  <si>
    <t xml:space="preserve">192/2025</t>
  </si>
  <si>
    <t xml:space="preserve">Dia/Hora</t>
  </si>
  <si>
    <t xml:space="preserve">Discriminação dos Serviços (dados referentes à contratação)</t>
  </si>
  <si>
    <t xml:space="preserve">A</t>
  </si>
  <si>
    <t xml:space="preserve">Data de apresentação da proposta (dia/mês/ano)</t>
  </si>
  <si>
    <t xml:space="preserve">B</t>
  </si>
  <si>
    <t xml:space="preserve">Município/UF</t>
  </si>
  <si>
    <t xml:space="preserve">GO</t>
  </si>
  <si>
    <t xml:space="preserve">C</t>
  </si>
  <si>
    <t xml:space="preserve">Ano Acordo, Convenção ou Sentença Normativa em Dissídio Coletivo</t>
  </si>
  <si>
    <t xml:space="preserve">GO000026/2025</t>
  </si>
  <si>
    <t xml:space="preserve">D</t>
  </si>
  <si>
    <t xml:space="preserve">Nº de meses de execução contratual</t>
  </si>
  <si>
    <t xml:space="preserve">Identificação do Serviço</t>
  </si>
  <si>
    <t xml:space="preserve">Tipo de Serviço</t>
  </si>
  <si>
    <t xml:space="preserve">Unidade de Medida</t>
  </si>
  <si>
    <t xml:space="preserve">Qtde. Total a Contratar (em função da un; de medida)</t>
  </si>
  <si>
    <t xml:space="preserve">GARÇOM</t>
  </si>
  <si>
    <t xml:space="preserve">Posto</t>
  </si>
  <si>
    <t xml:space="preserve">Mão de obra</t>
  </si>
  <si>
    <t xml:space="preserve">Mão de obra vinculada à execução contratual</t>
  </si>
  <si>
    <t xml:space="preserve">Dados complementares para composição dos custos referente à mão de obra</t>
  </si>
  <si>
    <t xml:space="preserve">Tipo de serviço (mesmo serviço com características distintas</t>
  </si>
  <si>
    <t xml:space="preserve">Garçom</t>
  </si>
  <si>
    <t xml:space="preserve">Salário Normativo da Categoria Profissional</t>
  </si>
  <si>
    <t xml:space="preserve">Categoria profissional (vinculado à execução contratual)</t>
  </si>
  <si>
    <t xml:space="preserve">Data base da categoria (dia/mês/ano)</t>
  </si>
  <si>
    <t xml:space="preserve">Nota: Deverá ser elaborado um quadro para cada tipo de serviço.</t>
  </si>
  <si>
    <t xml:space="preserve">MÓDULO 1: COMPOSIÇÃO DA REMUNERAÇÃO</t>
  </si>
  <si>
    <t xml:space="preserve">Composição da Remuneração</t>
  </si>
  <si>
    <t xml:space="preserve">Valor (R$)</t>
  </si>
  <si>
    <t xml:space="preserve">Salário Base</t>
  </si>
  <si>
    <t xml:space="preserve">Adicional de Insalubridade</t>
  </si>
  <si>
    <t xml:space="preserve">Adicional de Periculosidade</t>
  </si>
  <si>
    <t xml:space="preserve">Adicional Noturno</t>
  </si>
  <si>
    <t xml:space="preserve">E</t>
  </si>
  <si>
    <t xml:space="preserve">Hora Noturna adicional</t>
  </si>
  <si>
    <t xml:space="preserve">F</t>
  </si>
  <si>
    <t xml:space="preserve">Adicional de Hora Extra</t>
  </si>
  <si>
    <t xml:space="preserve">G</t>
  </si>
  <si>
    <t xml:space="preserve">Intervalo Intrajornada</t>
  </si>
  <si>
    <t xml:space="preserve">H</t>
  </si>
  <si>
    <t xml:space="preserve">Gratificação</t>
  </si>
  <si>
    <t xml:space="preserve">TOTAL DO MÓDULO 1</t>
  </si>
  <si>
    <t xml:space="preserve">MÓDULO 2: ENCARGOS E BENEFÍCIOS ANUAIS, MENSAIS E DIÁRIOS</t>
  </si>
  <si>
    <t xml:space="preserve">Submódulo 2.1 – 13º Salário, Férias e Adicional de Férias</t>
  </si>
  <si>
    <t xml:space="preserve">2.1</t>
  </si>
  <si>
    <t xml:space="preserve">13º Salário e Adicional de Férias</t>
  </si>
  <si>
    <t xml:space="preserve">%</t>
  </si>
  <si>
    <t xml:space="preserve">13º Salário</t>
  </si>
  <si>
    <t xml:space="preserve">Adicional de Férias</t>
  </si>
  <si>
    <t xml:space="preserve">TOTAL SUBMÓDULO 2.1</t>
  </si>
  <si>
    <t xml:space="preserve">Submódulo 2.2 – Encargos previdenciários e FGTS</t>
  </si>
  <si>
    <t xml:space="preserve">2.2</t>
  </si>
  <si>
    <t xml:space="preserve">Encargos previdenciários e FGTS</t>
  </si>
  <si>
    <t xml:space="preserve">INSS</t>
  </si>
  <si>
    <t xml:space="preserve">Salário Educação</t>
  </si>
  <si>
    <t xml:space="preserve">SAT (Seguro Acidente de Trabalho)</t>
  </si>
  <si>
    <t xml:space="preserve">SESC ou SESI</t>
  </si>
  <si>
    <t xml:space="preserve">SENAI – SENAC</t>
  </si>
  <si>
    <t xml:space="preserve">SEBRAE</t>
  </si>
  <si>
    <t xml:space="preserve">INCRA</t>
  </si>
  <si>
    <t xml:space="preserve">FGTS</t>
  </si>
  <si>
    <t xml:space="preserve">TOTAL SUBMÓDULO 2.2</t>
  </si>
  <si>
    <t xml:space="preserve">Nota (1) – Os percentuais dos encargos previdenciários e FGTS são aqueles estabelecidos pela legislação vigente.</t>
  </si>
  <si>
    <t xml:space="preserve">Nota (2) – Percentuais incidentes sobre a remuneração.</t>
  </si>
  <si>
    <t xml:space="preserve">Submódulo 2.3 – Benefícios Mensais e Diários</t>
  </si>
  <si>
    <t xml:space="preserve">2.3</t>
  </si>
  <si>
    <t xml:space="preserve">Benefícios Mensais e Diários</t>
  </si>
  <si>
    <t xml:space="preserve">Transporte (22 dias, valor da passagem R$ 4,30)</t>
  </si>
  <si>
    <t xml:space="preserve">A1</t>
  </si>
  <si>
    <r>
      <rPr>
        <sz val="8"/>
        <color rgb="FFFF0000"/>
        <rFont val="Calibri"/>
        <family val="2"/>
        <charset val="1"/>
      </rPr>
      <t xml:space="preserve">Desconto legal sobre transporte (máximo 6% do </t>
    </r>
    <r>
      <rPr>
        <b val="true"/>
        <sz val="8"/>
        <color rgb="FFFF0000"/>
        <rFont val="Calibri"/>
        <family val="2"/>
        <charset val="1"/>
      </rPr>
      <t xml:space="preserve">salário-base</t>
    </r>
    <r>
      <rPr>
        <sz val="8"/>
        <color rgb="FFFF0000"/>
        <rFont val="Calibri"/>
        <family val="2"/>
        <charset val="1"/>
      </rPr>
      <t xml:space="preserve">)</t>
    </r>
  </si>
  <si>
    <t xml:space="preserve">-</t>
  </si>
  <si>
    <t xml:space="preserve">Auxílio alimentação</t>
  </si>
  <si>
    <t xml:space="preserve">B1</t>
  </si>
  <si>
    <t xml:space="preserve">Desconto legal sobre alimentação (máximo 11% do valor do beneficio)</t>
  </si>
  <si>
    <t xml:space="preserve">Seguro de vida e assistência social</t>
  </si>
  <si>
    <t xml:space="preserve">Amparo Familiar</t>
  </si>
  <si>
    <t xml:space="preserve">Plano de saúde</t>
  </si>
  <si>
    <t xml:space="preserve">Custeio Compulsório para Aprendizagem</t>
  </si>
  <si>
    <t xml:space="preserve">Outros (especificar)</t>
  </si>
  <si>
    <t xml:space="preserve">TOTAL SUBMÓDULO 2.3</t>
  </si>
  <si>
    <t xml:space="preserve">Nota: o valor informado deverá ser o custo real do insumo (descontado o valor eventualmente pago pelo empregado).</t>
  </si>
  <si>
    <t xml:space="preserve">QUADRO-RESUMO DO MÓDULO 2 – ENCARGOS, BENEFÍCIOS ANUAIS, MENSAIS E DIÁRIOS</t>
  </si>
  <si>
    <t xml:space="preserve">Módulo 2 – Encargos, Benefícios Anuais, Mensais e Diários</t>
  </si>
  <si>
    <t xml:space="preserve">TOTAL DO MÓDULO 2</t>
  </si>
  <si>
    <t xml:space="preserve">MÓDULO 3: PROVISÃO PARA RESCISÃO</t>
  </si>
  <si>
    <t xml:space="preserve">Provisão para Rescisão</t>
  </si>
  <si>
    <t xml:space="preserve">Aviso prévio indenizado</t>
  </si>
  <si>
    <t xml:space="preserve">Incidência do FGTS sobre o aviso prévio indenizado</t>
  </si>
  <si>
    <t xml:space="preserve">Multa do FGTS do aviso prévio indenizado</t>
  </si>
  <si>
    <t xml:space="preserve">Aviso prévio trabalhado</t>
  </si>
  <si>
    <t xml:space="preserve">Incidência do submódulo 2.2 sobre o aviso prévio trabalhado</t>
  </si>
  <si>
    <t xml:space="preserve">Multa do FGTS do aviso prévio trabalhado</t>
  </si>
  <si>
    <t xml:space="preserve">SUBTOTAL DO MÓDULO 3</t>
  </si>
  <si>
    <t xml:space="preserve">Incidência do submódulo 2.2 sobre o módulo 3</t>
  </si>
  <si>
    <t xml:space="preserve">TOTAL DO MÓDULO 3</t>
  </si>
  <si>
    <t xml:space="preserve">]</t>
  </si>
  <si>
    <t xml:space="preserve">MÓDULO 4: CUSTO DE REPOSIÇÃO DO PROFISSIONAL AUSENTE</t>
  </si>
  <si>
    <t xml:space="preserve">Submódulo 4.1 – Ausências Legais</t>
  </si>
  <si>
    <t xml:space="preserve">4.1</t>
  </si>
  <si>
    <t xml:space="preserve">Ausências Legais</t>
  </si>
  <si>
    <t xml:space="preserve">Férias</t>
  </si>
  <si>
    <t xml:space="preserve">Licença-Paternidade</t>
  </si>
  <si>
    <t xml:space="preserve">Ausência por acidente de trabalho</t>
  </si>
  <si>
    <t xml:space="preserve">Afastamento Maternidade 120 dias</t>
  </si>
  <si>
    <t xml:space="preserve">Afastamento Maternidade Prorrogado (60 dias)</t>
  </si>
  <si>
    <t xml:space="preserve">SUBTOTAL DO SUBMÓDULO 4.1</t>
  </si>
  <si>
    <t xml:space="preserve">Incidência do submódulo 2.2 sobre o submódulo 4.1</t>
  </si>
  <si>
    <t xml:space="preserve">TOTAL SUBMÓDULO 4.1</t>
  </si>
  <si>
    <t xml:space="preserve">Submódulo 4.2 – Intrajornada</t>
  </si>
  <si>
    <t xml:space="preserve">4.2</t>
  </si>
  <si>
    <t xml:space="preserve">Intrajornada</t>
  </si>
  <si>
    <t xml:space="preserve">Intervalo para Repouso ou Alimentação</t>
  </si>
  <si>
    <t xml:space="preserve">TOTAL SUBMÓDULO 4.2</t>
  </si>
  <si>
    <t xml:space="preserve">QUADRO-RESUMO DO MÓDULO 4 – CUSTO DE REPOSIÇÃO DO PROFISSIONAL AUSENTE</t>
  </si>
  <si>
    <t xml:space="preserve">Módulo 4 – Custo de Reposição do Profissional Ausente</t>
  </si>
  <si>
    <t xml:space="preserve">TOTAL DO MÓDULO 4</t>
  </si>
  <si>
    <t xml:space="preserve">MÓDULO 5: INSUMOS DIVERSOS</t>
  </si>
  <si>
    <t xml:space="preserve">Insumos Diversos</t>
  </si>
  <si>
    <t xml:space="preserve">Uniformes</t>
  </si>
  <si>
    <t xml:space="preserve">Materiais</t>
  </si>
  <si>
    <t xml:space="preserve">Equipamentos</t>
  </si>
  <si>
    <t xml:space="preserve">Utensilios</t>
  </si>
  <si>
    <t xml:space="preserve">Exames</t>
  </si>
  <si>
    <t xml:space="preserve">TOTAL DO MÓDULO 5</t>
  </si>
  <si>
    <t xml:space="preserve">MÓDULO 6: CUSTOS INDIRETOS, TRIBUTOS E LUCRO</t>
  </si>
  <si>
    <t xml:space="preserve">Custos Indiretos, Tributos e Lucro</t>
  </si>
  <si>
    <t xml:space="preserve">Custos Indiretos</t>
  </si>
  <si>
    <t xml:space="preserve">Lucro</t>
  </si>
  <si>
    <t xml:space="preserve">Tributos Federais</t>
  </si>
  <si>
    <t xml:space="preserve">C.1</t>
  </si>
  <si>
    <t xml:space="preserve">PIS</t>
  </si>
  <si>
    <t xml:space="preserve">C.2</t>
  </si>
  <si>
    <t xml:space="preserve">COFINS</t>
  </si>
  <si>
    <t xml:space="preserve">C.3</t>
  </si>
  <si>
    <t xml:space="preserve">ISSQN</t>
  </si>
  <si>
    <t xml:space="preserve">TOTAL DO MÓDULO 6</t>
  </si>
  <si>
    <t xml:space="preserve">Anexo III-B – Quadro-resumo do Custo por Empregado</t>
  </si>
  <si>
    <t xml:space="preserve">Mão de obra vinculada à execução contratual (valor por empregado)</t>
  </si>
  <si>
    <t xml:space="preserve">MÓDULO 1 – COMPOSIÇÃO DA REMUNERAÇÃO</t>
  </si>
  <si>
    <t xml:space="preserve">MÓDULO 2 – ENCARGOS E BENEFÍCIOS ANUAIS, MENSAIS E DIÁRIOS</t>
  </si>
  <si>
    <t xml:space="preserve">MÓDULO 3 – PROVISÃO PARA RESCISÃO</t>
  </si>
  <si>
    <t xml:space="preserve">MÓDULO 4 – CUSTO DE REPOSIÇÃO DO PROFISSIONAL AUSENTE</t>
  </si>
  <si>
    <t xml:space="preserve">MÓDULO 5 – INSUMOS DIVERSOS</t>
  </si>
  <si>
    <t xml:space="preserve">Subtotal (A+B+C+D+E)</t>
  </si>
  <si>
    <t xml:space="preserve">MÓDULO 6 – CUSTOS INDIRETOS, TRIBUTOS E LUCRO</t>
  </si>
  <si>
    <t xml:space="preserve">PREÇO TOTAL POR EMPREGADO</t>
  </si>
  <si>
    <t xml:space="preserve">Aux. De Limpeza</t>
  </si>
  <si>
    <t xml:space="preserve">Aux de Limpeza</t>
  </si>
  <si>
    <t xml:space="preserve">Adicional de Insalubridade (20%)</t>
  </si>
  <si>
    <t xml:space="preserve">EPI´s</t>
  </si>
  <si>
    <t xml:space="preserve">COPEIRA</t>
  </si>
  <si>
    <t xml:space="preserve">Copeira</t>
  </si>
  <si>
    <t xml:space="preserve">ENCARREGADO</t>
  </si>
  <si>
    <t xml:space="preserve">Encarregado</t>
  </si>
  <si>
    <t xml:space="preserve">ZELADOR</t>
  </si>
  <si>
    <t xml:space="preserve">RECEPCIONISTA</t>
  </si>
  <si>
    <t xml:space="preserve">Recepcionista</t>
  </si>
  <si>
    <t xml:space="preserve">ANEXO I – DO TERMO DE REFERÊNCIA</t>
  </si>
  <si>
    <t xml:space="preserve">VALOR UNITÁRIO MÁXIMO ACEITÁVEL</t>
  </si>
  <si>
    <t xml:space="preserve">Frequência: Anual</t>
  </si>
  <si>
    <t xml:space="preserve">RELAÇÃO EPIs</t>
  </si>
  <si>
    <t xml:space="preserve">ITEM</t>
  </si>
  <si>
    <t xml:space="preserve">ESPECIFICAÇÃO TÉCNICA</t>
  </si>
  <si>
    <t xml:space="preserve">UNIDADE</t>
  </si>
  <si>
    <t xml:space="preserve">QTDE (a ser reposta em caso de danos</t>
  </si>
  <si>
    <t xml:space="preserve">PREÇO UNITÁRIO (R$)</t>
  </si>
  <si>
    <t xml:space="preserve">PREÇO TOTAL (R$)</t>
  </si>
  <si>
    <t xml:space="preserve">Caixa de primeiros socorros, com mais de 65 itens, incluso bolsa ou maleta</t>
  </si>
  <si>
    <t xml:space="preserve">unidade</t>
  </si>
  <si>
    <t xml:space="preserve">Luva PVC longa emborrachada 70 cm</t>
  </si>
  <si>
    <t xml:space="preserve">Máscara respiratória sem válvula PFF2. Pacote com 100 unidades</t>
  </si>
  <si>
    <t xml:space="preserve">pacote</t>
  </si>
  <si>
    <t xml:space="preserve">Óculos de Segurança</t>
  </si>
  <si>
    <t xml:space="preserve">Par de luvas de silicone de alta temperatura</t>
  </si>
  <si>
    <t xml:space="preserve">Touca de proteção TNT descartável pacote 100 unidades</t>
  </si>
  <si>
    <t xml:space="preserve">QTD</t>
  </si>
  <si>
    <t xml:space="preserve">Postos</t>
  </si>
  <si>
    <t xml:space="preserve">Valor</t>
  </si>
  <si>
    <t xml:space="preserve">Unit. Anual</t>
  </si>
  <si>
    <t xml:space="preserve">Unit. Mensal</t>
  </si>
  <si>
    <t xml:space="preserve">Aux. Limpeza</t>
  </si>
  <si>
    <t xml:space="preserve">Frequência: Mensal</t>
  </si>
  <si>
    <t xml:space="preserve">RELAÇÃO MATERIAIS DE LIMPEZA E MANUTENÇÃO (MENSAL)</t>
  </si>
  <si>
    <t xml:space="preserve">QTDE ESTIMADA MENSAL</t>
  </si>
  <si>
    <t xml:space="preserve">Acendedor (fósforo) CX C/240 PALITOS</t>
  </si>
  <si>
    <t xml:space="preserve">Caixa com 240</t>
  </si>
  <si>
    <t xml:space="preserve">Água sanitária, galão de 5 litros</t>
  </si>
  <si>
    <t xml:space="preserve">Galão 5 Litros</t>
  </si>
  <si>
    <t xml:space="preserve">Álcool etilico 70º líquido 1L</t>
  </si>
  <si>
    <t xml:space="preserve">1 Litro</t>
  </si>
  <si>
    <t xml:space="preserve">Álcool etilico hidratado 70% em gel 1L</t>
  </si>
  <si>
    <t xml:space="preserve">Aromatizador de ambiente em aerossol 360ml</t>
  </si>
  <si>
    <t xml:space="preserve">360 ml</t>
  </si>
  <si>
    <t xml:space="preserve">Avental de Limpeza em plástico transparente, pacote com 10 unidades</t>
  </si>
  <si>
    <t xml:space="preserve">Cloro - Hiproclorito de sódio, contendo 5% de cloro ativo, solução aquosa 5 L</t>
  </si>
  <si>
    <t xml:space="preserve">Desinfetante para banheiro sanitário 5l</t>
  </si>
  <si>
    <t xml:space="preserve">Detergente líquido 500ml</t>
  </si>
  <si>
    <t xml:space="preserve">500 ml</t>
  </si>
  <si>
    <t xml:space="preserve">Detergente líquido neutro 5l</t>
  </si>
  <si>
    <t xml:space="preserve">Desodorizador sanitário (pedra sanitária)</t>
  </si>
  <si>
    <t xml:space="preserve">Esponja fibra verde para limpeza pesada</t>
  </si>
  <si>
    <t xml:space="preserve">ESPONJA - dupla face, para limpeza, fibra sintetica, formato retangular, uma face com abrasividade alta e outra com espuma de poliuretano macia</t>
  </si>
  <si>
    <t xml:space="preserve">Pacote com 4</t>
  </si>
  <si>
    <t xml:space="preserve">Esponja limpeza, material lã de aço carbono</t>
  </si>
  <si>
    <t xml:space="preserve">Flanela branca - 28x38cm</t>
  </si>
  <si>
    <t xml:space="preserve">Flanela amarela - 28x38cm</t>
  </si>
  <si>
    <t xml:space="preserve">Inseticida Spray Multiuso 360ml</t>
  </si>
  <si>
    <t xml:space="preserve">Limpa pedra, 5 litros</t>
  </si>
  <si>
    <t xml:space="preserve">Limpa vidros 5 litros</t>
  </si>
  <si>
    <t xml:space="preserve">Limpador multiuso veja 500ml</t>
  </si>
  <si>
    <t xml:space="preserve">500ml</t>
  </si>
  <si>
    <t xml:space="preserve">Limpador multiuso concentrado limpeza pesada Ajax 500ml</t>
  </si>
  <si>
    <t xml:space="preserve">Limpador multiuso 5 litros</t>
  </si>
  <si>
    <t xml:space="preserve">Lustra móveis 500ml</t>
  </si>
  <si>
    <t xml:space="preserve">Par de luvas multi-uso reforçada, cor AMARELA, látex sem pó, tamanhos P, M e G.</t>
  </si>
  <si>
    <t xml:space="preserve">par</t>
  </si>
  <si>
    <t xml:space="preserve">Naftalina (pacote com 1 kg)</t>
  </si>
  <si>
    <t xml:space="preserve">Palha de aço (Tipo Bombril) n.º 01</t>
  </si>
  <si>
    <t xml:space="preserve">pacote com 8 unidades</t>
  </si>
  <si>
    <t xml:space="preserve">Pano de chão alvejado, algodão cru, tipo saco</t>
  </si>
  <si>
    <t xml:space="preserve">Pano de microfibra para limpeza geral, tamanho G</t>
  </si>
  <si>
    <t xml:space="preserve">Pano de prato</t>
  </si>
  <si>
    <t xml:space="preserve">Pano de prato atoalhado</t>
  </si>
  <si>
    <t xml:space="preserve">Papel higiênico especial CELULOSE VIRGEM, folha dupla picotada, de alta qualidade e maciez, do tipo neve, scott, blanc ou similar, rolo com 30 m. Pac com 12 rolos</t>
  </si>
  <si>
    <t xml:space="preserve">pacote com 12</t>
  </si>
  <si>
    <t xml:space="preserve">Papel toalha branco especial, 100% CELULOSE VIRGEM, com duas dobras, de alta absorção e de alta qualidade, toaletes (pacotes com 1000 folhas)</t>
  </si>
  <si>
    <t xml:space="preserve">pacote com 1000</t>
  </si>
  <si>
    <t xml:space="preserve">Polidor de alumínio líquido (1 litro)</t>
  </si>
  <si>
    <t xml:space="preserve">Revitalizador para couro, não gorduroso.</t>
  </si>
  <si>
    <t xml:space="preserve">500g</t>
  </si>
  <si>
    <t xml:space="preserve">Sabão em barra de 200 g</t>
  </si>
  <si>
    <t xml:space="preserve">pacote com 5 barras</t>
  </si>
  <si>
    <t xml:space="preserve">Sabão em pó, biodegradável 1kg</t>
  </si>
  <si>
    <t xml:space="preserve">Sabonete líquido, com ph neutro concentrado, cada galão de 5 litros.</t>
  </si>
  <si>
    <t xml:space="preserve">Saco plástico para lixo com capacidade para 100 litros, rolo com 100 unidades</t>
  </si>
  <si>
    <t xml:space="preserve">rolo</t>
  </si>
  <si>
    <t xml:space="preserve">Saco plástico para lixo com capacidade para 60 litros, rolo com 100 unidades</t>
  </si>
  <si>
    <t xml:space="preserve">Saco plástico para lixo com capacidade para 20 litros, rolo com 100 unidades</t>
  </si>
  <si>
    <t xml:space="preserve">Saponáceo em pó, 300g</t>
  </si>
  <si>
    <t xml:space="preserve">Tela odorizante para mictório</t>
  </si>
  <si>
    <t xml:space="preserve">Insumos para manutenção (parafusos, porcas, veda rosca, ferramentas adicionais, plugues de tomada, material de ferragista e hidráulico em geral, etc)</t>
  </si>
  <si>
    <t xml:space="preserve">Zelador</t>
  </si>
  <si>
    <t xml:space="preserve">RELAÇÃO EQUIPAMENTOS DURÁVEIS</t>
  </si>
  <si>
    <t xml:space="preserve">ASPIRADOR: de pó/ água profissional com acessórios necessários</t>
  </si>
  <si>
    <t xml:space="preserve">CARRO FUNCIONAL: para limpeza com balde cavalete e espremedor volume: 4 baldes e 1 saco de lixo 1 tampão para o saco, 2 bandejas (25x27x11cm), 1 Mops clipe com apoio espremedor dimensões: 0,93x0,75x0,45 centímetros, carro funcional de limpeza com bolsa de vinil</t>
  </si>
  <si>
    <t xml:space="preserve">ESCADA: doméstica articulada, material ferro/aço, número de degraus: 5 unidades; revestimento dos degraus: tapete antiderrapante, tipo pintura epóxi, tipo dos degraus: articuláveis</t>
  </si>
  <si>
    <t xml:space="preserve">KIT LIMPA VIDROS: Composto de no mínimo: 1 lavador de vidros, 1 cabo de fixação, 1 guia removível de 25 cm, 1 guia removível de 35 cm, 1 raspador de segurança com lâminas, 1 lâmina de borracha 91 cm, haste com ponteira 80cm</t>
  </si>
  <si>
    <t xml:space="preserve">Cesto de lixo 60 lts</t>
  </si>
  <si>
    <t xml:space="preserve">Cesto de lixo 100 lts</t>
  </si>
  <si>
    <t xml:space="preserve">Contentor de lixo, pedal em aço e tampa 120l</t>
  </si>
  <si>
    <t xml:space="preserve">Desentupidor de pia com bocal em plástico flexível e cabo de madeira reto lixado ou injetado de 15 a 20cm</t>
  </si>
  <si>
    <t xml:space="preserve">Desentupidor de vaso sanitário com bocal em plástico flexível e cabo de madeira reto lixado ou plastificado de 60 a 70 cm</t>
  </si>
  <si>
    <t xml:space="preserve">Extensão elétrica, 10m</t>
  </si>
  <si>
    <t xml:space="preserve">Mangueira em PVC-traçado em nylon com diâmetro de 1/2 polegada, espessura 2mm e pressão máxima de 6 bar, na cor verde, com engate rosqueador e esguicho. Tamanho 30 metros</t>
  </si>
  <si>
    <t xml:space="preserve">Pá Para Lixo Plástica Com Cabo Longo 60cm</t>
  </si>
  <si>
    <t xml:space="preserve">Pá para Lixo Coletora/Com Basculante</t>
  </si>
  <si>
    <t xml:space="preserve">Porta Papel-toalha</t>
  </si>
  <si>
    <t xml:space="preserve">Válvula para pia americana.</t>
  </si>
  <si>
    <t xml:space="preserve">CARRINHO com 2 ou 3 prateleiras para transportar e servir bebidas, alimentos, pratos, copos e talheres, a ser utilizado por garçom ou copeira</t>
  </si>
  <si>
    <t xml:space="preserve">CAIXA DE FERRAMENTAS: resistente, portátil e organizada, adequada à realização de atividades rotineiras de manutenção predial preventiva e corretiva, ajustes em mobiliário e estrutura física. Deverá conter, no mínimo, os seguintes itens: 1 alicate universal com isolação; 1 chave inglesa ajustável; 1 conjunto de chaves de fenda; 1 conjunto de chaves Phillips; 1martelo de unha; 1 trena (mínimo 5 metros); 1 estilete retrátil; 1 jogo de chave estrela; 1 lanterna de LED recarregável; 1 fita isolante; 1 fita veda rosca; 1 conjunto de buchas e parafusos variados; 1 chave de teste de rede elétrica; 1 serra manual tipo arco; 1 maleta ou caixa plástica reforçada e com compartimentos internos, alça e fechamento com trava de segurança</t>
  </si>
  <si>
    <t xml:space="preserve">RELAÇÃO UTENSÍLIOS DURÁVEIS</t>
  </si>
  <si>
    <t xml:space="preserve">Balde em plástico reforçado em polipropileno na cor preta com alça de metal e capacidade para 15 litros</t>
  </si>
  <si>
    <t xml:space="preserve">Balde em plástico reforçado em polipropileno na cor preta com alça de metal e capacidade para 20 litros</t>
  </si>
  <si>
    <t xml:space="preserve">Borrifador Plástico 500ml</t>
  </si>
  <si>
    <t xml:space="preserve">Escova sanitária em plástico com cerdas de nylon e base de madeira ou plástico</t>
  </si>
  <si>
    <t xml:space="preserve">Espanador de Mesa</t>
  </si>
  <si>
    <t xml:space="preserve">Mini Lock com cabo</t>
  </si>
  <si>
    <t xml:space="preserve">RODO: de cepo de madeira com c/ 2 borrachas de no mínimo 5mm e 40 cm de comprimento com cabo de madeira de 1º qualidade reto e lixado ou plastificado de 1,20 m</t>
  </si>
  <si>
    <t xml:space="preserve">RODO: de cepo de madeira com c/ 2 borrachas de no mínimo 5mm e 60 cm de comprimento com cabo de madeira de 1º qualidade reto e lixado ou plastificado de 1,20 m</t>
  </si>
  <si>
    <t xml:space="preserve">RODO: de cepo de madeira com c/ 2 borrachas de no mínimo 5mm e 80 cm de comprimento com cabo de madeira de 1º qualidade reto e lixado ou plastificado de 1,20 m</t>
  </si>
  <si>
    <t xml:space="preserve">Rodo para pia</t>
  </si>
  <si>
    <t xml:space="preserve">VASSOURA DE PELO: com base em polipropileno de 40 cm e cabo em madeira lixado ou plastificado, rosqueável de 1,20m</t>
  </si>
  <si>
    <t xml:space="preserve">Vassoura em Nylon Noviça 21cm com Cabo de 120cm</t>
  </si>
  <si>
    <t xml:space="preserve">VASSOURA DE TETO: tipo tira teia</t>
  </si>
  <si>
    <t xml:space="preserve">RELAÇÃO DE EXAMES E CURSOS DE SEGURANÇA DO TRABALHO</t>
  </si>
  <si>
    <t xml:space="preserve">Descrição
Exames e Segurança do Trabalho considerando a rotatividade da mão de obra</t>
  </si>
  <si>
    <t xml:space="preserve">QTDE</t>
  </si>
  <si>
    <t xml:space="preserve">Exames admissionais obrigatórios (atestado de saúde ocupacional, exame clínico, audiometria, RX digital de tórax, espirometria, eletrocardiograma, glicemia completo, acuidade visual e psicológico)</t>
  </si>
  <si>
    <t xml:space="preserve">Exames demissionais obrigatórios (atestado de saúde ocupacional, exame clínico, audiometria, RX digital de tórax, espirometria, eletrocardiograma, glicemia completo, acuidade visual e psicológico)</t>
  </si>
  <si>
    <t xml:space="preserve">Exames periódicos obrigatórios (atestado de saúde ocupacional, exame clínico, audiometria, RX digital de tórax, espirometria, eletrocardiograma, glicemia completo, acuidade visual e psicológico)</t>
  </si>
  <si>
    <t xml:space="preserve">Segurança do Trabalho: Assessorias técnicas, Laudos, Avaliações, Treinamentos, Programas de Controle Médico de Saúde Ocupacional (PCMSO) e de Prevenção de Riscos Ambientais (PPRA) e cursos CIPA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</si>
</sst>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_-&quot;R$ &quot;* #,##0.00_-;&quot;-R$ &quot;* #,##0.00_-;_-&quot;R$ &quot;* \-??_-;_-@_-"/>
    <numFmt numFmtId="166" formatCode="0%"/>
    <numFmt numFmtId="167" formatCode="00000"/>
    <numFmt numFmtId="168" formatCode="d/m/yyyy"/>
    <numFmt numFmtId="169" formatCode="_-* #,##0.00_-;\-* #,##0.00_-;_-* \-??_-;_-@_-"/>
    <numFmt numFmtId="170" formatCode="0.00%"/>
    <numFmt numFmtId="171" formatCode="#,##0.00_ ;[RED]\-#,##0.00\ "/>
    <numFmt numFmtId="172" formatCode="[$R$-416]\ #,##0.00;[RED]\-[$R$-416]\ #,##0.00"/>
    <numFmt numFmtId="173" formatCode="[$R$-416]\ #,##0.00;[RED][$R$-416]\ #,##0.00"/>
  </numFmts>
  <fonts count="2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0"/>
      <charset val="1"/>
    </font>
    <font>
      <b val="true"/>
      <sz val="10"/>
      <color theme="1"/>
      <name val="Arial"/>
      <family val="0"/>
      <charset val="1"/>
    </font>
    <font>
      <sz val="10"/>
      <color rgb="FFCC0000"/>
      <name val="Arial"/>
      <family val="0"/>
      <charset val="1"/>
    </font>
    <font>
      <i val="true"/>
      <sz val="10"/>
      <color rgb="FF808080"/>
      <name val="Arial"/>
      <family val="0"/>
      <charset val="1"/>
    </font>
    <font>
      <sz val="10"/>
      <color rgb="FF006600"/>
      <name val="Arial"/>
      <family val="0"/>
      <charset val="1"/>
    </font>
    <font>
      <b val="true"/>
      <sz val="18"/>
      <color rgb="FF000000"/>
      <name val="Arial"/>
      <family val="0"/>
      <charset val="1"/>
    </font>
    <font>
      <b val="true"/>
      <sz val="24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u val="single"/>
      <sz val="10"/>
      <color rgb="FF0000EE"/>
      <name val="Arial"/>
      <family val="0"/>
      <charset val="1"/>
    </font>
    <font>
      <sz val="10"/>
      <color rgb="FF996600"/>
      <name val="Arial"/>
      <family val="0"/>
      <charset val="1"/>
    </font>
    <font>
      <sz val="11"/>
      <color rgb="FF000000"/>
      <name val="Calibri"/>
      <family val="2"/>
      <charset val="1"/>
    </font>
    <font>
      <sz val="11"/>
      <color theme="1"/>
      <name val="Arial"/>
      <family val="2"/>
      <charset val="1"/>
    </font>
    <font>
      <sz val="10"/>
      <color theme="1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i val="true"/>
      <u val="single"/>
      <sz val="10"/>
      <color theme="1"/>
      <name val="Arial"/>
      <family val="0"/>
      <charset val="1"/>
    </font>
    <font>
      <sz val="10"/>
      <name val="Calibri"/>
      <family val="2"/>
      <charset val="1"/>
    </font>
    <font>
      <sz val="10"/>
      <color rgb="FFFF0000"/>
      <name val="Calibri"/>
      <family val="2"/>
      <charset val="1"/>
    </font>
    <font>
      <b val="true"/>
      <sz val="10"/>
      <name val="Calibri"/>
      <family val="2"/>
      <charset val="1"/>
    </font>
    <font>
      <i val="true"/>
      <sz val="10"/>
      <name val="Calibri"/>
      <family val="2"/>
      <charset val="1"/>
    </font>
    <font>
      <b val="true"/>
      <i val="true"/>
      <sz val="10"/>
      <name val="Calibri"/>
      <family val="2"/>
      <charset val="1"/>
    </font>
    <font>
      <sz val="8"/>
      <color rgb="FFFF0000"/>
      <name val="Calibri"/>
      <family val="2"/>
      <charset val="1"/>
    </font>
    <font>
      <b val="true"/>
      <sz val="8"/>
      <color rgb="FFFF0000"/>
      <name val="Calibri"/>
      <family val="2"/>
      <charset val="1"/>
    </font>
    <font>
      <sz val="10"/>
      <name val="Arial"/>
      <family val="2"/>
    </font>
    <font>
      <b val="true"/>
      <sz val="10"/>
      <name val="Arial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99999"/>
      </patternFill>
    </fill>
    <fill>
      <patternFill patternType="solid">
        <fgColor rgb="FFDDDDDD"/>
        <bgColor rgb="FFCC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4FEBB"/>
      </patternFill>
    </fill>
    <fill>
      <patternFill patternType="solid">
        <fgColor rgb="FFFFFFCC"/>
        <bgColor rgb="FFFFFFFF"/>
      </patternFill>
    </fill>
    <fill>
      <patternFill patternType="solid">
        <fgColor rgb="FFCCCCCC"/>
        <bgColor rgb="FFBFBFBF"/>
      </patternFill>
    </fill>
    <fill>
      <patternFill patternType="solid">
        <fgColor rgb="FF999999"/>
        <bgColor rgb="FF808080"/>
      </patternFill>
    </fill>
    <fill>
      <patternFill patternType="solid">
        <fgColor theme="0" tint="-0.25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34B3FB"/>
      </patternFill>
    </fill>
    <fill>
      <patternFill patternType="solid">
        <fgColor theme="4" tint="0.3999"/>
        <bgColor rgb="FF99CC00"/>
      </patternFill>
    </fill>
    <fill>
      <patternFill patternType="solid">
        <fgColor theme="5" tint="0.3999"/>
        <bgColor rgb="FF00B0F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4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8" borderId="1" applyFont="true" applyBorder="tru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1" fillId="9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1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1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1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9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1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1" fillId="0" borderId="2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19" fillId="0" borderId="2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11" borderId="2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1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1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1" fontId="19" fillId="0" borderId="2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3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11" borderId="2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12" borderId="2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9" fillId="1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4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12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2" borderId="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2" fontId="16" fillId="12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12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2" borderId="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13" borderId="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13" borderId="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13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6" fillId="13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13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0" fillId="13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13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4" borderId="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14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6" fillId="14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5" borderId="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15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6" fillId="15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0" borderId="0" xfId="4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0" fillId="14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0" fillId="15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0" borderId="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3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Moeda 2" xfId="33"/>
    <cellStyle name="Neutral 17" xfId="34"/>
    <cellStyle name="Normal 10 2" xfId="35"/>
    <cellStyle name="Normal 2" xfId="36"/>
    <cellStyle name="Normal 2 2 2" xfId="37"/>
    <cellStyle name="Normal 2 2 2 2" xfId="38"/>
    <cellStyle name="Normal 2 2 4" xfId="39"/>
    <cellStyle name="Normal 3" xfId="40"/>
    <cellStyle name="Normal 4 2 2" xfId="41"/>
    <cellStyle name="Note 18" xfId="42"/>
    <cellStyle name="Porcentagem 16" xfId="43"/>
    <cellStyle name="Result 19" xfId="44"/>
    <cellStyle name="Status 20" xfId="45"/>
    <cellStyle name="Text 21" xfId="46"/>
    <cellStyle name="Warning 22" xfId="47"/>
  </cellStyles>
  <colors>
    <indexedColors>
      <rgbColor rgb="FF000000"/>
      <rgbColor rgb="FFFFFFFF"/>
      <rgbColor rgb="FFFF0000"/>
      <rgbColor rgb="FF4EFB34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BFBFBF"/>
      <rgbColor rgb="FF808080"/>
      <rgbColor rgb="FF9999FF"/>
      <rgbColor rgb="FF993366"/>
      <rgbColor rgb="FFFFFFCC"/>
      <rgbColor rgb="FFC4FEBB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DDDDDD"/>
      <rgbColor rgb="FFCCFFCC"/>
      <rgbColor rgb="FFFFFF99"/>
      <rgbColor rgb="FF99CCFF"/>
      <rgbColor rgb="FFFF99CC"/>
      <rgbColor rgb="FFCC99FF"/>
      <rgbColor rgb="FFFFCCCC"/>
      <rgbColor rgb="FF3366FF"/>
      <rgbColor rgb="FF34B3FB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4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5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6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7"/>
  <sheetViews>
    <sheetView showFormulas="false" showGridLines="false" showRowColHeaders="true" showZeros="true" rightToLeft="false" tabSelected="tru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20</v>
      </c>
      <c r="B16" s="16"/>
      <c r="C16" s="17" t="s">
        <v>21</v>
      </c>
      <c r="D16" s="17"/>
      <c r="E16" s="17" t="n">
        <v>2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26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2001.93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20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2001.93</v>
      </c>
    </row>
    <row r="30" customFormat="false" ht="12.75" hidden="false" customHeight="false" outlineLevel="0" collapsed="false">
      <c r="A30" s="10" t="s">
        <v>8</v>
      </c>
      <c r="B30" s="11" t="s">
        <v>35</v>
      </c>
      <c r="C30" s="11"/>
      <c r="D30" s="11"/>
      <c r="E30" s="25" t="n">
        <v>0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26" t="n">
        <f aca="false">SUM(E29:E36)</f>
        <v>2001.93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166.76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55.65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26" t="n">
        <f aca="false">SUM(E42:E43)</f>
        <v>222.41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400.39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50.05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64.26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30.03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20.02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12.01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4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160.15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26" t="n">
        <f aca="false">SUM(E48:E55)</f>
        <v>740.91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-120.12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26" t="n">
        <f aca="false">SUM(E62:E70)</f>
        <v>650.95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222.41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740.91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650.95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26" t="n">
        <f aca="false">SUM(E76:E78)</f>
        <v>1614.27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8.41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0.6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87.08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38.84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14.41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13.01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162.35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60.06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26" t="n">
        <f aca="false">SUM(E90:E91)</f>
        <v>222.41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166.76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8.01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0.4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0.4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1.4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0.4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177.37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70.67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248.04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248.04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248.04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/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/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/>
    </row>
    <row r="125" customFormat="false" ht="12.75" hidden="false" customHeight="false" outlineLevel="0" collapsed="false">
      <c r="A125" s="10" t="s">
        <v>38</v>
      </c>
      <c r="B125" s="11" t="s">
        <v>127</v>
      </c>
      <c r="C125" s="11"/>
      <c r="D125" s="11"/>
      <c r="E125" s="41"/>
    </row>
    <row r="126" customFormat="false" ht="12.75" hidden="false" customHeight="false" outlineLevel="0" collapsed="false">
      <c r="A126" s="22" t="s">
        <v>128</v>
      </c>
      <c r="B126" s="22"/>
      <c r="C126" s="22"/>
      <c r="D126" s="22"/>
      <c r="E126" s="26" t="n">
        <f aca="false">SUM(E121:E125)</f>
        <v>0</v>
      </c>
    </row>
    <row r="128" customFormat="false" ht="12.75" hidden="false" customHeight="false" outlineLevel="0" collapsed="false">
      <c r="A128" s="22" t="s">
        <v>129</v>
      </c>
      <c r="B128" s="22"/>
      <c r="C128" s="22"/>
      <c r="D128" s="22"/>
      <c r="E128" s="22"/>
    </row>
    <row r="129" customFormat="false" ht="12.75" hidden="false" customHeight="false" outlineLevel="0" collapsed="false">
      <c r="A129" s="22" t="n">
        <v>6</v>
      </c>
      <c r="B129" s="21" t="s">
        <v>130</v>
      </c>
      <c r="C129" s="21"/>
      <c r="D129" s="22" t="s">
        <v>51</v>
      </c>
      <c r="E129" s="22" t="s">
        <v>33</v>
      </c>
    </row>
    <row r="130" customFormat="false" ht="12.75" hidden="false" customHeight="false" outlineLevel="0" collapsed="false">
      <c r="A130" s="10" t="s">
        <v>6</v>
      </c>
      <c r="B130" s="11" t="s">
        <v>131</v>
      </c>
      <c r="C130" s="11"/>
      <c r="D130" s="42"/>
      <c r="E130" s="25" t="n">
        <f aca="false">SUM(E37+E79+E92+E104+E126)*D130</f>
        <v>0</v>
      </c>
    </row>
    <row r="131" customFormat="false" ht="12.75" hidden="false" customHeight="false" outlineLevel="0" collapsed="false">
      <c r="A131" s="10" t="s">
        <v>8</v>
      </c>
      <c r="B131" s="11" t="s">
        <v>132</v>
      </c>
      <c r="C131" s="11"/>
      <c r="D131" s="42"/>
      <c r="E131" s="25" t="n">
        <f aca="false">SUM(E37+E79+E92+E104+E126+E130)*D131</f>
        <v>0</v>
      </c>
    </row>
    <row r="132" customFormat="false" ht="12.75" hidden="false" customHeight="false" outlineLevel="0" collapsed="false">
      <c r="A132" s="10" t="s">
        <v>11</v>
      </c>
      <c r="B132" s="11" t="s">
        <v>133</v>
      </c>
      <c r="C132" s="11"/>
      <c r="D132" s="28" t="n">
        <f aca="false">SUM(D133:D135)</f>
        <v>0.0865</v>
      </c>
      <c r="E132" s="25" t="n">
        <f aca="false">D132*$E$147</f>
        <v>386.97</v>
      </c>
    </row>
    <row r="133" customFormat="false" ht="12.75" hidden="false" customHeight="false" outlineLevel="0" collapsed="false">
      <c r="A133" s="10" t="s">
        <v>134</v>
      </c>
      <c r="B133" s="11" t="s">
        <v>135</v>
      </c>
      <c r="C133" s="11"/>
      <c r="D133" s="28" t="n">
        <v>0.0065</v>
      </c>
      <c r="E133" s="25" t="n">
        <f aca="false">D133*$E$147</f>
        <v>29.08</v>
      </c>
    </row>
    <row r="134" customFormat="false" ht="12.75" hidden="false" customHeight="false" outlineLevel="0" collapsed="false">
      <c r="A134" s="10" t="s">
        <v>136</v>
      </c>
      <c r="B134" s="11" t="s">
        <v>137</v>
      </c>
      <c r="C134" s="11"/>
      <c r="D134" s="28" t="n">
        <v>0.03</v>
      </c>
      <c r="E134" s="25" t="n">
        <f aca="false">D134*$E$147</f>
        <v>134.21</v>
      </c>
    </row>
    <row r="135" customFormat="false" ht="12.75" hidden="false" customHeight="false" outlineLevel="0" collapsed="false">
      <c r="A135" s="10" t="s">
        <v>138</v>
      </c>
      <c r="B135" s="11" t="s">
        <v>139</v>
      </c>
      <c r="C135" s="11"/>
      <c r="D135" s="28" t="n">
        <v>0.05</v>
      </c>
      <c r="E135" s="25" t="n">
        <f aca="false">D135*$E$147</f>
        <v>223.68</v>
      </c>
    </row>
    <row r="136" customFormat="false" ht="12.75" hidden="false" customHeight="false" outlineLevel="0" collapsed="false">
      <c r="A136" s="22" t="s">
        <v>140</v>
      </c>
      <c r="B136" s="22"/>
      <c r="C136" s="22"/>
      <c r="D136" s="29" t="n">
        <f aca="false">SUM(D130:D132)</f>
        <v>0.0865</v>
      </c>
      <c r="E136" s="26" t="n">
        <f aca="false">E130+E131+E132</f>
        <v>386.97</v>
      </c>
    </row>
    <row r="138" customFormat="false" ht="12.75" hidden="false" customHeight="false" outlineLevel="0" collapsed="false">
      <c r="A138" s="43" t="s">
        <v>141</v>
      </c>
      <c r="B138" s="43"/>
      <c r="C138" s="43"/>
      <c r="D138" s="43"/>
      <c r="E138" s="43"/>
    </row>
    <row r="139" customFormat="false" ht="12.75" hidden="false" customHeight="false" outlineLevel="0" collapsed="false">
      <c r="A139" s="10"/>
      <c r="B139" s="21" t="s">
        <v>142</v>
      </c>
      <c r="C139" s="21"/>
      <c r="D139" s="21"/>
      <c r="E139" s="22" t="s">
        <v>33</v>
      </c>
    </row>
    <row r="140" customFormat="false" ht="12.75" hidden="false" customHeight="false" outlineLevel="0" collapsed="false">
      <c r="A140" s="10" t="s">
        <v>6</v>
      </c>
      <c r="B140" s="11" t="s">
        <v>143</v>
      </c>
      <c r="C140" s="11"/>
      <c r="D140" s="11"/>
      <c r="E140" s="25" t="n">
        <f aca="false">E37</f>
        <v>2001.93</v>
      </c>
    </row>
    <row r="141" customFormat="false" ht="12.75" hidden="false" customHeight="false" outlineLevel="0" collapsed="false">
      <c r="A141" s="10" t="s">
        <v>8</v>
      </c>
      <c r="B141" s="11" t="s">
        <v>144</v>
      </c>
      <c r="C141" s="11"/>
      <c r="D141" s="11"/>
      <c r="E141" s="25" t="n">
        <f aca="false">E79</f>
        <v>1614.27</v>
      </c>
    </row>
    <row r="142" customFormat="false" ht="12.75" hidden="false" customHeight="false" outlineLevel="0" collapsed="false">
      <c r="A142" s="10" t="s">
        <v>11</v>
      </c>
      <c r="B142" s="11" t="s">
        <v>145</v>
      </c>
      <c r="C142" s="11"/>
      <c r="D142" s="11"/>
      <c r="E142" s="25" t="n">
        <f aca="false">E92</f>
        <v>222.41</v>
      </c>
    </row>
    <row r="143" customFormat="false" ht="12.75" hidden="false" customHeight="false" outlineLevel="0" collapsed="false">
      <c r="A143" s="10" t="s">
        <v>14</v>
      </c>
      <c r="B143" s="11" t="s">
        <v>146</v>
      </c>
      <c r="C143" s="11"/>
      <c r="D143" s="11"/>
      <c r="E143" s="25" t="n">
        <f aca="false">E117</f>
        <v>248.04</v>
      </c>
    </row>
    <row r="144" customFormat="false" ht="12.75" hidden="false" customHeight="false" outlineLevel="0" collapsed="false">
      <c r="A144" s="10" t="s">
        <v>38</v>
      </c>
      <c r="B144" s="11" t="s">
        <v>147</v>
      </c>
      <c r="C144" s="11"/>
      <c r="D144" s="11"/>
      <c r="E144" s="25" t="n">
        <f aca="false">E126</f>
        <v>0</v>
      </c>
    </row>
    <row r="145" customFormat="false" ht="12.75" hidden="false" customHeight="false" outlineLevel="0" collapsed="false">
      <c r="A145" s="10"/>
      <c r="B145" s="7" t="s">
        <v>148</v>
      </c>
      <c r="C145" s="7"/>
      <c r="D145" s="7"/>
      <c r="E145" s="25" t="n">
        <f aca="false">ROUND(SUM(E140:E144),4)</f>
        <v>4086.65</v>
      </c>
    </row>
    <row r="146" customFormat="false" ht="12.75" hidden="false" customHeight="false" outlineLevel="0" collapsed="false">
      <c r="A146" s="10"/>
      <c r="B146" s="11" t="s">
        <v>149</v>
      </c>
      <c r="C146" s="11"/>
      <c r="D146" s="11"/>
      <c r="E146" s="25" t="n">
        <f aca="false">E130+E131+E132</f>
        <v>386.97</v>
      </c>
      <c r="F146" s="33"/>
    </row>
    <row r="147" customFormat="false" ht="12.75" hidden="false" customHeight="false" outlineLevel="0" collapsed="false">
      <c r="A147" s="22" t="s">
        <v>150</v>
      </c>
      <c r="B147" s="22"/>
      <c r="C147" s="22"/>
      <c r="D147" s="22"/>
      <c r="E147" s="26" t="n">
        <f aca="false">ROUNDDOWN(SUM(E145+E130+E131)/(1-D132),4)</f>
        <v>4473.62</v>
      </c>
      <c r="F147" s="33"/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A126:D126"/>
    <mergeCell ref="A128:E128"/>
    <mergeCell ref="B129:C129"/>
    <mergeCell ref="B130:C130"/>
    <mergeCell ref="B131:C131"/>
    <mergeCell ref="B132:C132"/>
    <mergeCell ref="B133:C133"/>
    <mergeCell ref="B134:C134"/>
    <mergeCell ref="B135:C135"/>
    <mergeCell ref="A136:C136"/>
    <mergeCell ref="A138:E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A147:D147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8"/>
  <sheetViews>
    <sheetView showFormulas="false" showGridLines="fals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151</v>
      </c>
      <c r="B16" s="16"/>
      <c r="C16" s="17" t="s">
        <v>21</v>
      </c>
      <c r="D16" s="17"/>
      <c r="E16" s="17" t="n">
        <v>8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152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1601.55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151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1601.55</v>
      </c>
    </row>
    <row r="30" customFormat="false" ht="12.75" hidden="false" customHeight="false" outlineLevel="0" collapsed="false">
      <c r="A30" s="10" t="s">
        <v>8</v>
      </c>
      <c r="B30" s="11" t="s">
        <v>153</v>
      </c>
      <c r="C30" s="11"/>
      <c r="D30" s="11"/>
      <c r="E30" s="25" t="n">
        <f aca="false">1518*20%</f>
        <v>303.6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26" t="n">
        <f aca="false">SUM(E29:E36)</f>
        <v>1905.15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158.7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52.96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26" t="n">
        <f aca="false">SUM(E42:E43)</f>
        <v>211.66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381.03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47.63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61.16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28.58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19.05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11.43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3.81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152.41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26" t="n">
        <f aca="false">SUM(E48:E55)</f>
        <v>705.1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-114.31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26" t="n">
        <f aca="false">SUM(E62:E70)</f>
        <v>656.76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211.66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705.1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656.76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26" t="n">
        <f aca="false">SUM(E76:E78)</f>
        <v>1573.52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8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0.57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82.87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36.96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13.72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12.38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154.5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57.15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26" t="n">
        <f aca="false">SUM(E90:E91)</f>
        <v>211.65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158.7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7.62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0.38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0.38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1.33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0.38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168.79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67.25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236.04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236.04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236.04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 t="n">
        <f aca="false">MATERIAIS!F51</f>
        <v>629.56</v>
      </c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 t="n">
        <f aca="false">EQUIPAMENTOS!G23</f>
        <v>82.19</v>
      </c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 t="n">
        <f aca="false">UTENSÍLIOS!G21</f>
        <v>8.01</v>
      </c>
    </row>
    <row r="125" customFormat="false" ht="12.75" hidden="false" customHeight="false" outlineLevel="0" collapsed="false">
      <c r="A125" s="10" t="s">
        <v>38</v>
      </c>
      <c r="B125" s="11" t="s">
        <v>154</v>
      </c>
      <c r="C125" s="11"/>
      <c r="D125" s="11"/>
      <c r="E125" s="41" t="n">
        <f aca="false">'EPI´s'!G14</f>
        <v>8.51</v>
      </c>
    </row>
    <row r="126" customFormat="false" ht="12.75" hidden="false" customHeight="false" outlineLevel="0" collapsed="false">
      <c r="A126" s="10" t="s">
        <v>40</v>
      </c>
      <c r="B126" s="11" t="s">
        <v>127</v>
      </c>
      <c r="C126" s="11"/>
      <c r="D126" s="11"/>
      <c r="E126" s="41"/>
    </row>
    <row r="127" customFormat="false" ht="12.75" hidden="false" customHeight="false" outlineLevel="0" collapsed="false">
      <c r="A127" s="22" t="s">
        <v>128</v>
      </c>
      <c r="B127" s="22"/>
      <c r="C127" s="22"/>
      <c r="D127" s="22"/>
      <c r="E127" s="26" t="n">
        <f aca="false">SUM(E121:E126)</f>
        <v>728.27</v>
      </c>
    </row>
    <row r="129" customFormat="false" ht="12.75" hidden="false" customHeight="false" outlineLevel="0" collapsed="false">
      <c r="A129" s="22" t="s">
        <v>129</v>
      </c>
      <c r="B129" s="22"/>
      <c r="C129" s="22"/>
      <c r="D129" s="22"/>
      <c r="E129" s="22"/>
    </row>
    <row r="130" customFormat="false" ht="12.75" hidden="false" customHeight="false" outlineLevel="0" collapsed="false">
      <c r="A130" s="22" t="n">
        <v>6</v>
      </c>
      <c r="B130" s="21" t="s">
        <v>130</v>
      </c>
      <c r="C130" s="21"/>
      <c r="D130" s="22" t="s">
        <v>51</v>
      </c>
      <c r="E130" s="22" t="s">
        <v>33</v>
      </c>
    </row>
    <row r="131" customFormat="false" ht="12.75" hidden="false" customHeight="false" outlineLevel="0" collapsed="false">
      <c r="A131" s="10" t="s">
        <v>6</v>
      </c>
      <c r="B131" s="11" t="s">
        <v>131</v>
      </c>
      <c r="C131" s="11"/>
      <c r="D131" s="42"/>
      <c r="E131" s="25" t="n">
        <f aca="false">SUM(E37+E79+E92+E104+E127)*D131</f>
        <v>0</v>
      </c>
    </row>
    <row r="132" customFormat="false" ht="12.75" hidden="false" customHeight="false" outlineLevel="0" collapsed="false">
      <c r="A132" s="10" t="s">
        <v>8</v>
      </c>
      <c r="B132" s="11" t="s">
        <v>132</v>
      </c>
      <c r="C132" s="11"/>
      <c r="D132" s="42"/>
      <c r="E132" s="25" t="n">
        <f aca="false">SUM(E37+E79+E92+E104+E127+E131)*D132</f>
        <v>0</v>
      </c>
    </row>
    <row r="133" customFormat="false" ht="12.75" hidden="false" customHeight="false" outlineLevel="0" collapsed="false">
      <c r="A133" s="10" t="s">
        <v>11</v>
      </c>
      <c r="B133" s="11" t="s">
        <v>133</v>
      </c>
      <c r="C133" s="11"/>
      <c r="D133" s="28" t="n">
        <f aca="false">SUM(D134:D136)</f>
        <v>0.0865</v>
      </c>
      <c r="E133" s="25" t="n">
        <f aca="false">D133*$E$148</f>
        <v>440.75</v>
      </c>
    </row>
    <row r="134" customFormat="false" ht="12.75" hidden="false" customHeight="false" outlineLevel="0" collapsed="false">
      <c r="A134" s="10" t="s">
        <v>134</v>
      </c>
      <c r="B134" s="11" t="s">
        <v>135</v>
      </c>
      <c r="C134" s="11"/>
      <c r="D134" s="28" t="n">
        <v>0.0065</v>
      </c>
      <c r="E134" s="25" t="n">
        <f aca="false">D134*$E$148</f>
        <v>33.12</v>
      </c>
    </row>
    <row r="135" customFormat="false" ht="12.75" hidden="false" customHeight="false" outlineLevel="0" collapsed="false">
      <c r="A135" s="10" t="s">
        <v>136</v>
      </c>
      <c r="B135" s="11" t="s">
        <v>137</v>
      </c>
      <c r="C135" s="11"/>
      <c r="D135" s="28" t="n">
        <v>0.03</v>
      </c>
      <c r="E135" s="25" t="n">
        <f aca="false">D135*$E$148</f>
        <v>152.86</v>
      </c>
    </row>
    <row r="136" customFormat="false" ht="12.75" hidden="false" customHeight="false" outlineLevel="0" collapsed="false">
      <c r="A136" s="10" t="s">
        <v>138</v>
      </c>
      <c r="B136" s="11" t="s">
        <v>139</v>
      </c>
      <c r="C136" s="11"/>
      <c r="D136" s="28" t="n">
        <v>0.05</v>
      </c>
      <c r="E136" s="25" t="n">
        <f aca="false">D136*$E$148</f>
        <v>254.77</v>
      </c>
    </row>
    <row r="137" customFormat="false" ht="12.75" hidden="false" customHeight="false" outlineLevel="0" collapsed="false">
      <c r="A137" s="22" t="s">
        <v>140</v>
      </c>
      <c r="B137" s="22"/>
      <c r="C137" s="22"/>
      <c r="D137" s="29" t="n">
        <f aca="false">SUM(D131:D133)</f>
        <v>0.0865</v>
      </c>
      <c r="E137" s="26" t="n">
        <f aca="false">E131+E132+E133</f>
        <v>440.75</v>
      </c>
    </row>
    <row r="139" customFormat="false" ht="12.75" hidden="false" customHeight="false" outlineLevel="0" collapsed="false">
      <c r="A139" s="43" t="s">
        <v>141</v>
      </c>
      <c r="B139" s="43"/>
      <c r="C139" s="43"/>
      <c r="D139" s="43"/>
      <c r="E139" s="43"/>
    </row>
    <row r="140" customFormat="false" ht="12.75" hidden="false" customHeight="false" outlineLevel="0" collapsed="false">
      <c r="A140" s="10"/>
      <c r="B140" s="21" t="s">
        <v>142</v>
      </c>
      <c r="C140" s="21"/>
      <c r="D140" s="21"/>
      <c r="E140" s="22" t="s">
        <v>33</v>
      </c>
    </row>
    <row r="141" customFormat="false" ht="12.75" hidden="false" customHeight="false" outlineLevel="0" collapsed="false">
      <c r="A141" s="10" t="s">
        <v>6</v>
      </c>
      <c r="B141" s="11" t="s">
        <v>143</v>
      </c>
      <c r="C141" s="11"/>
      <c r="D141" s="11"/>
      <c r="E141" s="25" t="n">
        <f aca="false">E37</f>
        <v>1905.15</v>
      </c>
    </row>
    <row r="142" customFormat="false" ht="12.75" hidden="false" customHeight="false" outlineLevel="0" collapsed="false">
      <c r="A142" s="10" t="s">
        <v>8</v>
      </c>
      <c r="B142" s="11" t="s">
        <v>144</v>
      </c>
      <c r="C142" s="11"/>
      <c r="D142" s="11"/>
      <c r="E142" s="25" t="n">
        <f aca="false">E79</f>
        <v>1573.52</v>
      </c>
    </row>
    <row r="143" customFormat="false" ht="12.75" hidden="false" customHeight="false" outlineLevel="0" collapsed="false">
      <c r="A143" s="10" t="s">
        <v>11</v>
      </c>
      <c r="B143" s="11" t="s">
        <v>145</v>
      </c>
      <c r="C143" s="11"/>
      <c r="D143" s="11"/>
      <c r="E143" s="25" t="n">
        <f aca="false">E92</f>
        <v>211.65</v>
      </c>
    </row>
    <row r="144" customFormat="false" ht="12.75" hidden="false" customHeight="false" outlineLevel="0" collapsed="false">
      <c r="A144" s="10" t="s">
        <v>14</v>
      </c>
      <c r="B144" s="11" t="s">
        <v>146</v>
      </c>
      <c r="C144" s="11"/>
      <c r="D144" s="11"/>
      <c r="E144" s="25" t="n">
        <f aca="false">E117</f>
        <v>236.04</v>
      </c>
    </row>
    <row r="145" customFormat="false" ht="12.75" hidden="false" customHeight="false" outlineLevel="0" collapsed="false">
      <c r="A145" s="10" t="s">
        <v>38</v>
      </c>
      <c r="B145" s="11" t="s">
        <v>147</v>
      </c>
      <c r="C145" s="11"/>
      <c r="D145" s="11"/>
      <c r="E145" s="25" t="n">
        <f aca="false">E127</f>
        <v>728.27</v>
      </c>
    </row>
    <row r="146" customFormat="false" ht="12.75" hidden="false" customHeight="false" outlineLevel="0" collapsed="false">
      <c r="A146" s="10"/>
      <c r="B146" s="7" t="s">
        <v>148</v>
      </c>
      <c r="C146" s="7"/>
      <c r="D146" s="7"/>
      <c r="E146" s="25" t="n">
        <f aca="false">ROUND(SUM(E141:E145),4)</f>
        <v>4654.63</v>
      </c>
    </row>
    <row r="147" customFormat="false" ht="12.75" hidden="false" customHeight="false" outlineLevel="0" collapsed="false">
      <c r="A147" s="10"/>
      <c r="B147" s="11" t="s">
        <v>149</v>
      </c>
      <c r="C147" s="11"/>
      <c r="D147" s="11"/>
      <c r="E147" s="25" t="n">
        <f aca="false">E131+E132+E133</f>
        <v>440.75</v>
      </c>
      <c r="F147" s="33"/>
    </row>
    <row r="148" customFormat="false" ht="12.75" hidden="false" customHeight="false" outlineLevel="0" collapsed="false">
      <c r="A148" s="22" t="s">
        <v>150</v>
      </c>
      <c r="B148" s="22"/>
      <c r="C148" s="22"/>
      <c r="D148" s="22"/>
      <c r="E148" s="26" t="n">
        <f aca="false">ROUNDDOWN(SUM(E146+E131+E132)/(1-D133),4)</f>
        <v>5095.38</v>
      </c>
      <c r="F148" s="33"/>
    </row>
  </sheetData>
  <mergeCells count="129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B126:D126"/>
    <mergeCell ref="A127:D127"/>
    <mergeCell ref="A129:E129"/>
    <mergeCell ref="B130:C130"/>
    <mergeCell ref="B131:C131"/>
    <mergeCell ref="B132:C132"/>
    <mergeCell ref="B133:C133"/>
    <mergeCell ref="B134:C134"/>
    <mergeCell ref="B135:C135"/>
    <mergeCell ref="B136:C136"/>
    <mergeCell ref="A137:C137"/>
    <mergeCell ref="A139:E139"/>
    <mergeCell ref="B140:D140"/>
    <mergeCell ref="B141:D141"/>
    <mergeCell ref="B142:D142"/>
    <mergeCell ref="B143:D143"/>
    <mergeCell ref="B144:D144"/>
    <mergeCell ref="B145:D145"/>
    <mergeCell ref="B146:D146"/>
    <mergeCell ref="B147:D147"/>
    <mergeCell ref="A148:D148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7"/>
  <sheetViews>
    <sheetView showFormulas="false" showGridLines="fals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155</v>
      </c>
      <c r="B16" s="16"/>
      <c r="C16" s="17" t="s">
        <v>21</v>
      </c>
      <c r="D16" s="17"/>
      <c r="E16" s="17" t="n">
        <v>4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156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1601.55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155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1601.55</v>
      </c>
    </row>
    <row r="30" customFormat="false" ht="12.75" hidden="false" customHeight="false" outlineLevel="0" collapsed="false">
      <c r="A30" s="10" t="s">
        <v>8</v>
      </c>
      <c r="B30" s="11" t="s">
        <v>35</v>
      </c>
      <c r="C30" s="11"/>
      <c r="D30" s="11"/>
      <c r="E30" s="25" t="n">
        <v>0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39" t="n">
        <f aca="false">SUM(E29:E36)</f>
        <v>1601.55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133.41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44.52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39" t="n">
        <f aca="false">SUM(E42:E43)</f>
        <v>177.93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320.31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40.04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51.41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24.02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16.02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9.61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3.2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128.12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39" t="n">
        <f aca="false">SUM(E48:E55)</f>
        <v>592.73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-96.09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39" t="n">
        <f aca="false">SUM(E62:E70)</f>
        <v>674.98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177.93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592.73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674.98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39" t="n">
        <f aca="false">SUM(E76:E78)</f>
        <v>1445.64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6.73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0.48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69.67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31.07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11.53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10.41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129.89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48.05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39" t="n">
        <f aca="false">SUM(E90:E91)</f>
        <v>177.94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133.41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6.41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0.32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0.32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1.12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0.32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141.9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56.53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198.43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198.43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198.43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/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 t="n">
        <f aca="false">EQUIPAMENTOS!G24</f>
        <v>20.42</v>
      </c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/>
    </row>
    <row r="125" customFormat="false" ht="12.75" hidden="false" customHeight="false" outlineLevel="0" collapsed="false">
      <c r="A125" s="10" t="s">
        <v>38</v>
      </c>
      <c r="B125" s="11" t="s">
        <v>127</v>
      </c>
      <c r="C125" s="11"/>
      <c r="D125" s="11"/>
      <c r="E125" s="41"/>
    </row>
    <row r="126" customFormat="false" ht="12.75" hidden="false" customHeight="false" outlineLevel="0" collapsed="false">
      <c r="A126" s="22" t="s">
        <v>128</v>
      </c>
      <c r="B126" s="22"/>
      <c r="C126" s="22"/>
      <c r="D126" s="22"/>
      <c r="E126" s="26" t="n">
        <f aca="false">SUM(E121:E125)</f>
        <v>20.42</v>
      </c>
    </row>
    <row r="128" customFormat="false" ht="12.75" hidden="false" customHeight="false" outlineLevel="0" collapsed="false">
      <c r="A128" s="22" t="s">
        <v>129</v>
      </c>
      <c r="B128" s="22"/>
      <c r="C128" s="22"/>
      <c r="D128" s="22"/>
      <c r="E128" s="22"/>
    </row>
    <row r="129" customFormat="false" ht="12.75" hidden="false" customHeight="false" outlineLevel="0" collapsed="false">
      <c r="A129" s="22" t="n">
        <v>6</v>
      </c>
      <c r="B129" s="21" t="s">
        <v>130</v>
      </c>
      <c r="C129" s="21"/>
      <c r="D129" s="22" t="s">
        <v>51</v>
      </c>
      <c r="E129" s="22" t="s">
        <v>33</v>
      </c>
    </row>
    <row r="130" customFormat="false" ht="12.75" hidden="false" customHeight="false" outlineLevel="0" collapsed="false">
      <c r="A130" s="10" t="s">
        <v>6</v>
      </c>
      <c r="B130" s="11" t="s">
        <v>131</v>
      </c>
      <c r="C130" s="11"/>
      <c r="D130" s="42"/>
      <c r="E130" s="25" t="n">
        <f aca="false">SUM(E37+E79+E92+E104+E126)*D130</f>
        <v>0</v>
      </c>
    </row>
    <row r="131" customFormat="false" ht="12.75" hidden="false" customHeight="false" outlineLevel="0" collapsed="false">
      <c r="A131" s="10" t="s">
        <v>8</v>
      </c>
      <c r="B131" s="11" t="s">
        <v>132</v>
      </c>
      <c r="C131" s="11"/>
      <c r="D131" s="42"/>
      <c r="E131" s="25" t="n">
        <f aca="false">SUM(E37+E79+E92+E104+E126+E130)*D131</f>
        <v>0</v>
      </c>
    </row>
    <row r="132" customFormat="false" ht="12.75" hidden="false" customHeight="false" outlineLevel="0" collapsed="false">
      <c r="A132" s="10" t="s">
        <v>11</v>
      </c>
      <c r="B132" s="11" t="s">
        <v>133</v>
      </c>
      <c r="C132" s="11"/>
      <c r="D132" s="28" t="n">
        <f aca="false">SUM(D133:D135)</f>
        <v>0.0865</v>
      </c>
      <c r="E132" s="25" t="n">
        <f aca="false">D132*$E$147</f>
        <v>326.11</v>
      </c>
    </row>
    <row r="133" customFormat="false" ht="12.75" hidden="false" customHeight="false" outlineLevel="0" collapsed="false">
      <c r="A133" s="10" t="s">
        <v>134</v>
      </c>
      <c r="B133" s="11" t="s">
        <v>135</v>
      </c>
      <c r="C133" s="11"/>
      <c r="D133" s="28" t="n">
        <v>0.0065</v>
      </c>
      <c r="E133" s="25" t="n">
        <f aca="false">D133*$E$147</f>
        <v>24.51</v>
      </c>
    </row>
    <row r="134" customFormat="false" ht="12.75" hidden="false" customHeight="false" outlineLevel="0" collapsed="false">
      <c r="A134" s="10" t="s">
        <v>136</v>
      </c>
      <c r="B134" s="11" t="s">
        <v>137</v>
      </c>
      <c r="C134" s="11"/>
      <c r="D134" s="28" t="n">
        <v>0.03</v>
      </c>
      <c r="E134" s="25" t="n">
        <f aca="false">D134*$E$147</f>
        <v>113.1</v>
      </c>
    </row>
    <row r="135" customFormat="false" ht="12.75" hidden="false" customHeight="false" outlineLevel="0" collapsed="false">
      <c r="A135" s="10" t="s">
        <v>138</v>
      </c>
      <c r="B135" s="11" t="s">
        <v>139</v>
      </c>
      <c r="C135" s="11"/>
      <c r="D135" s="28" t="n">
        <v>0.05</v>
      </c>
      <c r="E135" s="25" t="n">
        <f aca="false">D135*$E$147</f>
        <v>188.5</v>
      </c>
    </row>
    <row r="136" customFormat="false" ht="12.75" hidden="false" customHeight="false" outlineLevel="0" collapsed="false">
      <c r="A136" s="22" t="s">
        <v>140</v>
      </c>
      <c r="B136" s="22"/>
      <c r="C136" s="22"/>
      <c r="D136" s="29" t="n">
        <f aca="false">SUM(D130:D132)</f>
        <v>0.0865</v>
      </c>
      <c r="E136" s="26" t="n">
        <f aca="false">E130+E131+E132</f>
        <v>326.11</v>
      </c>
    </row>
    <row r="138" customFormat="false" ht="12.75" hidden="false" customHeight="false" outlineLevel="0" collapsed="false">
      <c r="A138" s="43" t="s">
        <v>141</v>
      </c>
      <c r="B138" s="43"/>
      <c r="C138" s="43"/>
      <c r="D138" s="43"/>
      <c r="E138" s="43"/>
    </row>
    <row r="139" customFormat="false" ht="12.75" hidden="false" customHeight="false" outlineLevel="0" collapsed="false">
      <c r="A139" s="10"/>
      <c r="B139" s="21" t="s">
        <v>142</v>
      </c>
      <c r="C139" s="21"/>
      <c r="D139" s="21"/>
      <c r="E139" s="22" t="s">
        <v>33</v>
      </c>
    </row>
    <row r="140" customFormat="false" ht="12.75" hidden="false" customHeight="false" outlineLevel="0" collapsed="false">
      <c r="A140" s="10" t="s">
        <v>6</v>
      </c>
      <c r="B140" s="11" t="s">
        <v>143</v>
      </c>
      <c r="C140" s="11"/>
      <c r="D140" s="11"/>
      <c r="E140" s="25" t="n">
        <f aca="false">E37</f>
        <v>1601.55</v>
      </c>
    </row>
    <row r="141" customFormat="false" ht="12.75" hidden="false" customHeight="false" outlineLevel="0" collapsed="false">
      <c r="A141" s="10" t="s">
        <v>8</v>
      </c>
      <c r="B141" s="11" t="s">
        <v>144</v>
      </c>
      <c r="C141" s="11"/>
      <c r="D141" s="11"/>
      <c r="E141" s="25" t="n">
        <f aca="false">E79</f>
        <v>1445.64</v>
      </c>
    </row>
    <row r="142" customFormat="false" ht="12.75" hidden="false" customHeight="false" outlineLevel="0" collapsed="false">
      <c r="A142" s="10" t="s">
        <v>11</v>
      </c>
      <c r="B142" s="11" t="s">
        <v>145</v>
      </c>
      <c r="C142" s="11"/>
      <c r="D142" s="11"/>
      <c r="E142" s="25" t="n">
        <f aca="false">E92</f>
        <v>177.94</v>
      </c>
    </row>
    <row r="143" customFormat="false" ht="12.75" hidden="false" customHeight="false" outlineLevel="0" collapsed="false">
      <c r="A143" s="10" t="s">
        <v>14</v>
      </c>
      <c r="B143" s="11" t="s">
        <v>146</v>
      </c>
      <c r="C143" s="11"/>
      <c r="D143" s="11"/>
      <c r="E143" s="25" t="n">
        <f aca="false">E117</f>
        <v>198.43</v>
      </c>
    </row>
    <row r="144" customFormat="false" ht="12.75" hidden="false" customHeight="false" outlineLevel="0" collapsed="false">
      <c r="A144" s="10" t="s">
        <v>38</v>
      </c>
      <c r="B144" s="11" t="s">
        <v>147</v>
      </c>
      <c r="C144" s="11"/>
      <c r="D144" s="11"/>
      <c r="E144" s="25" t="n">
        <f aca="false">E126</f>
        <v>20.42</v>
      </c>
    </row>
    <row r="145" customFormat="false" ht="12.75" hidden="false" customHeight="false" outlineLevel="0" collapsed="false">
      <c r="A145" s="10"/>
      <c r="B145" s="7" t="s">
        <v>148</v>
      </c>
      <c r="C145" s="7"/>
      <c r="D145" s="7"/>
      <c r="E145" s="25" t="n">
        <f aca="false">ROUND(SUM(E140:E144),4)</f>
        <v>3443.98</v>
      </c>
    </row>
    <row r="146" customFormat="false" ht="12.75" hidden="false" customHeight="false" outlineLevel="0" collapsed="false">
      <c r="A146" s="10"/>
      <c r="B146" s="11" t="s">
        <v>149</v>
      </c>
      <c r="C146" s="11"/>
      <c r="D146" s="11"/>
      <c r="E146" s="25" t="n">
        <f aca="false">E130+E131+E132</f>
        <v>326.11</v>
      </c>
      <c r="F146" s="33"/>
    </row>
    <row r="147" customFormat="false" ht="12.75" hidden="false" customHeight="false" outlineLevel="0" collapsed="false">
      <c r="A147" s="22" t="s">
        <v>150</v>
      </c>
      <c r="B147" s="22"/>
      <c r="C147" s="22"/>
      <c r="D147" s="22"/>
      <c r="E147" s="26" t="n">
        <f aca="false">ROUNDDOWN(SUM(E145+E130+E131)/(1-D132),4)</f>
        <v>3770.09</v>
      </c>
      <c r="F147" s="33"/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A126:D126"/>
    <mergeCell ref="A128:E128"/>
    <mergeCell ref="B129:C129"/>
    <mergeCell ref="B130:C130"/>
    <mergeCell ref="B131:C131"/>
    <mergeCell ref="B132:C132"/>
    <mergeCell ref="B133:C133"/>
    <mergeCell ref="B134:C134"/>
    <mergeCell ref="B135:C135"/>
    <mergeCell ref="A136:C136"/>
    <mergeCell ref="A138:E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A147:D147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7"/>
  <sheetViews>
    <sheetView showFormulas="false" showGridLines="fals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157</v>
      </c>
      <c r="B16" s="16"/>
      <c r="C16" s="17" t="s">
        <v>21</v>
      </c>
      <c r="D16" s="17"/>
      <c r="E16" s="17" t="n">
        <v>1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158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2081.98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157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2081.98</v>
      </c>
    </row>
    <row r="30" customFormat="false" ht="12.75" hidden="false" customHeight="false" outlineLevel="0" collapsed="false">
      <c r="A30" s="10" t="s">
        <v>8</v>
      </c>
      <c r="B30" s="11" t="s">
        <v>35</v>
      </c>
      <c r="C30" s="11"/>
      <c r="D30" s="11"/>
      <c r="E30" s="25" t="n">
        <v>0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26" t="n">
        <f aca="false">SUM(E29:E36)</f>
        <v>2081.98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173.43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57.88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26" t="n">
        <f aca="false">SUM(E42:E43)</f>
        <v>231.31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416.4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52.05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66.83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31.23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20.82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12.49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4.16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166.56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26" t="n">
        <f aca="false">SUM(E48:E55)</f>
        <v>770.54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-124.92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26" t="n">
        <f aca="false">SUM(E62:E70)</f>
        <v>646.15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231.31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770.54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646.15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26" t="n">
        <f aca="false">SUM(E76:E78)</f>
        <v>1648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8.74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0.62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90.57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40.39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14.99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13.53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168.84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62.46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26" t="n">
        <f aca="false">SUM(E90:E91)</f>
        <v>231.3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173.43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8.33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0.42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0.42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1.46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0.42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184.48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73.49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257.97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257.97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257.97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/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/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/>
    </row>
    <row r="125" customFormat="false" ht="12.75" hidden="false" customHeight="false" outlineLevel="0" collapsed="false">
      <c r="A125" s="10" t="s">
        <v>38</v>
      </c>
      <c r="B125" s="11" t="s">
        <v>127</v>
      </c>
      <c r="C125" s="11"/>
      <c r="D125" s="11"/>
      <c r="E125" s="41"/>
    </row>
    <row r="126" customFormat="false" ht="12.75" hidden="false" customHeight="false" outlineLevel="0" collapsed="false">
      <c r="A126" s="22" t="s">
        <v>128</v>
      </c>
      <c r="B126" s="22"/>
      <c r="C126" s="22"/>
      <c r="D126" s="22"/>
      <c r="E126" s="26" t="n">
        <f aca="false">SUM(E121:E125)</f>
        <v>0</v>
      </c>
    </row>
    <row r="128" customFormat="false" ht="12.75" hidden="false" customHeight="false" outlineLevel="0" collapsed="false">
      <c r="A128" s="22" t="s">
        <v>129</v>
      </c>
      <c r="B128" s="22"/>
      <c r="C128" s="22"/>
      <c r="D128" s="22"/>
      <c r="E128" s="22"/>
    </row>
    <row r="129" customFormat="false" ht="12.75" hidden="false" customHeight="false" outlineLevel="0" collapsed="false">
      <c r="A129" s="22" t="n">
        <v>6</v>
      </c>
      <c r="B129" s="21" t="s">
        <v>130</v>
      </c>
      <c r="C129" s="21"/>
      <c r="D129" s="22" t="s">
        <v>51</v>
      </c>
      <c r="E129" s="22" t="s">
        <v>33</v>
      </c>
    </row>
    <row r="130" customFormat="false" ht="12.75" hidden="false" customHeight="false" outlineLevel="0" collapsed="false">
      <c r="A130" s="10" t="s">
        <v>6</v>
      </c>
      <c r="B130" s="11" t="s">
        <v>131</v>
      </c>
      <c r="C130" s="11"/>
      <c r="D130" s="42"/>
      <c r="E130" s="25" t="n">
        <f aca="false">SUM(E37+E79+E92+E104+E126)*D130</f>
        <v>0</v>
      </c>
    </row>
    <row r="131" customFormat="false" ht="12.75" hidden="false" customHeight="false" outlineLevel="0" collapsed="false">
      <c r="A131" s="10" t="s">
        <v>8</v>
      </c>
      <c r="B131" s="11" t="s">
        <v>132</v>
      </c>
      <c r="C131" s="11"/>
      <c r="D131" s="42"/>
      <c r="E131" s="25" t="n">
        <f aca="false">SUM(E37+E79+E92+E104+E126+E130)*D131</f>
        <v>0</v>
      </c>
    </row>
    <row r="132" customFormat="false" ht="12.75" hidden="false" customHeight="false" outlineLevel="0" collapsed="false">
      <c r="A132" s="10" t="s">
        <v>11</v>
      </c>
      <c r="B132" s="11" t="s">
        <v>133</v>
      </c>
      <c r="C132" s="11"/>
      <c r="D132" s="28" t="n">
        <f aca="false">SUM(D133:D135)</f>
        <v>0.0865</v>
      </c>
      <c r="E132" s="25" t="n">
        <f aca="false">D132*$E$147</f>
        <v>399.52</v>
      </c>
    </row>
    <row r="133" customFormat="false" ht="12.75" hidden="false" customHeight="false" outlineLevel="0" collapsed="false">
      <c r="A133" s="10" t="s">
        <v>134</v>
      </c>
      <c r="B133" s="11" t="s">
        <v>135</v>
      </c>
      <c r="C133" s="11"/>
      <c r="D133" s="28" t="n">
        <v>0.0065</v>
      </c>
      <c r="E133" s="25" t="n">
        <f aca="false">D133*$E$147</f>
        <v>30.02</v>
      </c>
    </row>
    <row r="134" customFormat="false" ht="12.75" hidden="false" customHeight="false" outlineLevel="0" collapsed="false">
      <c r="A134" s="10" t="s">
        <v>136</v>
      </c>
      <c r="B134" s="11" t="s">
        <v>137</v>
      </c>
      <c r="C134" s="11"/>
      <c r="D134" s="28" t="n">
        <v>0.03</v>
      </c>
      <c r="E134" s="25" t="n">
        <f aca="false">D134*$E$147</f>
        <v>138.56</v>
      </c>
    </row>
    <row r="135" customFormat="false" ht="12.75" hidden="false" customHeight="false" outlineLevel="0" collapsed="false">
      <c r="A135" s="10" t="s">
        <v>138</v>
      </c>
      <c r="B135" s="11" t="s">
        <v>139</v>
      </c>
      <c r="C135" s="11"/>
      <c r="D135" s="28" t="n">
        <v>0.05</v>
      </c>
      <c r="E135" s="25" t="n">
        <f aca="false">D135*$E$147</f>
        <v>230.94</v>
      </c>
    </row>
    <row r="136" customFormat="false" ht="12.75" hidden="false" customHeight="false" outlineLevel="0" collapsed="false">
      <c r="A136" s="22" t="s">
        <v>140</v>
      </c>
      <c r="B136" s="22"/>
      <c r="C136" s="22"/>
      <c r="D136" s="29" t="n">
        <f aca="false">SUM(D130:D132)</f>
        <v>0.0865</v>
      </c>
      <c r="E136" s="26" t="n">
        <f aca="false">E130+E131+E132</f>
        <v>399.52</v>
      </c>
    </row>
    <row r="138" customFormat="false" ht="12.75" hidden="false" customHeight="false" outlineLevel="0" collapsed="false">
      <c r="A138" s="43" t="s">
        <v>141</v>
      </c>
      <c r="B138" s="43"/>
      <c r="C138" s="43"/>
      <c r="D138" s="43"/>
      <c r="E138" s="43"/>
    </row>
    <row r="139" customFormat="false" ht="12.75" hidden="false" customHeight="false" outlineLevel="0" collapsed="false">
      <c r="A139" s="10"/>
      <c r="B139" s="21" t="s">
        <v>142</v>
      </c>
      <c r="C139" s="21"/>
      <c r="D139" s="21"/>
      <c r="E139" s="22" t="s">
        <v>33</v>
      </c>
    </row>
    <row r="140" customFormat="false" ht="12.75" hidden="false" customHeight="false" outlineLevel="0" collapsed="false">
      <c r="A140" s="10" t="s">
        <v>6</v>
      </c>
      <c r="B140" s="11" t="s">
        <v>143</v>
      </c>
      <c r="C140" s="11"/>
      <c r="D140" s="11"/>
      <c r="E140" s="25" t="n">
        <f aca="false">E37</f>
        <v>2081.98</v>
      </c>
    </row>
    <row r="141" customFormat="false" ht="12.75" hidden="false" customHeight="false" outlineLevel="0" collapsed="false">
      <c r="A141" s="10" t="s">
        <v>8</v>
      </c>
      <c r="B141" s="11" t="s">
        <v>144</v>
      </c>
      <c r="C141" s="11"/>
      <c r="D141" s="11"/>
      <c r="E141" s="25" t="n">
        <f aca="false">E79</f>
        <v>1648</v>
      </c>
    </row>
    <row r="142" customFormat="false" ht="12.75" hidden="false" customHeight="false" outlineLevel="0" collapsed="false">
      <c r="A142" s="10" t="s">
        <v>11</v>
      </c>
      <c r="B142" s="11" t="s">
        <v>145</v>
      </c>
      <c r="C142" s="11"/>
      <c r="D142" s="11"/>
      <c r="E142" s="25" t="n">
        <f aca="false">E92</f>
        <v>231.3</v>
      </c>
    </row>
    <row r="143" customFormat="false" ht="12.75" hidden="false" customHeight="false" outlineLevel="0" collapsed="false">
      <c r="A143" s="10" t="s">
        <v>14</v>
      </c>
      <c r="B143" s="11" t="s">
        <v>146</v>
      </c>
      <c r="C143" s="11"/>
      <c r="D143" s="11"/>
      <c r="E143" s="25" t="n">
        <f aca="false">E117</f>
        <v>257.97</v>
      </c>
    </row>
    <row r="144" customFormat="false" ht="12.75" hidden="false" customHeight="false" outlineLevel="0" collapsed="false">
      <c r="A144" s="10" t="s">
        <v>38</v>
      </c>
      <c r="B144" s="11" t="s">
        <v>147</v>
      </c>
      <c r="C144" s="11"/>
      <c r="D144" s="11"/>
      <c r="E144" s="25" t="n">
        <f aca="false">E126</f>
        <v>0</v>
      </c>
    </row>
    <row r="145" customFormat="false" ht="12.75" hidden="false" customHeight="false" outlineLevel="0" collapsed="false">
      <c r="A145" s="10"/>
      <c r="B145" s="7" t="s">
        <v>148</v>
      </c>
      <c r="C145" s="7"/>
      <c r="D145" s="7"/>
      <c r="E145" s="25" t="n">
        <f aca="false">ROUND(SUM(E140:E144),4)</f>
        <v>4219.25</v>
      </c>
    </row>
    <row r="146" customFormat="false" ht="12.75" hidden="false" customHeight="false" outlineLevel="0" collapsed="false">
      <c r="A146" s="10"/>
      <c r="B146" s="11" t="s">
        <v>149</v>
      </c>
      <c r="C146" s="11"/>
      <c r="D146" s="11"/>
      <c r="E146" s="25" t="n">
        <f aca="false">E130+E131+E132</f>
        <v>399.52</v>
      </c>
      <c r="F146" s="33"/>
    </row>
    <row r="147" customFormat="false" ht="12.75" hidden="false" customHeight="false" outlineLevel="0" collapsed="false">
      <c r="A147" s="22" t="s">
        <v>150</v>
      </c>
      <c r="B147" s="22"/>
      <c r="C147" s="22"/>
      <c r="D147" s="22"/>
      <c r="E147" s="26" t="n">
        <f aca="false">ROUNDDOWN(SUM(E145+E130+E131)/(1-D132),4)</f>
        <v>4618.77</v>
      </c>
      <c r="F147" s="33"/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A126:D126"/>
    <mergeCell ref="A128:E128"/>
    <mergeCell ref="B129:C129"/>
    <mergeCell ref="B130:C130"/>
    <mergeCell ref="B131:C131"/>
    <mergeCell ref="B132:C132"/>
    <mergeCell ref="B133:C133"/>
    <mergeCell ref="B134:C134"/>
    <mergeCell ref="B135:C135"/>
    <mergeCell ref="A136:C136"/>
    <mergeCell ref="A138:E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A147:D147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7"/>
  <sheetViews>
    <sheetView showFormulas="false" showGridLines="fals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159</v>
      </c>
      <c r="B16" s="16"/>
      <c r="C16" s="17" t="s">
        <v>21</v>
      </c>
      <c r="D16" s="17"/>
      <c r="E16" s="17" t="n">
        <v>1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159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2081.98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159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2081.98</v>
      </c>
    </row>
    <row r="30" customFormat="false" ht="12.75" hidden="false" customHeight="false" outlineLevel="0" collapsed="false">
      <c r="A30" s="10" t="s">
        <v>8</v>
      </c>
      <c r="B30" s="11" t="s">
        <v>35</v>
      </c>
      <c r="C30" s="11"/>
      <c r="D30" s="11"/>
      <c r="E30" s="25" t="n">
        <v>0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39" t="n">
        <f aca="false">SUM(E29:E36)</f>
        <v>2081.98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173.43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57.88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26" t="n">
        <f aca="false">SUM(E42:E43)</f>
        <v>231.31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416.4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52.05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66.83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31.23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20.82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12.49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4.16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166.56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26" t="n">
        <f aca="false">SUM(E48:E55)</f>
        <v>770.54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-124.92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26" t="n">
        <f aca="false">SUM(E62:E70)</f>
        <v>646.15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231.31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770.54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646.15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26" t="n">
        <f aca="false">SUM(E76:E78)</f>
        <v>1648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8.74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0.62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90.57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40.39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14.99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13.53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168.84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62.46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26" t="n">
        <f aca="false">SUM(E90:E91)</f>
        <v>231.3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173.43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8.33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0.42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0.42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1.46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0.42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184.48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73.49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257.97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257.97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257.97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 t="n">
        <f aca="false">MATERIAIS!F52</f>
        <v>200</v>
      </c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 t="n">
        <f aca="false">EQUIPAMENTOS!G25</f>
        <v>29.17</v>
      </c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/>
    </row>
    <row r="125" customFormat="false" ht="12.75" hidden="false" customHeight="false" outlineLevel="0" collapsed="false">
      <c r="A125" s="10" t="s">
        <v>38</v>
      </c>
      <c r="B125" s="11" t="s">
        <v>127</v>
      </c>
      <c r="C125" s="11"/>
      <c r="D125" s="11"/>
      <c r="E125" s="41"/>
    </row>
    <row r="126" customFormat="false" ht="12.75" hidden="false" customHeight="false" outlineLevel="0" collapsed="false">
      <c r="A126" s="22" t="s">
        <v>128</v>
      </c>
      <c r="B126" s="22"/>
      <c r="C126" s="22"/>
      <c r="D126" s="22"/>
      <c r="E126" s="26" t="n">
        <f aca="false">SUM(E121:E125)</f>
        <v>229.17</v>
      </c>
    </row>
    <row r="128" customFormat="false" ht="12.75" hidden="false" customHeight="false" outlineLevel="0" collapsed="false">
      <c r="A128" s="22" t="s">
        <v>129</v>
      </c>
      <c r="B128" s="22"/>
      <c r="C128" s="22"/>
      <c r="D128" s="22"/>
      <c r="E128" s="22"/>
    </row>
    <row r="129" customFormat="false" ht="12.75" hidden="false" customHeight="false" outlineLevel="0" collapsed="false">
      <c r="A129" s="22" t="n">
        <v>6</v>
      </c>
      <c r="B129" s="21" t="s">
        <v>130</v>
      </c>
      <c r="C129" s="21"/>
      <c r="D129" s="22" t="s">
        <v>51</v>
      </c>
      <c r="E129" s="22" t="s">
        <v>33</v>
      </c>
    </row>
    <row r="130" customFormat="false" ht="12.75" hidden="false" customHeight="false" outlineLevel="0" collapsed="false">
      <c r="A130" s="10" t="s">
        <v>6</v>
      </c>
      <c r="B130" s="11" t="s">
        <v>131</v>
      </c>
      <c r="C130" s="11"/>
      <c r="D130" s="42"/>
      <c r="E130" s="25" t="n">
        <f aca="false">SUM(E37+E79+E92+E104+E126)*D130</f>
        <v>0</v>
      </c>
    </row>
    <row r="131" customFormat="false" ht="12.75" hidden="false" customHeight="false" outlineLevel="0" collapsed="false">
      <c r="A131" s="10" t="s">
        <v>8</v>
      </c>
      <c r="B131" s="11" t="s">
        <v>132</v>
      </c>
      <c r="C131" s="11"/>
      <c r="D131" s="42"/>
      <c r="E131" s="25" t="n">
        <f aca="false">SUM(E37+E79+E92+E104+E126+E130)*D131</f>
        <v>0</v>
      </c>
    </row>
    <row r="132" customFormat="false" ht="12.75" hidden="false" customHeight="false" outlineLevel="0" collapsed="false">
      <c r="A132" s="10" t="s">
        <v>11</v>
      </c>
      <c r="B132" s="11" t="s">
        <v>133</v>
      </c>
      <c r="C132" s="11"/>
      <c r="D132" s="28" t="n">
        <f aca="false">SUM(D133:D135)</f>
        <v>0.0865</v>
      </c>
      <c r="E132" s="25" t="n">
        <f aca="false">D132*$E$147</f>
        <v>421.22</v>
      </c>
    </row>
    <row r="133" customFormat="false" ht="12.75" hidden="false" customHeight="false" outlineLevel="0" collapsed="false">
      <c r="A133" s="10" t="s">
        <v>134</v>
      </c>
      <c r="B133" s="11" t="s">
        <v>135</v>
      </c>
      <c r="C133" s="11"/>
      <c r="D133" s="28" t="n">
        <v>0.0065</v>
      </c>
      <c r="E133" s="25" t="n">
        <f aca="false">D133*$E$147</f>
        <v>31.65</v>
      </c>
    </row>
    <row r="134" customFormat="false" ht="12.75" hidden="false" customHeight="false" outlineLevel="0" collapsed="false">
      <c r="A134" s="10" t="s">
        <v>136</v>
      </c>
      <c r="B134" s="11" t="s">
        <v>137</v>
      </c>
      <c r="C134" s="11"/>
      <c r="D134" s="28" t="n">
        <v>0.03</v>
      </c>
      <c r="E134" s="25" t="n">
        <f aca="false">D134*$E$147</f>
        <v>146.09</v>
      </c>
    </row>
    <row r="135" customFormat="false" ht="12.75" hidden="false" customHeight="false" outlineLevel="0" collapsed="false">
      <c r="A135" s="10" t="s">
        <v>138</v>
      </c>
      <c r="B135" s="11" t="s">
        <v>139</v>
      </c>
      <c r="C135" s="11"/>
      <c r="D135" s="28" t="n">
        <v>0.05</v>
      </c>
      <c r="E135" s="25" t="n">
        <f aca="false">D135*$E$147</f>
        <v>243.48</v>
      </c>
    </row>
    <row r="136" customFormat="false" ht="12.75" hidden="false" customHeight="false" outlineLevel="0" collapsed="false">
      <c r="A136" s="22" t="s">
        <v>140</v>
      </c>
      <c r="B136" s="22"/>
      <c r="C136" s="22"/>
      <c r="D136" s="29" t="n">
        <f aca="false">SUM(D130:D132)</f>
        <v>0.0865</v>
      </c>
      <c r="E136" s="26" t="n">
        <f aca="false">E130+E131+E132</f>
        <v>421.22</v>
      </c>
    </row>
    <row r="138" customFormat="false" ht="12.75" hidden="false" customHeight="false" outlineLevel="0" collapsed="false">
      <c r="A138" s="43" t="s">
        <v>141</v>
      </c>
      <c r="B138" s="43"/>
      <c r="C138" s="43"/>
      <c r="D138" s="43"/>
      <c r="E138" s="43"/>
    </row>
    <row r="139" customFormat="false" ht="12.75" hidden="false" customHeight="false" outlineLevel="0" collapsed="false">
      <c r="A139" s="10"/>
      <c r="B139" s="21" t="s">
        <v>142</v>
      </c>
      <c r="C139" s="21"/>
      <c r="D139" s="21"/>
      <c r="E139" s="22" t="s">
        <v>33</v>
      </c>
    </row>
    <row r="140" customFormat="false" ht="12.75" hidden="false" customHeight="false" outlineLevel="0" collapsed="false">
      <c r="A140" s="10" t="s">
        <v>6</v>
      </c>
      <c r="B140" s="11" t="s">
        <v>143</v>
      </c>
      <c r="C140" s="11"/>
      <c r="D140" s="11"/>
      <c r="E140" s="25" t="n">
        <f aca="false">E37</f>
        <v>2081.98</v>
      </c>
    </row>
    <row r="141" customFormat="false" ht="12.75" hidden="false" customHeight="false" outlineLevel="0" collapsed="false">
      <c r="A141" s="10" t="s">
        <v>8</v>
      </c>
      <c r="B141" s="11" t="s">
        <v>144</v>
      </c>
      <c r="C141" s="11"/>
      <c r="D141" s="11"/>
      <c r="E141" s="25" t="n">
        <f aca="false">E79</f>
        <v>1648</v>
      </c>
    </row>
    <row r="142" customFormat="false" ht="12.75" hidden="false" customHeight="false" outlineLevel="0" collapsed="false">
      <c r="A142" s="10" t="s">
        <v>11</v>
      </c>
      <c r="B142" s="11" t="s">
        <v>145</v>
      </c>
      <c r="C142" s="11"/>
      <c r="D142" s="11"/>
      <c r="E142" s="25" t="n">
        <f aca="false">E92</f>
        <v>231.3</v>
      </c>
    </row>
    <row r="143" customFormat="false" ht="12.75" hidden="false" customHeight="false" outlineLevel="0" collapsed="false">
      <c r="A143" s="10" t="s">
        <v>14</v>
      </c>
      <c r="B143" s="11" t="s">
        <v>146</v>
      </c>
      <c r="C143" s="11"/>
      <c r="D143" s="11"/>
      <c r="E143" s="25" t="n">
        <f aca="false">E117</f>
        <v>257.97</v>
      </c>
    </row>
    <row r="144" customFormat="false" ht="12.75" hidden="false" customHeight="false" outlineLevel="0" collapsed="false">
      <c r="A144" s="10" t="s">
        <v>38</v>
      </c>
      <c r="B144" s="11" t="s">
        <v>147</v>
      </c>
      <c r="C144" s="11"/>
      <c r="D144" s="11"/>
      <c r="E144" s="25" t="n">
        <f aca="false">E126</f>
        <v>229.17</v>
      </c>
    </row>
    <row r="145" customFormat="false" ht="12.75" hidden="false" customHeight="false" outlineLevel="0" collapsed="false">
      <c r="A145" s="10"/>
      <c r="B145" s="7" t="s">
        <v>148</v>
      </c>
      <c r="C145" s="7"/>
      <c r="D145" s="7"/>
      <c r="E145" s="25" t="n">
        <f aca="false">ROUND(SUM(E140:E144),4)</f>
        <v>4448.42</v>
      </c>
    </row>
    <row r="146" customFormat="false" ht="12.75" hidden="false" customHeight="false" outlineLevel="0" collapsed="false">
      <c r="A146" s="10"/>
      <c r="B146" s="11" t="s">
        <v>149</v>
      </c>
      <c r="C146" s="11"/>
      <c r="D146" s="11"/>
      <c r="E146" s="25" t="n">
        <f aca="false">E130+E131+E132</f>
        <v>421.22</v>
      </c>
      <c r="F146" s="33"/>
    </row>
    <row r="147" customFormat="false" ht="12.75" hidden="false" customHeight="false" outlineLevel="0" collapsed="false">
      <c r="A147" s="22" t="s">
        <v>150</v>
      </c>
      <c r="B147" s="22"/>
      <c r="C147" s="22"/>
      <c r="D147" s="22"/>
      <c r="E147" s="26" t="n">
        <f aca="false">ROUNDDOWN(SUM(E145+E130+E131)/(1-D132),4)</f>
        <v>4869.64</v>
      </c>
      <c r="F147" s="33"/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A126:D126"/>
    <mergeCell ref="A128:E128"/>
    <mergeCell ref="B129:C129"/>
    <mergeCell ref="B130:C130"/>
    <mergeCell ref="B131:C131"/>
    <mergeCell ref="B132:C132"/>
    <mergeCell ref="B133:C133"/>
    <mergeCell ref="B134:C134"/>
    <mergeCell ref="B135:C135"/>
    <mergeCell ref="A136:C136"/>
    <mergeCell ref="A138:E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A147:D147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FEBB"/>
    <pageSetUpPr fitToPage="true"/>
  </sheetPr>
  <dimension ref="A1:F147"/>
  <sheetViews>
    <sheetView showFormulas="false" showGridLines="fals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4.85"/>
    <col collapsed="false" customWidth="true" hidden="false" outlineLevel="0" max="3" min="3" style="1" width="34"/>
    <col collapsed="false" customWidth="true" hidden="false" outlineLevel="0" max="4" min="4" style="1" width="8.42"/>
    <col collapsed="false" customWidth="true" hidden="false" outlineLevel="0" max="5" min="5" style="2" width="26.71"/>
    <col collapsed="false" customWidth="false" hidden="false" outlineLevel="0" max="16" min="6" style="1" width="11.57"/>
    <col collapsed="false" customWidth="false" hidden="false" outlineLevel="0" max="17" min="17" style="3" width="11.57"/>
    <col collapsed="false" customWidth="false" hidden="false" outlineLevel="0" max="16384" min="18" style="1" width="11.57"/>
  </cols>
  <sheetData>
    <row r="1" customFormat="false" ht="34.5" hidden="false" customHeight="true" outlineLevel="0" collapsed="false">
      <c r="A1" s="4" t="s">
        <v>0</v>
      </c>
      <c r="B1" s="4"/>
      <c r="C1" s="4"/>
      <c r="D1" s="4"/>
      <c r="E1" s="4"/>
    </row>
    <row r="2" customFormat="false" ht="12.75" hidden="false" customHeight="false" outlineLevel="0" collapsed="false">
      <c r="A2" s="4"/>
      <c r="B2" s="4"/>
      <c r="C2" s="4"/>
      <c r="D2" s="4"/>
      <c r="E2" s="4"/>
    </row>
    <row r="3" customFormat="false" ht="12.75" hidden="false" customHeight="false" outlineLevel="0" collapsed="false">
      <c r="A3" s="4"/>
      <c r="B3" s="4"/>
      <c r="C3" s="4"/>
      <c r="D3" s="4"/>
      <c r="E3" s="4"/>
    </row>
    <row r="4" customFormat="false" ht="12.75" hidden="false" customHeight="false" outlineLevel="0" collapsed="false">
      <c r="A4" s="5" t="s">
        <v>1</v>
      </c>
      <c r="B4" s="5"/>
      <c r="C4" s="5"/>
      <c r="D4" s="5"/>
      <c r="E4" s="6" t="n">
        <v>116381</v>
      </c>
    </row>
    <row r="5" customFormat="false" ht="12.75" hidden="false" customHeight="false" outlineLevel="0" collapsed="false">
      <c r="A5" s="5" t="s">
        <v>2</v>
      </c>
      <c r="B5" s="5"/>
      <c r="C5" s="5"/>
      <c r="D5" s="5"/>
      <c r="E5" s="7" t="s">
        <v>3</v>
      </c>
    </row>
    <row r="6" customFormat="false" ht="12.75" hidden="false" customHeight="false" outlineLevel="0" collapsed="false">
      <c r="A6" s="5" t="s">
        <v>4</v>
      </c>
      <c r="B6" s="5"/>
      <c r="C6" s="5"/>
      <c r="D6" s="5"/>
      <c r="E6" s="7"/>
    </row>
    <row r="7" customFormat="false" ht="12.75" hidden="false" customHeight="false" outlineLevel="0" collapsed="false">
      <c r="A7" s="8"/>
      <c r="B7" s="8"/>
      <c r="C7" s="8"/>
      <c r="D7" s="8"/>
    </row>
    <row r="8" customFormat="false" ht="12.75" hidden="false" customHeight="false" outlineLevel="0" collapsed="false">
      <c r="A8" s="9" t="s">
        <v>5</v>
      </c>
      <c r="B8" s="9"/>
      <c r="C8" s="9"/>
      <c r="D8" s="9"/>
      <c r="E8" s="9"/>
    </row>
    <row r="9" customFormat="false" ht="12.75" hidden="false" customHeight="false" outlineLevel="0" collapsed="false">
      <c r="A9" s="10" t="s">
        <v>6</v>
      </c>
      <c r="B9" s="11" t="s">
        <v>7</v>
      </c>
      <c r="C9" s="11"/>
      <c r="D9" s="11"/>
      <c r="E9" s="12"/>
    </row>
    <row r="10" customFormat="false" ht="12.75" hidden="false" customHeight="false" outlineLevel="0" collapsed="false">
      <c r="A10" s="10" t="s">
        <v>8</v>
      </c>
      <c r="B10" s="11" t="s">
        <v>9</v>
      </c>
      <c r="C10" s="11"/>
      <c r="D10" s="11"/>
      <c r="E10" s="10" t="s">
        <v>10</v>
      </c>
    </row>
    <row r="11" customFormat="false" ht="12.75" hidden="false" customHeight="false" outlineLevel="0" collapsed="false">
      <c r="A11" s="10" t="s">
        <v>11</v>
      </c>
      <c r="B11" s="11" t="s">
        <v>12</v>
      </c>
      <c r="C11" s="11"/>
      <c r="D11" s="11"/>
      <c r="E11" s="10" t="s">
        <v>13</v>
      </c>
    </row>
    <row r="12" customFormat="false" ht="12.75" hidden="false" customHeight="false" outlineLevel="0" collapsed="false">
      <c r="A12" s="10" t="s">
        <v>14</v>
      </c>
      <c r="B12" s="11" t="s">
        <v>15</v>
      </c>
      <c r="C12" s="11"/>
      <c r="D12" s="11"/>
      <c r="E12" s="10" t="n">
        <v>12</v>
      </c>
    </row>
    <row r="13" customFormat="false" ht="12.75" hidden="false" customHeight="false" outlineLevel="0" collapsed="false">
      <c r="A13" s="8"/>
      <c r="B13" s="8"/>
      <c r="C13" s="8"/>
      <c r="D13" s="8"/>
    </row>
    <row r="14" customFormat="false" ht="12.75" hidden="false" customHeight="false" outlineLevel="0" collapsed="false">
      <c r="A14" s="13" t="s">
        <v>16</v>
      </c>
      <c r="B14" s="13"/>
      <c r="C14" s="13"/>
      <c r="D14" s="13"/>
      <c r="E14" s="13"/>
    </row>
    <row r="15" customFormat="false" ht="20.85" hidden="false" customHeight="false" outlineLevel="0" collapsed="false">
      <c r="A15" s="14" t="s">
        <v>17</v>
      </c>
      <c r="B15" s="14"/>
      <c r="C15" s="14" t="s">
        <v>18</v>
      </c>
      <c r="D15" s="14"/>
      <c r="E15" s="15" t="s">
        <v>19</v>
      </c>
    </row>
    <row r="16" customFormat="false" ht="12.75" hidden="false" customHeight="false" outlineLevel="0" collapsed="false">
      <c r="A16" s="16" t="s">
        <v>160</v>
      </c>
      <c r="B16" s="16"/>
      <c r="C16" s="17" t="s">
        <v>21</v>
      </c>
      <c r="D16" s="17"/>
      <c r="E16" s="17" t="n">
        <v>2</v>
      </c>
    </row>
    <row r="17" customFormat="false" ht="12.75" hidden="false" customHeight="false" outlineLevel="0" collapsed="false">
      <c r="A17" s="8"/>
      <c r="B17" s="8"/>
      <c r="C17" s="8"/>
      <c r="D17" s="8"/>
    </row>
    <row r="18" customFormat="false" ht="12.75" hidden="false" customHeight="false" outlineLevel="0" collapsed="false">
      <c r="A18" s="18" t="s">
        <v>22</v>
      </c>
      <c r="B18" s="18"/>
      <c r="C18" s="18"/>
      <c r="D18" s="18"/>
      <c r="E18" s="18"/>
    </row>
    <row r="19" customFormat="false" ht="12.75" hidden="false" customHeight="false" outlineLevel="0" collapsed="false">
      <c r="A19" s="18" t="s">
        <v>23</v>
      </c>
      <c r="B19" s="18"/>
      <c r="C19" s="18"/>
      <c r="D19" s="18"/>
      <c r="E19" s="18"/>
    </row>
    <row r="20" customFormat="false" ht="12.75" hidden="false" customHeight="false" outlineLevel="0" collapsed="false">
      <c r="A20" s="19" t="s">
        <v>24</v>
      </c>
      <c r="B20" s="19"/>
      <c r="C20" s="19"/>
      <c r="D20" s="19"/>
      <c r="E20" s="19"/>
    </row>
    <row r="21" customFormat="false" ht="12.75" hidden="false" customHeight="false" outlineLevel="0" collapsed="false">
      <c r="A21" s="20" t="n">
        <v>1</v>
      </c>
      <c r="B21" s="21" t="s">
        <v>25</v>
      </c>
      <c r="C21" s="21"/>
      <c r="D21" s="21"/>
      <c r="E21" s="22" t="s">
        <v>161</v>
      </c>
    </row>
    <row r="22" customFormat="false" ht="12.75" hidden="false" customHeight="false" outlineLevel="0" collapsed="false">
      <c r="A22" s="10" t="n">
        <v>2</v>
      </c>
      <c r="B22" s="11" t="s">
        <v>27</v>
      </c>
      <c r="C22" s="11"/>
      <c r="D22" s="11"/>
      <c r="E22" s="23" t="n">
        <v>1601.55</v>
      </c>
    </row>
    <row r="23" customFormat="false" ht="12.75" hidden="false" customHeight="false" outlineLevel="0" collapsed="false">
      <c r="A23" s="10" t="n">
        <v>3</v>
      </c>
      <c r="B23" s="11" t="s">
        <v>28</v>
      </c>
      <c r="C23" s="11"/>
      <c r="D23" s="11"/>
      <c r="E23" s="10" t="s">
        <v>161</v>
      </c>
    </row>
    <row r="24" customFormat="false" ht="12.75" hidden="false" customHeight="false" outlineLevel="0" collapsed="false">
      <c r="A24" s="10" t="n">
        <v>4</v>
      </c>
      <c r="B24" s="11" t="s">
        <v>29</v>
      </c>
      <c r="C24" s="11"/>
      <c r="D24" s="11"/>
      <c r="E24" s="12" t="n">
        <v>45658</v>
      </c>
    </row>
    <row r="25" customFormat="false" ht="12.75" hidden="false" customHeight="false" outlineLevel="0" collapsed="false">
      <c r="A25" s="24" t="s">
        <v>30</v>
      </c>
      <c r="B25" s="24"/>
      <c r="C25" s="24"/>
      <c r="D25" s="24"/>
      <c r="E25" s="24"/>
    </row>
    <row r="26" customFormat="false" ht="12.75" hidden="false" customHeight="false" outlineLevel="0" collapsed="false">
      <c r="A26" s="8"/>
      <c r="B26" s="8"/>
      <c r="C26" s="8"/>
      <c r="D26" s="8"/>
    </row>
    <row r="27" customFormat="false" ht="12.75" hidden="false" customHeight="false" outlineLevel="0" collapsed="false">
      <c r="A27" s="22" t="s">
        <v>31</v>
      </c>
      <c r="B27" s="22"/>
      <c r="C27" s="22"/>
      <c r="D27" s="22"/>
      <c r="E27" s="22"/>
    </row>
    <row r="28" customFormat="false" ht="12.75" hidden="false" customHeight="false" outlineLevel="0" collapsed="false">
      <c r="A28" s="22" t="n">
        <v>1</v>
      </c>
      <c r="B28" s="21" t="s">
        <v>32</v>
      </c>
      <c r="C28" s="21"/>
      <c r="D28" s="21"/>
      <c r="E28" s="22" t="s">
        <v>33</v>
      </c>
    </row>
    <row r="29" customFormat="false" ht="12.75" hidden="false" customHeight="false" outlineLevel="0" collapsed="false">
      <c r="A29" s="10" t="s">
        <v>6</v>
      </c>
      <c r="B29" s="11" t="s">
        <v>34</v>
      </c>
      <c r="C29" s="11"/>
      <c r="D29" s="11"/>
      <c r="E29" s="25" t="n">
        <f aca="false">E22</f>
        <v>1601.55</v>
      </c>
    </row>
    <row r="30" customFormat="false" ht="12.75" hidden="false" customHeight="false" outlineLevel="0" collapsed="false">
      <c r="A30" s="10" t="s">
        <v>8</v>
      </c>
      <c r="B30" s="11" t="s">
        <v>35</v>
      </c>
      <c r="C30" s="11"/>
      <c r="D30" s="11"/>
      <c r="E30" s="25" t="n">
        <v>0</v>
      </c>
    </row>
    <row r="31" customFormat="false" ht="12.75" hidden="false" customHeight="false" outlineLevel="0" collapsed="false">
      <c r="A31" s="10" t="s">
        <v>11</v>
      </c>
      <c r="B31" s="11" t="s">
        <v>36</v>
      </c>
      <c r="C31" s="11"/>
      <c r="D31" s="11"/>
      <c r="E31" s="25" t="n">
        <v>0</v>
      </c>
    </row>
    <row r="32" customFormat="false" ht="12.75" hidden="false" customHeight="false" outlineLevel="0" collapsed="false">
      <c r="A32" s="10" t="s">
        <v>14</v>
      </c>
      <c r="B32" s="11" t="s">
        <v>37</v>
      </c>
      <c r="C32" s="11"/>
      <c r="D32" s="11"/>
      <c r="E32" s="25" t="n">
        <v>0</v>
      </c>
    </row>
    <row r="33" customFormat="false" ht="12.75" hidden="false" customHeight="false" outlineLevel="0" collapsed="false">
      <c r="A33" s="10" t="s">
        <v>38</v>
      </c>
      <c r="B33" s="11" t="s">
        <v>39</v>
      </c>
      <c r="C33" s="11"/>
      <c r="D33" s="11"/>
      <c r="E33" s="25" t="n">
        <v>0</v>
      </c>
    </row>
    <row r="34" customFormat="false" ht="12.75" hidden="false" customHeight="false" outlineLevel="0" collapsed="false">
      <c r="A34" s="10" t="s">
        <v>40</v>
      </c>
      <c r="B34" s="11" t="s">
        <v>41</v>
      </c>
      <c r="C34" s="11"/>
      <c r="D34" s="11"/>
      <c r="E34" s="25" t="n">
        <v>0</v>
      </c>
    </row>
    <row r="35" customFormat="false" ht="12.75" hidden="false" customHeight="false" outlineLevel="0" collapsed="false">
      <c r="A35" s="10" t="s">
        <v>42</v>
      </c>
      <c r="B35" s="11" t="s">
        <v>43</v>
      </c>
      <c r="C35" s="11"/>
      <c r="D35" s="11"/>
      <c r="E35" s="25" t="n">
        <v>0</v>
      </c>
    </row>
    <row r="36" customFormat="false" ht="12.75" hidden="false" customHeight="false" outlineLevel="0" collapsed="false">
      <c r="A36" s="10" t="s">
        <v>44</v>
      </c>
      <c r="B36" s="11" t="s">
        <v>45</v>
      </c>
      <c r="C36" s="11"/>
      <c r="D36" s="11"/>
      <c r="E36" s="25" t="n">
        <v>0</v>
      </c>
    </row>
    <row r="37" customFormat="false" ht="12.75" hidden="false" customHeight="false" outlineLevel="0" collapsed="false">
      <c r="A37" s="22" t="s">
        <v>46</v>
      </c>
      <c r="B37" s="22"/>
      <c r="C37" s="22"/>
      <c r="D37" s="22"/>
      <c r="E37" s="26" t="n">
        <f aca="false">SUM(E29:E36)</f>
        <v>1601.55</v>
      </c>
    </row>
    <row r="38" customFormat="false" ht="12.75" hidden="false" customHeight="false" outlineLevel="0" collapsed="false">
      <c r="A38" s="8"/>
      <c r="B38" s="8"/>
      <c r="C38" s="8"/>
      <c r="D38" s="8"/>
    </row>
    <row r="39" customFormat="false" ht="12.75" hidden="false" customHeight="false" outlineLevel="0" collapsed="false">
      <c r="A39" s="22" t="s">
        <v>47</v>
      </c>
      <c r="B39" s="22"/>
      <c r="C39" s="22"/>
      <c r="D39" s="22"/>
      <c r="E39" s="22"/>
    </row>
    <row r="40" customFormat="false" ht="12.75" hidden="false" customHeight="false" outlineLevel="0" collapsed="false">
      <c r="A40" s="27" t="s">
        <v>48</v>
      </c>
      <c r="B40" s="27"/>
      <c r="C40" s="27"/>
      <c r="D40" s="27"/>
      <c r="E40" s="27"/>
    </row>
    <row r="41" customFormat="false" ht="12.75" hidden="false" customHeight="false" outlineLevel="0" collapsed="false">
      <c r="A41" s="22" t="s">
        <v>49</v>
      </c>
      <c r="B41" s="21" t="s">
        <v>50</v>
      </c>
      <c r="C41" s="21"/>
      <c r="D41" s="22" t="s">
        <v>51</v>
      </c>
      <c r="E41" s="22" t="s">
        <v>33</v>
      </c>
    </row>
    <row r="42" customFormat="false" ht="12.75" hidden="false" customHeight="false" outlineLevel="0" collapsed="false">
      <c r="A42" s="10" t="s">
        <v>6</v>
      </c>
      <c r="B42" s="11" t="s">
        <v>52</v>
      </c>
      <c r="C42" s="11"/>
      <c r="D42" s="28" t="n">
        <v>0.0833</v>
      </c>
      <c r="E42" s="25" t="n">
        <f aca="false">ROUND(($E$37)*D42,2)</f>
        <v>133.41</v>
      </c>
    </row>
    <row r="43" customFormat="false" ht="12.75" hidden="false" customHeight="false" outlineLevel="0" collapsed="false">
      <c r="A43" s="10" t="s">
        <v>8</v>
      </c>
      <c r="B43" s="11" t="s">
        <v>53</v>
      </c>
      <c r="C43" s="11"/>
      <c r="D43" s="28" t="n">
        <v>0.0278</v>
      </c>
      <c r="E43" s="25" t="n">
        <f aca="false">ROUND(($E$37)*D43,2)</f>
        <v>44.52</v>
      </c>
    </row>
    <row r="44" customFormat="false" ht="12.75" hidden="false" customHeight="false" outlineLevel="0" collapsed="false">
      <c r="A44" s="11"/>
      <c r="B44" s="22" t="s">
        <v>54</v>
      </c>
      <c r="C44" s="22"/>
      <c r="D44" s="29" t="n">
        <v>0.1111</v>
      </c>
      <c r="E44" s="26" t="n">
        <f aca="false">SUM(E42:E43)</f>
        <v>177.93</v>
      </c>
    </row>
    <row r="45" customFormat="false" ht="12.75" hidden="false" customHeight="false" outlineLevel="0" collapsed="false">
      <c r="A45" s="8"/>
      <c r="B45" s="8"/>
      <c r="C45" s="8"/>
      <c r="D45" s="8"/>
    </row>
    <row r="46" customFormat="false" ht="12.75" hidden="false" customHeight="false" outlineLevel="0" collapsed="false">
      <c r="A46" s="27" t="s">
        <v>55</v>
      </c>
      <c r="B46" s="27"/>
      <c r="C46" s="27"/>
      <c r="D46" s="27"/>
      <c r="E46" s="27"/>
    </row>
    <row r="47" customFormat="false" ht="12.75" hidden="false" customHeight="false" outlineLevel="0" collapsed="false">
      <c r="A47" s="22" t="s">
        <v>56</v>
      </c>
      <c r="B47" s="21" t="s">
        <v>57</v>
      </c>
      <c r="C47" s="21"/>
      <c r="D47" s="22" t="s">
        <v>51</v>
      </c>
      <c r="E47" s="22" t="s">
        <v>33</v>
      </c>
    </row>
    <row r="48" customFormat="false" ht="12.75" hidden="false" customHeight="false" outlineLevel="0" collapsed="false">
      <c r="A48" s="10" t="s">
        <v>6</v>
      </c>
      <c r="B48" s="11" t="s">
        <v>58</v>
      </c>
      <c r="C48" s="11"/>
      <c r="D48" s="28" t="n">
        <v>0.2</v>
      </c>
      <c r="E48" s="25" t="n">
        <f aca="false">$E$37*D48</f>
        <v>320.31</v>
      </c>
    </row>
    <row r="49" customFormat="false" ht="12.75" hidden="false" customHeight="false" outlineLevel="0" collapsed="false">
      <c r="A49" s="10" t="s">
        <v>8</v>
      </c>
      <c r="B49" s="11" t="s">
        <v>59</v>
      </c>
      <c r="C49" s="11"/>
      <c r="D49" s="28" t="n">
        <v>0.025</v>
      </c>
      <c r="E49" s="25" t="n">
        <f aca="false">$E$37*D49</f>
        <v>40.04</v>
      </c>
    </row>
    <row r="50" customFormat="false" ht="12.75" hidden="false" customHeight="false" outlineLevel="0" collapsed="false">
      <c r="A50" s="10" t="s">
        <v>11</v>
      </c>
      <c r="B50" s="11" t="s">
        <v>60</v>
      </c>
      <c r="C50" s="11"/>
      <c r="D50" s="28" t="n">
        <v>0.0321</v>
      </c>
      <c r="E50" s="25" t="n">
        <f aca="false">$E$37*D50</f>
        <v>51.41</v>
      </c>
    </row>
    <row r="51" customFormat="false" ht="12.75" hidden="false" customHeight="false" outlineLevel="0" collapsed="false">
      <c r="A51" s="10" t="s">
        <v>14</v>
      </c>
      <c r="B51" s="11" t="s">
        <v>61</v>
      </c>
      <c r="C51" s="11"/>
      <c r="D51" s="28" t="n">
        <v>0.015</v>
      </c>
      <c r="E51" s="25" t="n">
        <f aca="false">$E$37*D51</f>
        <v>24.02</v>
      </c>
    </row>
    <row r="52" customFormat="false" ht="12.75" hidden="false" customHeight="false" outlineLevel="0" collapsed="false">
      <c r="A52" s="10" t="s">
        <v>38</v>
      </c>
      <c r="B52" s="11" t="s">
        <v>62</v>
      </c>
      <c r="C52" s="11"/>
      <c r="D52" s="28" t="n">
        <v>0.01</v>
      </c>
      <c r="E52" s="25" t="n">
        <f aca="false">$E$37*D52</f>
        <v>16.02</v>
      </c>
    </row>
    <row r="53" customFormat="false" ht="12.75" hidden="false" customHeight="false" outlineLevel="0" collapsed="false">
      <c r="A53" s="10" t="s">
        <v>40</v>
      </c>
      <c r="B53" s="11" t="s">
        <v>63</v>
      </c>
      <c r="C53" s="11"/>
      <c r="D53" s="28" t="n">
        <v>0.006</v>
      </c>
      <c r="E53" s="25" t="n">
        <f aca="false">$E$37*D53</f>
        <v>9.61</v>
      </c>
    </row>
    <row r="54" customFormat="false" ht="12.75" hidden="false" customHeight="false" outlineLevel="0" collapsed="false">
      <c r="A54" s="10" t="s">
        <v>42</v>
      </c>
      <c r="B54" s="11" t="s">
        <v>64</v>
      </c>
      <c r="C54" s="11"/>
      <c r="D54" s="28" t="n">
        <v>0.002</v>
      </c>
      <c r="E54" s="25" t="n">
        <f aca="false">$E$37*D54</f>
        <v>3.2</v>
      </c>
    </row>
    <row r="55" customFormat="false" ht="12.75" hidden="false" customHeight="false" outlineLevel="0" collapsed="false">
      <c r="A55" s="10" t="s">
        <v>44</v>
      </c>
      <c r="B55" s="11" t="s">
        <v>65</v>
      </c>
      <c r="C55" s="11"/>
      <c r="D55" s="28" t="n">
        <v>0.08</v>
      </c>
      <c r="E55" s="25" t="n">
        <f aca="false">$E$37*D55</f>
        <v>128.12</v>
      </c>
    </row>
    <row r="56" customFormat="false" ht="12.75" hidden="false" customHeight="false" outlineLevel="0" collapsed="false">
      <c r="A56" s="11"/>
      <c r="B56" s="22" t="s">
        <v>66</v>
      </c>
      <c r="C56" s="22"/>
      <c r="D56" s="29" t="n">
        <f aca="false">SUM(D48:D55)</f>
        <v>0.3701</v>
      </c>
      <c r="E56" s="26" t="n">
        <f aca="false">SUM(E48:E55)</f>
        <v>592.73</v>
      </c>
    </row>
    <row r="57" customFormat="false" ht="12.75" hidden="false" customHeight="false" outlineLevel="0" collapsed="false">
      <c r="A57" s="24" t="s">
        <v>67</v>
      </c>
      <c r="B57" s="24"/>
      <c r="C57" s="24"/>
      <c r="D57" s="24"/>
      <c r="E57" s="24"/>
    </row>
    <row r="58" customFormat="false" ht="12.75" hidden="false" customHeight="false" outlineLevel="0" collapsed="false">
      <c r="A58" s="24" t="s">
        <v>68</v>
      </c>
      <c r="B58" s="24"/>
      <c r="C58" s="24"/>
      <c r="D58" s="24"/>
      <c r="E58" s="24"/>
    </row>
    <row r="59" customFormat="false" ht="12.75" hidden="false" customHeight="false" outlineLevel="0" collapsed="false">
      <c r="A59" s="8"/>
      <c r="B59" s="8"/>
      <c r="C59" s="8"/>
      <c r="D59" s="8"/>
    </row>
    <row r="60" customFormat="false" ht="12.75" hidden="false" customHeight="false" outlineLevel="0" collapsed="false">
      <c r="A60" s="27" t="s">
        <v>69</v>
      </c>
      <c r="B60" s="27"/>
      <c r="C60" s="27"/>
      <c r="D60" s="27"/>
      <c r="E60" s="27"/>
    </row>
    <row r="61" customFormat="false" ht="12.75" hidden="false" customHeight="false" outlineLevel="0" collapsed="false">
      <c r="A61" s="22" t="s">
        <v>70</v>
      </c>
      <c r="B61" s="21" t="s">
        <v>71</v>
      </c>
      <c r="C61" s="21"/>
      <c r="D61" s="21"/>
      <c r="E61" s="22" t="s">
        <v>33</v>
      </c>
    </row>
    <row r="62" customFormat="false" ht="12.75" hidden="false" customHeight="false" outlineLevel="0" collapsed="false">
      <c r="A62" s="10" t="s">
        <v>6</v>
      </c>
      <c r="B62" s="11" t="s">
        <v>72</v>
      </c>
      <c r="C62" s="11"/>
      <c r="D62" s="11"/>
      <c r="E62" s="25" t="n">
        <f aca="false">44*4.3</f>
        <v>189.2</v>
      </c>
    </row>
    <row r="63" customFormat="false" ht="14.25" hidden="false" customHeight="true" outlineLevel="0" collapsed="false">
      <c r="A63" s="10" t="s">
        <v>73</v>
      </c>
      <c r="B63" s="30" t="s">
        <v>74</v>
      </c>
      <c r="C63" s="30" t="n">
        <v>0.06</v>
      </c>
      <c r="D63" s="30" t="s">
        <v>75</v>
      </c>
      <c r="E63" s="31" t="n">
        <f aca="false">(-E37*6%)</f>
        <v>-96.09</v>
      </c>
    </row>
    <row r="64" customFormat="false" ht="12.75" hidden="false" customHeight="false" outlineLevel="0" collapsed="false">
      <c r="A64" s="10" t="s">
        <v>8</v>
      </c>
      <c r="B64" s="11" t="s">
        <v>76</v>
      </c>
      <c r="C64" s="11"/>
      <c r="D64" s="11"/>
      <c r="E64" s="25" t="n">
        <f aca="false">22*25</f>
        <v>550</v>
      </c>
    </row>
    <row r="65" customFormat="false" ht="12.75" hidden="false" customHeight="false" outlineLevel="0" collapsed="false">
      <c r="A65" s="10" t="s">
        <v>77</v>
      </c>
      <c r="B65" s="32" t="s">
        <v>78</v>
      </c>
      <c r="C65" s="32"/>
      <c r="D65" s="32"/>
      <c r="E65" s="31" t="n">
        <f aca="false">-11%*E64</f>
        <v>-60.5</v>
      </c>
      <c r="F65" s="33"/>
    </row>
    <row r="66" customFormat="false" ht="12.75" hidden="false" customHeight="false" outlineLevel="0" collapsed="false">
      <c r="A66" s="10" t="s">
        <v>11</v>
      </c>
      <c r="B66" s="11" t="s">
        <v>79</v>
      </c>
      <c r="C66" s="11"/>
      <c r="D66" s="11"/>
      <c r="E66" s="25" t="n">
        <v>4</v>
      </c>
      <c r="F66" s="33"/>
    </row>
    <row r="67" customFormat="false" ht="12.75" hidden="false" customHeight="false" outlineLevel="0" collapsed="false">
      <c r="A67" s="10" t="s">
        <v>14</v>
      </c>
      <c r="B67" s="11" t="s">
        <v>80</v>
      </c>
      <c r="C67" s="11"/>
      <c r="D67" s="11"/>
      <c r="E67" s="25" t="n">
        <v>16</v>
      </c>
    </row>
    <row r="68" customFormat="false" ht="12.75" hidden="false" customHeight="false" outlineLevel="0" collapsed="false">
      <c r="A68" s="10" t="s">
        <v>38</v>
      </c>
      <c r="B68" s="11" t="s">
        <v>81</v>
      </c>
      <c r="C68" s="11"/>
      <c r="D68" s="11"/>
      <c r="E68" s="25" t="n">
        <v>0</v>
      </c>
    </row>
    <row r="69" customFormat="false" ht="12.75" hidden="false" customHeight="false" outlineLevel="0" collapsed="false">
      <c r="A69" s="10" t="s">
        <v>40</v>
      </c>
      <c r="B69" s="34" t="s">
        <v>82</v>
      </c>
      <c r="C69" s="35"/>
      <c r="D69" s="36"/>
      <c r="E69" s="25" t="n">
        <v>72.37</v>
      </c>
    </row>
    <row r="70" customFormat="false" ht="12.75" hidden="false" customHeight="false" outlineLevel="0" collapsed="false">
      <c r="A70" s="10" t="s">
        <v>42</v>
      </c>
      <c r="B70" s="11" t="s">
        <v>83</v>
      </c>
      <c r="C70" s="11"/>
      <c r="D70" s="11"/>
      <c r="E70" s="25" t="n">
        <v>0</v>
      </c>
    </row>
    <row r="71" customFormat="false" ht="12.75" hidden="false" customHeight="false" outlineLevel="0" collapsed="false">
      <c r="A71" s="11"/>
      <c r="B71" s="22" t="s">
        <v>84</v>
      </c>
      <c r="C71" s="22"/>
      <c r="D71" s="22"/>
      <c r="E71" s="26" t="n">
        <f aca="false">SUM(E62:E70)</f>
        <v>674.98</v>
      </c>
    </row>
    <row r="72" customFormat="false" ht="12.75" hidden="false" customHeight="false" outlineLevel="0" collapsed="false">
      <c r="A72" s="24" t="s">
        <v>85</v>
      </c>
      <c r="B72" s="24"/>
      <c r="C72" s="24"/>
      <c r="D72" s="24"/>
      <c r="E72" s="24"/>
    </row>
    <row r="73" customFormat="false" ht="12.75" hidden="false" customHeight="false" outlineLevel="0" collapsed="false">
      <c r="A73" s="8"/>
      <c r="B73" s="8"/>
      <c r="C73" s="8"/>
      <c r="D73" s="8"/>
    </row>
    <row r="74" customFormat="false" ht="12.75" hidden="false" customHeight="false" outlineLevel="0" collapsed="false">
      <c r="A74" s="37" t="s">
        <v>86</v>
      </c>
      <c r="B74" s="37"/>
      <c r="C74" s="37"/>
      <c r="D74" s="37"/>
      <c r="E74" s="37"/>
    </row>
    <row r="75" customFormat="false" ht="12.75" hidden="false" customHeight="false" outlineLevel="0" collapsed="false">
      <c r="A75" s="38" t="s">
        <v>87</v>
      </c>
      <c r="B75" s="38"/>
      <c r="C75" s="38"/>
      <c r="D75" s="38"/>
      <c r="E75" s="7" t="s">
        <v>33</v>
      </c>
    </row>
    <row r="76" customFormat="false" ht="12.75" hidden="false" customHeight="false" outlineLevel="0" collapsed="false">
      <c r="A76" s="10" t="s">
        <v>49</v>
      </c>
      <c r="B76" s="11" t="s">
        <v>50</v>
      </c>
      <c r="C76" s="11"/>
      <c r="D76" s="11"/>
      <c r="E76" s="25" t="n">
        <f aca="false">E44</f>
        <v>177.93</v>
      </c>
    </row>
    <row r="77" customFormat="false" ht="12.75" hidden="false" customHeight="false" outlineLevel="0" collapsed="false">
      <c r="A77" s="10" t="s">
        <v>56</v>
      </c>
      <c r="B77" s="11" t="s">
        <v>57</v>
      </c>
      <c r="C77" s="11"/>
      <c r="D77" s="11"/>
      <c r="E77" s="25" t="n">
        <f aca="false">E56</f>
        <v>592.73</v>
      </c>
    </row>
    <row r="78" customFormat="false" ht="12.75" hidden="false" customHeight="false" outlineLevel="0" collapsed="false">
      <c r="A78" s="10" t="s">
        <v>70</v>
      </c>
      <c r="B78" s="11" t="s">
        <v>71</v>
      </c>
      <c r="C78" s="11"/>
      <c r="D78" s="11"/>
      <c r="E78" s="25" t="n">
        <f aca="false">E71</f>
        <v>674.98</v>
      </c>
    </row>
    <row r="79" customFormat="false" ht="12.75" hidden="false" customHeight="false" outlineLevel="0" collapsed="false">
      <c r="A79" s="22" t="s">
        <v>88</v>
      </c>
      <c r="B79" s="22"/>
      <c r="C79" s="22"/>
      <c r="D79" s="22"/>
      <c r="E79" s="26" t="n">
        <f aca="false">SUM(E76:E78)</f>
        <v>1445.64</v>
      </c>
    </row>
    <row r="80" customFormat="false" ht="12.75" hidden="false" customHeight="false" outlineLevel="0" collapsed="false">
      <c r="A80" s="8"/>
      <c r="B80" s="8"/>
      <c r="C80" s="8"/>
      <c r="D80" s="8"/>
    </row>
    <row r="81" customFormat="false" ht="12.75" hidden="false" customHeight="false" outlineLevel="0" collapsed="false">
      <c r="A81" s="22" t="s">
        <v>89</v>
      </c>
      <c r="B81" s="22"/>
      <c r="C81" s="22"/>
      <c r="D81" s="22"/>
      <c r="E81" s="22"/>
    </row>
    <row r="82" customFormat="false" ht="12.75" hidden="false" customHeight="false" outlineLevel="0" collapsed="false">
      <c r="A82" s="27" t="s">
        <v>90</v>
      </c>
      <c r="B82" s="27"/>
      <c r="C82" s="27"/>
      <c r="D82" s="27"/>
      <c r="E82" s="27"/>
    </row>
    <row r="83" customFormat="false" ht="12.75" hidden="false" customHeight="false" outlineLevel="0" collapsed="false">
      <c r="A83" s="22" t="n">
        <v>3</v>
      </c>
      <c r="B83" s="21" t="s">
        <v>90</v>
      </c>
      <c r="C83" s="21"/>
      <c r="D83" s="22" t="s">
        <v>51</v>
      </c>
      <c r="E83" s="22" t="s">
        <v>33</v>
      </c>
    </row>
    <row r="84" customFormat="false" ht="12.75" hidden="false" customHeight="false" outlineLevel="0" collapsed="false">
      <c r="A84" s="10" t="s">
        <v>6</v>
      </c>
      <c r="B84" s="11" t="s">
        <v>91</v>
      </c>
      <c r="C84" s="11"/>
      <c r="D84" s="28" t="n">
        <v>0.0042</v>
      </c>
      <c r="E84" s="25" t="n">
        <f aca="false">ROUND(($E$37)*D84,2)</f>
        <v>6.73</v>
      </c>
    </row>
    <row r="85" customFormat="false" ht="12.75" hidden="false" customHeight="false" outlineLevel="0" collapsed="false">
      <c r="A85" s="10" t="s">
        <v>8</v>
      </c>
      <c r="B85" s="11" t="s">
        <v>92</v>
      </c>
      <c r="C85" s="11"/>
      <c r="D85" s="28" t="n">
        <v>0.0003</v>
      </c>
      <c r="E85" s="25" t="n">
        <f aca="false">ROUND(($E$37)*D85,2)</f>
        <v>0.48</v>
      </c>
    </row>
    <row r="86" customFormat="false" ht="12.75" hidden="false" customHeight="false" outlineLevel="0" collapsed="false">
      <c r="A86" s="10" t="s">
        <v>11</v>
      </c>
      <c r="B86" s="11" t="s">
        <v>93</v>
      </c>
      <c r="C86" s="11"/>
      <c r="D86" s="28" t="n">
        <v>0.0435</v>
      </c>
      <c r="E86" s="25" t="n">
        <f aca="false">ROUND(($E$37)*D86,2)</f>
        <v>69.67</v>
      </c>
    </row>
    <row r="87" customFormat="false" ht="12.75" hidden="false" customHeight="false" outlineLevel="0" collapsed="false">
      <c r="A87" s="10" t="s">
        <v>14</v>
      </c>
      <c r="B87" s="11" t="s">
        <v>94</v>
      </c>
      <c r="C87" s="11"/>
      <c r="D87" s="28" t="n">
        <v>0.0194</v>
      </c>
      <c r="E87" s="25" t="n">
        <f aca="false">ROUND(($E$37)*D87,2)</f>
        <v>31.07</v>
      </c>
    </row>
    <row r="88" customFormat="false" ht="12.75" hidden="false" customHeight="false" outlineLevel="0" collapsed="false">
      <c r="A88" s="10" t="s">
        <v>38</v>
      </c>
      <c r="B88" s="11" t="s">
        <v>95</v>
      </c>
      <c r="C88" s="11"/>
      <c r="D88" s="28" t="n">
        <v>0.0072</v>
      </c>
      <c r="E88" s="25" t="n">
        <f aca="false">ROUND(($E$37)*D88,2)</f>
        <v>11.53</v>
      </c>
    </row>
    <row r="89" customFormat="false" ht="12.75" hidden="false" customHeight="false" outlineLevel="0" collapsed="false">
      <c r="A89" s="10" t="s">
        <v>40</v>
      </c>
      <c r="B89" s="11" t="s">
        <v>96</v>
      </c>
      <c r="C89" s="11"/>
      <c r="D89" s="28" t="n">
        <v>0.0065</v>
      </c>
      <c r="E89" s="25" t="n">
        <f aca="false">ROUND(($E$37)*D89,2)</f>
        <v>10.41</v>
      </c>
    </row>
    <row r="90" customFormat="false" ht="12.75" hidden="false" customHeight="false" outlineLevel="0" collapsed="false">
      <c r="A90" s="22" t="s">
        <v>97</v>
      </c>
      <c r="B90" s="22"/>
      <c r="C90" s="22"/>
      <c r="D90" s="29" t="n">
        <f aca="false">SUM(D84:D89)</f>
        <v>0.0811</v>
      </c>
      <c r="E90" s="39" t="n">
        <f aca="false">SUM(E84:E89)</f>
        <v>129.89</v>
      </c>
    </row>
    <row r="91" customFormat="false" ht="12.75" hidden="false" customHeight="false" outlineLevel="0" collapsed="false">
      <c r="A91" s="10" t="s">
        <v>42</v>
      </c>
      <c r="B91" s="19" t="s">
        <v>98</v>
      </c>
      <c r="C91" s="19"/>
      <c r="D91" s="28" t="n">
        <v>0.03</v>
      </c>
      <c r="E91" s="25" t="n">
        <f aca="false">ROUND(($E$37)*D91,2)</f>
        <v>48.05</v>
      </c>
    </row>
    <row r="92" customFormat="false" ht="12.75" hidden="false" customHeight="false" outlineLevel="0" collapsed="false">
      <c r="A92" s="22" t="s">
        <v>99</v>
      </c>
      <c r="B92" s="22"/>
      <c r="C92" s="22"/>
      <c r="D92" s="29" t="n">
        <f aca="false">SUM(D90:D91)</f>
        <v>0.1111</v>
      </c>
      <c r="E92" s="26" t="n">
        <f aca="false">SUM(E90:E91)</f>
        <v>177.94</v>
      </c>
    </row>
    <row r="93" customFormat="false" ht="12.75" hidden="false" customHeight="false" outlineLevel="0" collapsed="false">
      <c r="A93" s="8"/>
      <c r="B93" s="8"/>
      <c r="C93" s="8"/>
      <c r="D93" s="8" t="s">
        <v>100</v>
      </c>
    </row>
    <row r="94" customFormat="false" ht="12.75" hidden="false" customHeight="false" outlineLevel="0" collapsed="false">
      <c r="A94" s="22" t="s">
        <v>101</v>
      </c>
      <c r="B94" s="22"/>
      <c r="C94" s="22"/>
      <c r="D94" s="22"/>
      <c r="E94" s="22"/>
    </row>
    <row r="95" customFormat="false" ht="12.75" hidden="false" customHeight="false" outlineLevel="0" collapsed="false">
      <c r="A95" s="27" t="s">
        <v>102</v>
      </c>
      <c r="B95" s="27"/>
      <c r="C95" s="27"/>
      <c r="D95" s="27"/>
      <c r="E95" s="27"/>
    </row>
    <row r="96" customFormat="false" ht="12.75" hidden="false" customHeight="false" outlineLevel="0" collapsed="false">
      <c r="A96" s="22" t="s">
        <v>103</v>
      </c>
      <c r="B96" s="21" t="s">
        <v>104</v>
      </c>
      <c r="C96" s="21"/>
      <c r="D96" s="22" t="s">
        <v>51</v>
      </c>
      <c r="E96" s="22" t="s">
        <v>33</v>
      </c>
    </row>
    <row r="97" customFormat="false" ht="12.75" hidden="false" customHeight="false" outlineLevel="0" collapsed="false">
      <c r="A97" s="10" t="s">
        <v>6</v>
      </c>
      <c r="B97" s="11" t="s">
        <v>105</v>
      </c>
      <c r="C97" s="11"/>
      <c r="D97" s="28" t="n">
        <v>0.0833</v>
      </c>
      <c r="E97" s="25" t="n">
        <f aca="false">$E$37*$D97</f>
        <v>133.41</v>
      </c>
    </row>
    <row r="98" customFormat="false" ht="12.75" hidden="false" customHeight="false" outlineLevel="0" collapsed="false">
      <c r="A98" s="10" t="s">
        <v>8</v>
      </c>
      <c r="B98" s="11" t="s">
        <v>104</v>
      </c>
      <c r="C98" s="11"/>
      <c r="D98" s="28" t="n">
        <v>0.004</v>
      </c>
      <c r="E98" s="25" t="n">
        <f aca="false">$E$37*$D98</f>
        <v>6.41</v>
      </c>
    </row>
    <row r="99" customFormat="false" ht="12.75" hidden="false" customHeight="false" outlineLevel="0" collapsed="false">
      <c r="A99" s="10" t="s">
        <v>11</v>
      </c>
      <c r="B99" s="11" t="s">
        <v>106</v>
      </c>
      <c r="C99" s="11"/>
      <c r="D99" s="28" t="n">
        <v>0.0002</v>
      </c>
      <c r="E99" s="25" t="n">
        <f aca="false">$E$37*$D99</f>
        <v>0.32</v>
      </c>
    </row>
    <row r="100" customFormat="false" ht="12.75" hidden="false" customHeight="false" outlineLevel="0" collapsed="false">
      <c r="A100" s="10" t="s">
        <v>14</v>
      </c>
      <c r="B100" s="11" t="s">
        <v>107</v>
      </c>
      <c r="C100" s="11"/>
      <c r="D100" s="28" t="n">
        <v>0.0002</v>
      </c>
      <c r="E100" s="25" t="n">
        <f aca="false">$E$37*$D100</f>
        <v>0.32</v>
      </c>
    </row>
    <row r="101" customFormat="false" ht="12.75" hidden="false" customHeight="false" outlineLevel="0" collapsed="false">
      <c r="A101" s="10" t="s">
        <v>38</v>
      </c>
      <c r="B101" s="34" t="s">
        <v>108</v>
      </c>
      <c r="C101" s="36"/>
      <c r="D101" s="28" t="n">
        <v>0.0007</v>
      </c>
      <c r="E101" s="25" t="n">
        <f aca="false">$E$37*$D101</f>
        <v>1.12</v>
      </c>
    </row>
    <row r="102" customFormat="false" ht="12.75" hidden="false" customHeight="false" outlineLevel="0" collapsed="false">
      <c r="A102" s="10" t="s">
        <v>40</v>
      </c>
      <c r="B102" s="34" t="s">
        <v>109</v>
      </c>
      <c r="C102" s="36"/>
      <c r="D102" s="28" t="n">
        <v>0.0002</v>
      </c>
      <c r="E102" s="25" t="n">
        <f aca="false">$E$37*$D102</f>
        <v>0.32</v>
      </c>
    </row>
    <row r="103" customFormat="false" ht="12.75" hidden="false" customHeight="false" outlineLevel="0" collapsed="false">
      <c r="A103" s="10" t="s">
        <v>42</v>
      </c>
      <c r="B103" s="11" t="s">
        <v>83</v>
      </c>
      <c r="C103" s="11"/>
      <c r="D103" s="28" t="n">
        <v>0</v>
      </c>
      <c r="E103" s="25" t="n">
        <f aca="false">$E$37*$D103</f>
        <v>0</v>
      </c>
    </row>
    <row r="104" customFormat="false" ht="12.75" hidden="false" customHeight="false" outlineLevel="0" collapsed="false">
      <c r="A104" s="22" t="s">
        <v>110</v>
      </c>
      <c r="B104" s="22"/>
      <c r="C104" s="22"/>
      <c r="D104" s="29" t="n">
        <f aca="false">SUM(D97:D103)</f>
        <v>0.0886</v>
      </c>
      <c r="E104" s="26" t="n">
        <f aca="false">SUM(E97:E103)</f>
        <v>141.9</v>
      </c>
    </row>
    <row r="105" customFormat="false" ht="12.75" hidden="false" customHeight="false" outlineLevel="0" collapsed="false">
      <c r="A105" s="10" t="s">
        <v>44</v>
      </c>
      <c r="B105" s="11" t="s">
        <v>111</v>
      </c>
      <c r="C105" s="11"/>
      <c r="D105" s="28" t="n">
        <v>0.0353</v>
      </c>
      <c r="E105" s="25" t="n">
        <f aca="false">$E$37*$D105</f>
        <v>56.53</v>
      </c>
    </row>
    <row r="106" customFormat="false" ht="12.75" hidden="false" customHeight="false" outlineLevel="0" collapsed="false">
      <c r="A106" s="22" t="s">
        <v>112</v>
      </c>
      <c r="B106" s="22"/>
      <c r="C106" s="22"/>
      <c r="D106" s="29" t="n">
        <f aca="false">SUM(D104:D105)</f>
        <v>0.1239</v>
      </c>
      <c r="E106" s="26" t="n">
        <f aca="false">SUM(E104:E105)</f>
        <v>198.43</v>
      </c>
    </row>
    <row r="108" customFormat="false" ht="12.75" hidden="false" customHeight="false" outlineLevel="0" collapsed="false">
      <c r="A108" s="27" t="s">
        <v>113</v>
      </c>
      <c r="B108" s="27"/>
      <c r="C108" s="27"/>
      <c r="D108" s="27"/>
      <c r="E108" s="27"/>
    </row>
    <row r="109" customFormat="false" ht="12.75" hidden="false" customHeight="false" outlineLevel="0" collapsed="false">
      <c r="A109" s="22" t="s">
        <v>114</v>
      </c>
      <c r="B109" s="21" t="s">
        <v>115</v>
      </c>
      <c r="C109" s="21"/>
      <c r="D109" s="22" t="s">
        <v>51</v>
      </c>
      <c r="E109" s="22" t="s">
        <v>33</v>
      </c>
    </row>
    <row r="110" customFormat="false" ht="12.75" hidden="false" customHeight="false" outlineLevel="0" collapsed="false">
      <c r="A110" s="10" t="s">
        <v>6</v>
      </c>
      <c r="B110" s="11" t="s">
        <v>116</v>
      </c>
      <c r="C110" s="11"/>
      <c r="D110" s="28" t="n">
        <v>0</v>
      </c>
      <c r="E110" s="25" t="n">
        <v>0</v>
      </c>
    </row>
    <row r="111" customFormat="false" ht="12.75" hidden="false" customHeight="false" outlineLevel="0" collapsed="false">
      <c r="A111" s="11"/>
      <c r="B111" s="22" t="s">
        <v>117</v>
      </c>
      <c r="C111" s="22"/>
      <c r="D111" s="29" t="n">
        <v>0</v>
      </c>
      <c r="E111" s="39" t="n">
        <v>0</v>
      </c>
    </row>
    <row r="113" customFormat="false" ht="12.75" hidden="false" customHeight="false" outlineLevel="0" collapsed="false">
      <c r="A113" s="37" t="s">
        <v>118</v>
      </c>
      <c r="B113" s="37"/>
      <c r="C113" s="37"/>
      <c r="D113" s="37"/>
      <c r="E113" s="37"/>
    </row>
    <row r="114" customFormat="false" ht="12.75" hidden="false" customHeight="false" outlineLevel="0" collapsed="false">
      <c r="A114" s="40" t="s">
        <v>119</v>
      </c>
      <c r="B114" s="40"/>
      <c r="C114" s="40"/>
      <c r="D114" s="40"/>
      <c r="E114" s="7" t="s">
        <v>33</v>
      </c>
    </row>
    <row r="115" customFormat="false" ht="12.75" hidden="false" customHeight="false" outlineLevel="0" collapsed="false">
      <c r="A115" s="10" t="s">
        <v>103</v>
      </c>
      <c r="B115" s="11" t="s">
        <v>104</v>
      </c>
      <c r="C115" s="11"/>
      <c r="D115" s="11"/>
      <c r="E115" s="25" t="n">
        <f aca="false">E106</f>
        <v>198.43</v>
      </c>
    </row>
    <row r="116" customFormat="false" ht="12.75" hidden="false" customHeight="false" outlineLevel="0" collapsed="false">
      <c r="A116" s="10" t="s">
        <v>114</v>
      </c>
      <c r="B116" s="11" t="s">
        <v>115</v>
      </c>
      <c r="C116" s="11"/>
      <c r="D116" s="11"/>
      <c r="E116" s="25" t="n">
        <f aca="false">E111</f>
        <v>0</v>
      </c>
    </row>
    <row r="117" customFormat="false" ht="12.75" hidden="false" customHeight="false" outlineLevel="0" collapsed="false">
      <c r="A117" s="22" t="s">
        <v>120</v>
      </c>
      <c r="B117" s="22"/>
      <c r="C117" s="22"/>
      <c r="D117" s="22"/>
      <c r="E117" s="26" t="n">
        <f aca="false">SUM(E115:E116)</f>
        <v>198.43</v>
      </c>
    </row>
    <row r="119" customFormat="false" ht="12.75" hidden="false" customHeight="false" outlineLevel="0" collapsed="false">
      <c r="A119" s="22" t="s">
        <v>121</v>
      </c>
      <c r="B119" s="22"/>
      <c r="C119" s="22"/>
      <c r="D119" s="22"/>
      <c r="E119" s="22"/>
    </row>
    <row r="120" customFormat="false" ht="12.75" hidden="false" customHeight="false" outlineLevel="0" collapsed="false">
      <c r="A120" s="22" t="n">
        <v>5</v>
      </c>
      <c r="B120" s="21" t="s">
        <v>122</v>
      </c>
      <c r="C120" s="21"/>
      <c r="D120" s="21"/>
      <c r="E120" s="22" t="s">
        <v>33</v>
      </c>
    </row>
    <row r="121" customFormat="false" ht="12.75" hidden="false" customHeight="false" outlineLevel="0" collapsed="false">
      <c r="A121" s="10" t="s">
        <v>6</v>
      </c>
      <c r="B121" s="11" t="s">
        <v>123</v>
      </c>
      <c r="C121" s="11"/>
      <c r="D121" s="11"/>
      <c r="E121" s="41"/>
    </row>
    <row r="122" customFormat="false" ht="12.75" hidden="false" customHeight="false" outlineLevel="0" collapsed="false">
      <c r="A122" s="10" t="s">
        <v>8</v>
      </c>
      <c r="B122" s="11" t="s">
        <v>124</v>
      </c>
      <c r="C122" s="11"/>
      <c r="D122" s="11"/>
      <c r="E122" s="41"/>
    </row>
    <row r="123" customFormat="false" ht="12.75" hidden="false" customHeight="false" outlineLevel="0" collapsed="false">
      <c r="A123" s="10" t="s">
        <v>11</v>
      </c>
      <c r="B123" s="11" t="s">
        <v>125</v>
      </c>
      <c r="C123" s="11"/>
      <c r="D123" s="11"/>
      <c r="E123" s="41"/>
    </row>
    <row r="124" customFormat="false" ht="12.75" hidden="false" customHeight="false" outlineLevel="0" collapsed="false">
      <c r="A124" s="10" t="s">
        <v>14</v>
      </c>
      <c r="B124" s="11" t="s">
        <v>126</v>
      </c>
      <c r="C124" s="11"/>
      <c r="D124" s="11"/>
      <c r="E124" s="41"/>
    </row>
    <row r="125" customFormat="false" ht="12.75" hidden="false" customHeight="false" outlineLevel="0" collapsed="false">
      <c r="A125" s="10" t="s">
        <v>38</v>
      </c>
      <c r="B125" s="11" t="s">
        <v>127</v>
      </c>
      <c r="C125" s="11"/>
      <c r="D125" s="11"/>
      <c r="E125" s="41"/>
    </row>
    <row r="126" customFormat="false" ht="12.75" hidden="false" customHeight="false" outlineLevel="0" collapsed="false">
      <c r="A126" s="22" t="s">
        <v>128</v>
      </c>
      <c r="B126" s="22"/>
      <c r="C126" s="22"/>
      <c r="D126" s="22"/>
      <c r="E126" s="26" t="n">
        <f aca="false">SUM(E121:E125)</f>
        <v>0</v>
      </c>
    </row>
    <row r="128" customFormat="false" ht="12.75" hidden="false" customHeight="false" outlineLevel="0" collapsed="false">
      <c r="A128" s="22" t="s">
        <v>129</v>
      </c>
      <c r="B128" s="22"/>
      <c r="C128" s="22"/>
      <c r="D128" s="22"/>
      <c r="E128" s="22"/>
    </row>
    <row r="129" customFormat="false" ht="12.75" hidden="false" customHeight="false" outlineLevel="0" collapsed="false">
      <c r="A129" s="22" t="n">
        <v>6</v>
      </c>
      <c r="B129" s="21" t="s">
        <v>130</v>
      </c>
      <c r="C129" s="21"/>
      <c r="D129" s="22" t="s">
        <v>51</v>
      </c>
      <c r="E129" s="22" t="s">
        <v>33</v>
      </c>
    </row>
    <row r="130" customFormat="false" ht="12.75" hidden="false" customHeight="false" outlineLevel="0" collapsed="false">
      <c r="A130" s="10" t="s">
        <v>6</v>
      </c>
      <c r="B130" s="11" t="s">
        <v>131</v>
      </c>
      <c r="C130" s="11"/>
      <c r="D130" s="42"/>
      <c r="E130" s="25" t="n">
        <f aca="false">SUM(E37+E79+E92+E104+E126)*D130</f>
        <v>0</v>
      </c>
    </row>
    <row r="131" customFormat="false" ht="12.75" hidden="false" customHeight="false" outlineLevel="0" collapsed="false">
      <c r="A131" s="10" t="s">
        <v>8</v>
      </c>
      <c r="B131" s="11" t="s">
        <v>132</v>
      </c>
      <c r="C131" s="11"/>
      <c r="D131" s="42"/>
      <c r="E131" s="25" t="n">
        <f aca="false">SUM(E37+E79+E92+E104+E126+E130)*D131</f>
        <v>0</v>
      </c>
    </row>
    <row r="132" customFormat="false" ht="12.75" hidden="false" customHeight="false" outlineLevel="0" collapsed="false">
      <c r="A132" s="10" t="s">
        <v>11</v>
      </c>
      <c r="B132" s="11" t="s">
        <v>133</v>
      </c>
      <c r="C132" s="11"/>
      <c r="D132" s="28" t="n">
        <f aca="false">SUM(D133:D135)</f>
        <v>0.0865</v>
      </c>
      <c r="E132" s="25" t="n">
        <f aca="false">D132*$E$147</f>
        <v>324.18</v>
      </c>
    </row>
    <row r="133" customFormat="false" ht="12.75" hidden="false" customHeight="false" outlineLevel="0" collapsed="false">
      <c r="A133" s="10" t="s">
        <v>134</v>
      </c>
      <c r="B133" s="11" t="s">
        <v>135</v>
      </c>
      <c r="C133" s="11"/>
      <c r="D133" s="28" t="n">
        <v>0.0065</v>
      </c>
      <c r="E133" s="25" t="n">
        <f aca="false">D133*$E$147</f>
        <v>24.36</v>
      </c>
    </row>
    <row r="134" customFormat="false" ht="12.75" hidden="false" customHeight="false" outlineLevel="0" collapsed="false">
      <c r="A134" s="10" t="s">
        <v>136</v>
      </c>
      <c r="B134" s="11" t="s">
        <v>137</v>
      </c>
      <c r="C134" s="11"/>
      <c r="D134" s="28" t="n">
        <v>0.03</v>
      </c>
      <c r="E134" s="25" t="n">
        <f aca="false">D134*$E$147</f>
        <v>112.43</v>
      </c>
    </row>
    <row r="135" customFormat="false" ht="12.75" hidden="false" customHeight="false" outlineLevel="0" collapsed="false">
      <c r="A135" s="10" t="s">
        <v>138</v>
      </c>
      <c r="B135" s="11" t="s">
        <v>139</v>
      </c>
      <c r="C135" s="11"/>
      <c r="D135" s="28" t="n">
        <v>0.05</v>
      </c>
      <c r="E135" s="25" t="n">
        <f aca="false">D135*$E$147</f>
        <v>187.39</v>
      </c>
    </row>
    <row r="136" customFormat="false" ht="12.75" hidden="false" customHeight="false" outlineLevel="0" collapsed="false">
      <c r="A136" s="22" t="s">
        <v>140</v>
      </c>
      <c r="B136" s="22"/>
      <c r="C136" s="22"/>
      <c r="D136" s="29" t="n">
        <f aca="false">SUM(D130:D132)</f>
        <v>0.0865</v>
      </c>
      <c r="E136" s="26" t="n">
        <f aca="false">E130+E131+E132</f>
        <v>324.18</v>
      </c>
    </row>
    <row r="138" customFormat="false" ht="12.75" hidden="false" customHeight="false" outlineLevel="0" collapsed="false">
      <c r="A138" s="43" t="s">
        <v>141</v>
      </c>
      <c r="B138" s="43"/>
      <c r="C138" s="43"/>
      <c r="D138" s="43"/>
      <c r="E138" s="43"/>
    </row>
    <row r="139" customFormat="false" ht="12.75" hidden="false" customHeight="false" outlineLevel="0" collapsed="false">
      <c r="A139" s="10"/>
      <c r="B139" s="21" t="s">
        <v>142</v>
      </c>
      <c r="C139" s="21"/>
      <c r="D139" s="21"/>
      <c r="E139" s="22" t="s">
        <v>33</v>
      </c>
    </row>
    <row r="140" customFormat="false" ht="12.75" hidden="false" customHeight="false" outlineLevel="0" collapsed="false">
      <c r="A140" s="10" t="s">
        <v>6</v>
      </c>
      <c r="B140" s="11" t="s">
        <v>143</v>
      </c>
      <c r="C140" s="11"/>
      <c r="D140" s="11"/>
      <c r="E140" s="25" t="n">
        <f aca="false">E37</f>
        <v>1601.55</v>
      </c>
    </row>
    <row r="141" customFormat="false" ht="12.75" hidden="false" customHeight="false" outlineLevel="0" collapsed="false">
      <c r="A141" s="10" t="s">
        <v>8</v>
      </c>
      <c r="B141" s="11" t="s">
        <v>144</v>
      </c>
      <c r="C141" s="11"/>
      <c r="D141" s="11"/>
      <c r="E141" s="25" t="n">
        <f aca="false">E79</f>
        <v>1445.64</v>
      </c>
    </row>
    <row r="142" customFormat="false" ht="12.75" hidden="false" customHeight="false" outlineLevel="0" collapsed="false">
      <c r="A142" s="10" t="s">
        <v>11</v>
      </c>
      <c r="B142" s="11" t="s">
        <v>145</v>
      </c>
      <c r="C142" s="11"/>
      <c r="D142" s="11"/>
      <c r="E142" s="25" t="n">
        <f aca="false">E92</f>
        <v>177.94</v>
      </c>
    </row>
    <row r="143" customFormat="false" ht="12.75" hidden="false" customHeight="false" outlineLevel="0" collapsed="false">
      <c r="A143" s="10" t="s">
        <v>14</v>
      </c>
      <c r="B143" s="11" t="s">
        <v>146</v>
      </c>
      <c r="C143" s="11"/>
      <c r="D143" s="11"/>
      <c r="E143" s="25" t="n">
        <f aca="false">E117</f>
        <v>198.43</v>
      </c>
    </row>
    <row r="144" customFormat="false" ht="12.75" hidden="false" customHeight="false" outlineLevel="0" collapsed="false">
      <c r="A144" s="10" t="s">
        <v>38</v>
      </c>
      <c r="B144" s="11" t="s">
        <v>147</v>
      </c>
      <c r="C144" s="11"/>
      <c r="D144" s="11"/>
      <c r="E144" s="25" t="n">
        <f aca="false">E126</f>
        <v>0</v>
      </c>
    </row>
    <row r="145" customFormat="false" ht="12.75" hidden="false" customHeight="false" outlineLevel="0" collapsed="false">
      <c r="A145" s="10"/>
      <c r="B145" s="7" t="s">
        <v>148</v>
      </c>
      <c r="C145" s="7"/>
      <c r="D145" s="7"/>
      <c r="E145" s="25" t="n">
        <f aca="false">ROUND(SUM(E140:E144),4)</f>
        <v>3423.56</v>
      </c>
    </row>
    <row r="146" customFormat="false" ht="12.75" hidden="false" customHeight="false" outlineLevel="0" collapsed="false">
      <c r="A146" s="10"/>
      <c r="B146" s="11" t="s">
        <v>149</v>
      </c>
      <c r="C146" s="11"/>
      <c r="D146" s="11"/>
      <c r="E146" s="25" t="n">
        <f aca="false">E130+E131+E132</f>
        <v>324.18</v>
      </c>
      <c r="F146" s="33"/>
    </row>
    <row r="147" customFormat="false" ht="12.75" hidden="false" customHeight="false" outlineLevel="0" collapsed="false">
      <c r="A147" s="22" t="s">
        <v>150</v>
      </c>
      <c r="B147" s="22"/>
      <c r="C147" s="22"/>
      <c r="D147" s="22"/>
      <c r="E147" s="26" t="n">
        <f aca="false">ROUNDDOWN(SUM(E145+E130+E131)/(1-D132),4)</f>
        <v>3747.74</v>
      </c>
      <c r="F147" s="33"/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B70:D70"/>
    <mergeCell ref="B71:D71"/>
    <mergeCell ref="A72:E72"/>
    <mergeCell ref="A74:E74"/>
    <mergeCell ref="A75:D75"/>
    <mergeCell ref="B76:D76"/>
    <mergeCell ref="B77:D77"/>
    <mergeCell ref="B78:D78"/>
    <mergeCell ref="A79:D79"/>
    <mergeCell ref="A81:E81"/>
    <mergeCell ref="A82:E82"/>
    <mergeCell ref="B83:C83"/>
    <mergeCell ref="B84:C84"/>
    <mergeCell ref="B85:C85"/>
    <mergeCell ref="B86:C86"/>
    <mergeCell ref="B87:C87"/>
    <mergeCell ref="B89:C89"/>
    <mergeCell ref="A90:C90"/>
    <mergeCell ref="B91:C91"/>
    <mergeCell ref="A92:C92"/>
    <mergeCell ref="A94:E94"/>
    <mergeCell ref="A95:E95"/>
    <mergeCell ref="B96:C96"/>
    <mergeCell ref="B97:C97"/>
    <mergeCell ref="B98:C98"/>
    <mergeCell ref="B99:C99"/>
    <mergeCell ref="B100:C100"/>
    <mergeCell ref="B103:C103"/>
    <mergeCell ref="A104:C104"/>
    <mergeCell ref="B105:C105"/>
    <mergeCell ref="A106:C106"/>
    <mergeCell ref="A108:E108"/>
    <mergeCell ref="B109:C109"/>
    <mergeCell ref="B110:C110"/>
    <mergeCell ref="B111:C111"/>
    <mergeCell ref="A113:E113"/>
    <mergeCell ref="A114:D114"/>
    <mergeCell ref="B115:D115"/>
    <mergeCell ref="B116:D116"/>
    <mergeCell ref="A117:D117"/>
    <mergeCell ref="A119:E119"/>
    <mergeCell ref="B120:D120"/>
    <mergeCell ref="B121:D121"/>
    <mergeCell ref="B122:D122"/>
    <mergeCell ref="B123:D123"/>
    <mergeCell ref="B124:D124"/>
    <mergeCell ref="B125:D125"/>
    <mergeCell ref="A126:D126"/>
    <mergeCell ref="A128:E128"/>
    <mergeCell ref="B129:C129"/>
    <mergeCell ref="B130:C130"/>
    <mergeCell ref="B131:C131"/>
    <mergeCell ref="B132:C132"/>
    <mergeCell ref="B133:C133"/>
    <mergeCell ref="B134:C134"/>
    <mergeCell ref="B135:C135"/>
    <mergeCell ref="A136:C136"/>
    <mergeCell ref="A138:E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A147:D147"/>
  </mergeCells>
  <printOptions headings="false" gridLines="false" gridLinesSet="true" horizontalCentered="true" verticalCentered="false"/>
  <pageMargins left="0.39375" right="0.39375" top="1.43611111111111" bottom="1.04236111111111" header="0.315277777777778" footer="0.315277777777778"/>
  <pageSetup paperSize="9" scale="100" fitToWidth="1" fitToHeight="2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4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2" activeCellId="0" sqref="A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2" min="2" style="0" width="53.57"/>
    <col collapsed="false" customWidth="true" hidden="false" outlineLevel="0" max="4" min="4" style="0" width="16.57"/>
    <col collapsed="false" customWidth="true" hidden="false" outlineLevel="0" max="5" min="5" style="0" width="23.14"/>
    <col collapsed="false" customWidth="true" hidden="false" outlineLevel="0" max="7" min="6" style="0" width="12.15"/>
  </cols>
  <sheetData>
    <row r="1" customFormat="false" ht="12.75" hidden="false" customHeight="true" outlineLevel="0" collapsed="false">
      <c r="A1" s="44" t="s">
        <v>162</v>
      </c>
      <c r="B1" s="44"/>
      <c r="C1" s="44"/>
      <c r="D1" s="44"/>
      <c r="E1" s="45" t="s">
        <v>163</v>
      </c>
      <c r="F1" s="45" t="s">
        <v>164</v>
      </c>
    </row>
    <row r="2" customFormat="false" ht="12.75" hidden="false" customHeight="false" outlineLevel="0" collapsed="false">
      <c r="A2" s="44" t="s">
        <v>165</v>
      </c>
      <c r="B2" s="44"/>
      <c r="C2" s="44"/>
      <c r="D2" s="44"/>
      <c r="E2" s="45"/>
      <c r="F2" s="45"/>
    </row>
    <row r="3" customFormat="false" ht="35.05" hidden="false" customHeight="false" outlineLevel="0" collapsed="false">
      <c r="A3" s="44" t="s">
        <v>166</v>
      </c>
      <c r="B3" s="45" t="s">
        <v>167</v>
      </c>
      <c r="C3" s="44" t="s">
        <v>168</v>
      </c>
      <c r="D3" s="45" t="s">
        <v>169</v>
      </c>
      <c r="E3" s="45" t="s">
        <v>170</v>
      </c>
      <c r="F3" s="45" t="s">
        <v>171</v>
      </c>
    </row>
    <row r="4" customFormat="false" ht="23.85" hidden="false" customHeight="false" outlineLevel="0" collapsed="false">
      <c r="A4" s="46" t="n">
        <v>1</v>
      </c>
      <c r="B4" s="47" t="s">
        <v>172</v>
      </c>
      <c r="C4" s="46" t="s">
        <v>173</v>
      </c>
      <c r="D4" s="46" t="n">
        <v>2</v>
      </c>
      <c r="E4" s="48" t="n">
        <v>94.61205</v>
      </c>
      <c r="F4" s="48" t="n">
        <f aca="false">E4*D4</f>
        <v>189.22</v>
      </c>
    </row>
    <row r="5" customFormat="false" ht="12.75" hidden="false" customHeight="false" outlineLevel="0" collapsed="false">
      <c r="A5" s="46" t="n">
        <v>2</v>
      </c>
      <c r="B5" s="47" t="s">
        <v>174</v>
      </c>
      <c r="C5" s="46" t="s">
        <v>173</v>
      </c>
      <c r="D5" s="46" t="n">
        <v>2</v>
      </c>
      <c r="E5" s="48" t="n">
        <v>50.68089</v>
      </c>
      <c r="F5" s="48" t="n">
        <f aca="false">E5*D5</f>
        <v>101.36</v>
      </c>
    </row>
    <row r="6" customFormat="false" ht="23.85" hidden="false" customHeight="false" outlineLevel="0" collapsed="false">
      <c r="A6" s="46" t="n">
        <v>3</v>
      </c>
      <c r="B6" s="47" t="s">
        <v>175</v>
      </c>
      <c r="C6" s="46" t="s">
        <v>176</v>
      </c>
      <c r="D6" s="46" t="n">
        <v>2</v>
      </c>
      <c r="E6" s="48" t="n">
        <v>175.34556</v>
      </c>
      <c r="F6" s="48" t="n">
        <f aca="false">E6*D6</f>
        <v>350.7</v>
      </c>
    </row>
    <row r="7" customFormat="false" ht="12.75" hidden="false" customHeight="false" outlineLevel="0" collapsed="false">
      <c r="A7" s="46" t="n">
        <v>4</v>
      </c>
      <c r="B7" s="47" t="s">
        <v>177</v>
      </c>
      <c r="C7" s="46" t="s">
        <v>173</v>
      </c>
      <c r="D7" s="46" t="n">
        <v>5</v>
      </c>
      <c r="E7" s="48" t="n">
        <v>2.79045</v>
      </c>
      <c r="F7" s="48" t="n">
        <f aca="false">E7*D7</f>
        <v>13.95</v>
      </c>
    </row>
    <row r="8" customFormat="false" ht="12.75" hidden="false" customHeight="false" outlineLevel="0" collapsed="false">
      <c r="A8" s="46" t="n">
        <v>5</v>
      </c>
      <c r="B8" s="47" t="s">
        <v>178</v>
      </c>
      <c r="C8" s="46" t="s">
        <v>173</v>
      </c>
      <c r="D8" s="46" t="n">
        <v>3</v>
      </c>
      <c r="E8" s="48" t="n">
        <v>42.78339</v>
      </c>
      <c r="F8" s="48" t="n">
        <f aca="false">E8*D8</f>
        <v>128.34</v>
      </c>
    </row>
    <row r="9" customFormat="false" ht="12.75" hidden="false" customHeight="false" outlineLevel="0" collapsed="false">
      <c r="A9" s="46" t="n">
        <v>6</v>
      </c>
      <c r="B9" s="47" t="s">
        <v>179</v>
      </c>
      <c r="C9" s="46" t="s">
        <v>176</v>
      </c>
      <c r="D9" s="46" t="n">
        <v>3</v>
      </c>
      <c r="E9" s="48" t="n">
        <v>10.96173</v>
      </c>
      <c r="F9" s="48" t="n">
        <f aca="false">E9*D9</f>
        <v>32.88</v>
      </c>
    </row>
    <row r="10" customFormat="false" ht="12.75" hidden="false" customHeight="false" outlineLevel="0" collapsed="false">
      <c r="E10" s="49"/>
    </row>
    <row r="13" customFormat="false" ht="12.75" hidden="false" customHeight="false" outlineLevel="0" collapsed="false">
      <c r="C13" s="50" t="s">
        <v>180</v>
      </c>
      <c r="D13" s="50" t="s">
        <v>181</v>
      </c>
      <c r="E13" s="50" t="s">
        <v>182</v>
      </c>
      <c r="F13" s="50" t="s">
        <v>183</v>
      </c>
      <c r="G13" s="50" t="s">
        <v>184</v>
      </c>
    </row>
    <row r="14" customFormat="false" ht="12.75" hidden="false" customHeight="false" outlineLevel="0" collapsed="false">
      <c r="C14" s="51" t="n">
        <v>8</v>
      </c>
      <c r="D14" s="51" t="s">
        <v>185</v>
      </c>
      <c r="E14" s="52" t="n">
        <f aca="false">SUM(F4:F9)</f>
        <v>816.46</v>
      </c>
      <c r="F14" s="53" t="n">
        <f aca="false">E14/C14</f>
        <v>102.06</v>
      </c>
      <c r="G14" s="53" t="n">
        <f aca="false">F14/12</f>
        <v>8.51</v>
      </c>
    </row>
  </sheetData>
  <mergeCells count="4">
    <mergeCell ref="A1:D1"/>
    <mergeCell ref="E1:E2"/>
    <mergeCell ref="F1:F2"/>
    <mergeCell ref="A2:D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69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2"/>
  <sheetViews>
    <sheetView showFormulas="false" showGridLines="true" showRowColHeaders="true" showZeros="true" rightToLeft="false" tabSelected="false" showOutlineSymbols="true" defaultGridColor="true" view="pageBreakPreview" topLeftCell="A34" colorId="64" zoomScale="120" zoomScaleNormal="130" zoomScalePageLayoutView="120" workbookViewId="0">
      <selection pane="topLeft" activeCell="C53" activeCellId="0" sqref="C53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59.29"/>
    <col collapsed="false" customWidth="true" hidden="false" outlineLevel="0" max="4" min="4" style="0" width="12.42"/>
    <col collapsed="false" customWidth="true" hidden="false" outlineLevel="0" max="5" min="5" style="0" width="21.85"/>
    <col collapsed="false" customWidth="true" hidden="false" outlineLevel="0" max="6" min="6" style="0" width="17.15"/>
  </cols>
  <sheetData>
    <row r="1" customFormat="false" ht="12.75" hidden="false" customHeight="true" outlineLevel="0" collapsed="false">
      <c r="A1" s="44" t="s">
        <v>162</v>
      </c>
      <c r="B1" s="44"/>
      <c r="C1" s="44"/>
      <c r="D1" s="44"/>
      <c r="E1" s="45" t="s">
        <v>163</v>
      </c>
      <c r="F1" s="44" t="s">
        <v>186</v>
      </c>
    </row>
    <row r="2" customFormat="false" ht="12.75" hidden="false" customHeight="false" outlineLevel="0" collapsed="false">
      <c r="A2" s="44" t="s">
        <v>187</v>
      </c>
      <c r="B2" s="44"/>
      <c r="C2" s="44"/>
      <c r="D2" s="44"/>
      <c r="E2" s="45"/>
      <c r="F2" s="44"/>
    </row>
    <row r="3" customFormat="false" ht="35.05" hidden="false" customHeight="false" outlineLevel="0" collapsed="false">
      <c r="A3" s="44" t="s">
        <v>166</v>
      </c>
      <c r="B3" s="44" t="s">
        <v>167</v>
      </c>
      <c r="C3" s="45" t="s">
        <v>168</v>
      </c>
      <c r="D3" s="45" t="s">
        <v>188</v>
      </c>
      <c r="E3" s="45" t="s">
        <v>170</v>
      </c>
      <c r="F3" s="45" t="s">
        <v>171</v>
      </c>
    </row>
    <row r="4" customFormat="false" ht="23.85" hidden="false" customHeight="false" outlineLevel="0" collapsed="false">
      <c r="A4" s="46" t="n">
        <v>1</v>
      </c>
      <c r="B4" s="47" t="s">
        <v>189</v>
      </c>
      <c r="C4" s="54" t="s">
        <v>190</v>
      </c>
      <c r="D4" s="46" t="n">
        <v>2</v>
      </c>
      <c r="E4" s="48" t="n">
        <v>4.46472</v>
      </c>
      <c r="F4" s="48" t="n">
        <f aca="false">E4*D4</f>
        <v>8.93</v>
      </c>
    </row>
    <row r="5" customFormat="false" ht="23.85" hidden="false" customHeight="false" outlineLevel="0" collapsed="false">
      <c r="A5" s="46" t="n">
        <v>2</v>
      </c>
      <c r="B5" s="47" t="s">
        <v>191</v>
      </c>
      <c r="C5" s="54" t="s">
        <v>192</v>
      </c>
      <c r="D5" s="46" t="n">
        <v>8</v>
      </c>
      <c r="E5" s="48" t="n">
        <v>15.00525</v>
      </c>
      <c r="F5" s="48" t="n">
        <f aca="false">E5*D5</f>
        <v>120.08</v>
      </c>
    </row>
    <row r="6" customFormat="false" ht="12.75" hidden="false" customHeight="false" outlineLevel="0" collapsed="false">
      <c r="A6" s="46" t="n">
        <v>3</v>
      </c>
      <c r="B6" s="47" t="s">
        <v>193</v>
      </c>
      <c r="C6" s="54" t="s">
        <v>194</v>
      </c>
      <c r="D6" s="46" t="n">
        <v>20</v>
      </c>
      <c r="E6" s="48" t="n">
        <v>7.71849</v>
      </c>
      <c r="F6" s="48" t="n">
        <f aca="false">E6*D6</f>
        <v>154.4</v>
      </c>
    </row>
    <row r="7" customFormat="false" ht="12.75" hidden="false" customHeight="false" outlineLevel="0" collapsed="false">
      <c r="A7" s="46" t="n">
        <v>4</v>
      </c>
      <c r="B7" s="47" t="s">
        <v>195</v>
      </c>
      <c r="C7" s="54" t="s">
        <v>194</v>
      </c>
      <c r="D7" s="46" t="n">
        <v>8</v>
      </c>
      <c r="E7" s="48" t="n">
        <v>16.59528</v>
      </c>
      <c r="F7" s="48" t="n">
        <f aca="false">E7*D7</f>
        <v>132.8</v>
      </c>
    </row>
    <row r="8" customFormat="false" ht="12.75" hidden="false" customHeight="false" outlineLevel="0" collapsed="false">
      <c r="A8" s="46" t="n">
        <v>5</v>
      </c>
      <c r="B8" s="47" t="s">
        <v>196</v>
      </c>
      <c r="C8" s="54" t="s">
        <v>197</v>
      </c>
      <c r="D8" s="46" t="n">
        <v>20</v>
      </c>
      <c r="E8" s="48" t="n">
        <v>11.53035</v>
      </c>
      <c r="F8" s="48" t="n">
        <f aca="false">E8*D8</f>
        <v>230.6</v>
      </c>
    </row>
    <row r="9" customFormat="false" ht="12.75" hidden="false" customHeight="false" outlineLevel="0" collapsed="false">
      <c r="A9" s="46" t="n">
        <v>6</v>
      </c>
      <c r="B9" s="47" t="s">
        <v>198</v>
      </c>
      <c r="C9" s="54" t="s">
        <v>176</v>
      </c>
      <c r="D9" s="46" t="n">
        <v>1</v>
      </c>
      <c r="E9" s="48" t="n">
        <v>22.2183</v>
      </c>
      <c r="F9" s="48" t="n">
        <f aca="false">E9*D9</f>
        <v>22.22</v>
      </c>
    </row>
    <row r="10" customFormat="false" ht="23.85" hidden="false" customHeight="false" outlineLevel="0" collapsed="false">
      <c r="A10" s="46" t="n">
        <v>7</v>
      </c>
      <c r="B10" s="47" t="s">
        <v>199</v>
      </c>
      <c r="C10" s="54" t="s">
        <v>173</v>
      </c>
      <c r="D10" s="46" t="n">
        <v>2</v>
      </c>
      <c r="E10" s="48" t="n">
        <v>20.10177</v>
      </c>
      <c r="F10" s="48" t="n">
        <f aca="false">E10*D10</f>
        <v>40.2</v>
      </c>
    </row>
    <row r="11" customFormat="false" ht="23.85" hidden="false" customHeight="false" outlineLevel="0" collapsed="false">
      <c r="A11" s="46" t="n">
        <v>8</v>
      </c>
      <c r="B11" s="47" t="s">
        <v>200</v>
      </c>
      <c r="C11" s="54" t="s">
        <v>192</v>
      </c>
      <c r="D11" s="46" t="n">
        <v>20</v>
      </c>
      <c r="E11" s="48" t="n">
        <v>14.67882</v>
      </c>
      <c r="F11" s="48" t="n">
        <f aca="false">E11*D11</f>
        <v>293.6</v>
      </c>
    </row>
    <row r="12" customFormat="false" ht="12.75" hidden="false" customHeight="false" outlineLevel="0" collapsed="false">
      <c r="A12" s="46" t="n">
        <v>9</v>
      </c>
      <c r="B12" s="47" t="s">
        <v>201</v>
      </c>
      <c r="C12" s="54" t="s">
        <v>202</v>
      </c>
      <c r="D12" s="46" t="n">
        <v>20</v>
      </c>
      <c r="E12" s="48" t="n">
        <v>1.59</v>
      </c>
      <c r="F12" s="48" t="n">
        <f aca="false">E12*D12</f>
        <v>31.8</v>
      </c>
    </row>
    <row r="13" customFormat="false" ht="23.85" hidden="false" customHeight="false" outlineLevel="0" collapsed="false">
      <c r="A13" s="46" t="n">
        <v>10</v>
      </c>
      <c r="B13" s="47" t="s">
        <v>203</v>
      </c>
      <c r="C13" s="54" t="s">
        <v>192</v>
      </c>
      <c r="D13" s="46" t="n">
        <v>5</v>
      </c>
      <c r="E13" s="48" t="n">
        <v>20.41767</v>
      </c>
      <c r="F13" s="48" t="n">
        <f aca="false">E13*D13</f>
        <v>102.1</v>
      </c>
    </row>
    <row r="14" customFormat="false" ht="12.75" hidden="false" customHeight="false" outlineLevel="0" collapsed="false">
      <c r="A14" s="46" t="n">
        <v>11</v>
      </c>
      <c r="B14" s="47" t="s">
        <v>204</v>
      </c>
      <c r="C14" s="54" t="s">
        <v>173</v>
      </c>
      <c r="D14" s="46" t="n">
        <v>20</v>
      </c>
      <c r="E14" s="48" t="n">
        <v>1.4742</v>
      </c>
      <c r="F14" s="48" t="n">
        <f aca="false">E14*D14</f>
        <v>29.4</v>
      </c>
    </row>
    <row r="15" customFormat="false" ht="12.75" hidden="false" customHeight="false" outlineLevel="0" collapsed="false">
      <c r="A15" s="46" t="n">
        <v>12</v>
      </c>
      <c r="B15" s="47" t="s">
        <v>205</v>
      </c>
      <c r="C15" s="54" t="s">
        <v>173</v>
      </c>
      <c r="D15" s="46" t="n">
        <v>10</v>
      </c>
      <c r="E15" s="48" t="n">
        <v>2.02176</v>
      </c>
      <c r="F15" s="48" t="n">
        <f aca="false">E15*D15</f>
        <v>20.2</v>
      </c>
    </row>
    <row r="16" customFormat="false" ht="35.05" hidden="false" customHeight="false" outlineLevel="0" collapsed="false">
      <c r="A16" s="46" t="n">
        <v>13</v>
      </c>
      <c r="B16" s="47" t="s">
        <v>206</v>
      </c>
      <c r="C16" s="54" t="s">
        <v>207</v>
      </c>
      <c r="D16" s="46" t="n">
        <v>30</v>
      </c>
      <c r="E16" s="48" t="n">
        <v>4.38048</v>
      </c>
      <c r="F16" s="48" t="n">
        <f aca="false">E16*D16</f>
        <v>131.4</v>
      </c>
    </row>
    <row r="17" customFormat="false" ht="12.75" hidden="false" customHeight="false" outlineLevel="0" collapsed="false">
      <c r="A17" s="46" t="n">
        <v>14</v>
      </c>
      <c r="B17" s="47" t="s">
        <v>208</v>
      </c>
      <c r="C17" s="54" t="s">
        <v>173</v>
      </c>
      <c r="D17" s="46" t="n">
        <v>5</v>
      </c>
      <c r="E17" s="48" t="n">
        <v>3.0537</v>
      </c>
      <c r="F17" s="48" t="n">
        <f aca="false">E17*D17</f>
        <v>15.25</v>
      </c>
    </row>
    <row r="18" customFormat="false" ht="12.75" hidden="false" customHeight="false" outlineLevel="0" collapsed="false">
      <c r="A18" s="46" t="n">
        <v>15</v>
      </c>
      <c r="B18" s="47" t="s">
        <v>209</v>
      </c>
      <c r="C18" s="54" t="s">
        <v>173</v>
      </c>
      <c r="D18" s="46" t="n">
        <v>10</v>
      </c>
      <c r="E18" s="48" t="n">
        <v>2.68515</v>
      </c>
      <c r="F18" s="48" t="n">
        <f aca="false">E18*D18</f>
        <v>26.9</v>
      </c>
    </row>
    <row r="19" customFormat="false" ht="12.75" hidden="false" customHeight="false" outlineLevel="0" collapsed="false">
      <c r="A19" s="46" t="n">
        <v>16</v>
      </c>
      <c r="B19" s="47" t="s">
        <v>210</v>
      </c>
      <c r="C19" s="54" t="s">
        <v>173</v>
      </c>
      <c r="D19" s="46" t="n">
        <v>10</v>
      </c>
      <c r="E19" s="48" t="n">
        <v>2.68515</v>
      </c>
      <c r="F19" s="48" t="n">
        <f aca="false">E19*D19</f>
        <v>26.9</v>
      </c>
    </row>
    <row r="20" customFormat="false" ht="12.75" hidden="false" customHeight="false" outlineLevel="0" collapsed="false">
      <c r="A20" s="46" t="n">
        <v>17</v>
      </c>
      <c r="B20" s="47" t="s">
        <v>211</v>
      </c>
      <c r="C20" s="54" t="s">
        <v>197</v>
      </c>
      <c r="D20" s="46" t="n">
        <v>4</v>
      </c>
      <c r="E20" s="48" t="n">
        <v>12.40434</v>
      </c>
      <c r="F20" s="48" t="n">
        <f aca="false">E20*D20</f>
        <v>49.6</v>
      </c>
    </row>
    <row r="21" customFormat="false" ht="12.75" hidden="false" customHeight="false" outlineLevel="0" collapsed="false">
      <c r="A21" s="46" t="n">
        <v>18</v>
      </c>
      <c r="B21" s="47" t="s">
        <v>212</v>
      </c>
      <c r="C21" s="54" t="s">
        <v>173</v>
      </c>
      <c r="D21" s="46" t="n">
        <v>1</v>
      </c>
      <c r="E21" s="48" t="n">
        <v>15.97</v>
      </c>
      <c r="F21" s="48" t="n">
        <f aca="false">E21*D21</f>
        <v>15.97</v>
      </c>
    </row>
    <row r="22" customFormat="false" ht="12.75" hidden="false" customHeight="false" outlineLevel="0" collapsed="false">
      <c r="A22" s="46" t="n">
        <v>19</v>
      </c>
      <c r="B22" s="47" t="s">
        <v>213</v>
      </c>
      <c r="C22" s="54" t="s">
        <v>173</v>
      </c>
      <c r="D22" s="46" t="n">
        <v>5</v>
      </c>
      <c r="E22" s="48" t="n">
        <v>16.6374</v>
      </c>
      <c r="F22" s="48" t="n">
        <f aca="false">E22*D22</f>
        <v>83.2</v>
      </c>
    </row>
    <row r="23" customFormat="false" ht="12.75" hidden="false" customHeight="false" outlineLevel="0" collapsed="false">
      <c r="A23" s="46" t="n">
        <v>20</v>
      </c>
      <c r="B23" s="47" t="s">
        <v>214</v>
      </c>
      <c r="C23" s="54" t="s">
        <v>215</v>
      </c>
      <c r="D23" s="46" t="n">
        <v>10</v>
      </c>
      <c r="E23" s="48" t="n">
        <v>3.99</v>
      </c>
      <c r="F23" s="48" t="n">
        <f aca="false">E23*D23</f>
        <v>39.9</v>
      </c>
    </row>
    <row r="24" customFormat="false" ht="12.75" hidden="false" customHeight="false" outlineLevel="0" collapsed="false">
      <c r="A24" s="46" t="n">
        <v>21</v>
      </c>
      <c r="B24" s="47" t="s">
        <v>216</v>
      </c>
      <c r="C24" s="54" t="s">
        <v>173</v>
      </c>
      <c r="D24" s="46" t="n">
        <v>10</v>
      </c>
      <c r="E24" s="48" t="n">
        <v>9.78</v>
      </c>
      <c r="F24" s="48" t="n">
        <f aca="false">E24*D24</f>
        <v>97.8</v>
      </c>
    </row>
    <row r="25" customFormat="false" ht="12.75" hidden="false" customHeight="false" outlineLevel="0" collapsed="false">
      <c r="A25" s="46" t="n">
        <v>22</v>
      </c>
      <c r="B25" s="47" t="s">
        <v>217</v>
      </c>
      <c r="C25" s="54" t="s">
        <v>173</v>
      </c>
      <c r="D25" s="46" t="n">
        <v>4</v>
      </c>
      <c r="E25" s="48" t="n">
        <v>24.9</v>
      </c>
      <c r="F25" s="48" t="n">
        <f aca="false">E25*D25</f>
        <v>99.6</v>
      </c>
    </row>
    <row r="26" customFormat="false" ht="12.75" hidden="false" customHeight="false" outlineLevel="0" collapsed="false">
      <c r="A26" s="46" t="n">
        <v>23</v>
      </c>
      <c r="B26" s="47" t="s">
        <v>218</v>
      </c>
      <c r="C26" s="54" t="s">
        <v>173</v>
      </c>
      <c r="D26" s="46" t="n">
        <v>6</v>
      </c>
      <c r="E26" s="48" t="n">
        <v>5.69673</v>
      </c>
      <c r="F26" s="48" t="n">
        <f aca="false">E26*D26</f>
        <v>34.2</v>
      </c>
    </row>
    <row r="27" customFormat="false" ht="23.85" hidden="false" customHeight="false" outlineLevel="0" collapsed="false">
      <c r="A27" s="46" t="n">
        <v>24</v>
      </c>
      <c r="B27" s="47" t="s">
        <v>219</v>
      </c>
      <c r="C27" s="54" t="s">
        <v>220</v>
      </c>
      <c r="D27" s="46" t="n">
        <v>30</v>
      </c>
      <c r="E27" s="48" t="n">
        <v>4.60161</v>
      </c>
      <c r="F27" s="48" t="n">
        <f aca="false">E27*D27</f>
        <v>138</v>
      </c>
    </row>
    <row r="28" customFormat="false" ht="12.75" hidden="false" customHeight="false" outlineLevel="0" collapsed="false">
      <c r="A28" s="46" t="n">
        <v>25</v>
      </c>
      <c r="B28" s="47" t="s">
        <v>221</v>
      </c>
      <c r="C28" s="54" t="s">
        <v>176</v>
      </c>
      <c r="D28" s="46" t="n">
        <v>1</v>
      </c>
      <c r="E28" s="48" t="n">
        <v>18.41697</v>
      </c>
      <c r="F28" s="48" t="n">
        <f aca="false">E28*D28</f>
        <v>18.42</v>
      </c>
    </row>
    <row r="29" customFormat="false" ht="35.05" hidden="false" customHeight="false" outlineLevel="0" collapsed="false">
      <c r="A29" s="46" t="n">
        <v>26</v>
      </c>
      <c r="B29" s="47" t="s">
        <v>222</v>
      </c>
      <c r="C29" s="54" t="s">
        <v>223</v>
      </c>
      <c r="D29" s="46" t="n">
        <v>6</v>
      </c>
      <c r="E29" s="48" t="n">
        <v>2.41137</v>
      </c>
      <c r="F29" s="48" t="n">
        <f aca="false">E29*D29</f>
        <v>14.46</v>
      </c>
    </row>
    <row r="30" customFormat="false" ht="12.75" hidden="false" customHeight="false" outlineLevel="0" collapsed="false">
      <c r="A30" s="46" t="n">
        <v>27</v>
      </c>
      <c r="B30" s="47" t="s">
        <v>224</v>
      </c>
      <c r="C30" s="54" t="s">
        <v>173</v>
      </c>
      <c r="D30" s="46" t="n">
        <v>20</v>
      </c>
      <c r="E30" s="48" t="n">
        <v>5.09652</v>
      </c>
      <c r="F30" s="48" t="n">
        <f aca="false">E30*D30</f>
        <v>102</v>
      </c>
    </row>
    <row r="31" customFormat="false" ht="12.75" hidden="false" customHeight="false" outlineLevel="0" collapsed="false">
      <c r="A31" s="46" t="n">
        <v>28</v>
      </c>
      <c r="B31" s="47" t="s">
        <v>225</v>
      </c>
      <c r="C31" s="54" t="s">
        <v>173</v>
      </c>
      <c r="D31" s="46" t="n">
        <v>15</v>
      </c>
      <c r="E31" s="48" t="n">
        <v>6.77</v>
      </c>
      <c r="F31" s="48" t="n">
        <f aca="false">E31*D31</f>
        <v>101.55</v>
      </c>
    </row>
    <row r="32" customFormat="false" ht="12.75" hidden="false" customHeight="false" outlineLevel="0" collapsed="false">
      <c r="A32" s="46" t="n">
        <v>29</v>
      </c>
      <c r="B32" s="47" t="s">
        <v>226</v>
      </c>
      <c r="C32" s="54" t="s">
        <v>173</v>
      </c>
      <c r="D32" s="46" t="n">
        <v>6</v>
      </c>
      <c r="E32" s="48" t="n">
        <v>3.80133</v>
      </c>
      <c r="F32" s="48" t="n">
        <f aca="false">E32*D32</f>
        <v>22.8</v>
      </c>
    </row>
    <row r="33" customFormat="false" ht="12.75" hidden="false" customHeight="false" outlineLevel="0" collapsed="false">
      <c r="A33" s="46" t="n">
        <v>30</v>
      </c>
      <c r="B33" s="47" t="s">
        <v>227</v>
      </c>
      <c r="C33" s="54" t="s">
        <v>173</v>
      </c>
      <c r="D33" s="46" t="n">
        <v>4</v>
      </c>
      <c r="E33" s="48" t="n">
        <v>6.5</v>
      </c>
      <c r="F33" s="48" t="n">
        <f aca="false">E33*D33</f>
        <v>26</v>
      </c>
    </row>
    <row r="34" customFormat="false" ht="35.05" hidden="false" customHeight="false" outlineLevel="0" collapsed="false">
      <c r="A34" s="46" t="n">
        <v>31</v>
      </c>
      <c r="B34" s="47" t="s">
        <v>228</v>
      </c>
      <c r="C34" s="54" t="s">
        <v>229</v>
      </c>
      <c r="D34" s="46" t="n">
        <v>40</v>
      </c>
      <c r="E34" s="48" t="n">
        <v>29.34711</v>
      </c>
      <c r="F34" s="48" t="n">
        <f aca="false">E34*D34</f>
        <v>1174</v>
      </c>
    </row>
    <row r="35" customFormat="false" ht="35.05" hidden="false" customHeight="false" outlineLevel="0" collapsed="false">
      <c r="A35" s="46" t="n">
        <v>32</v>
      </c>
      <c r="B35" s="47" t="s">
        <v>230</v>
      </c>
      <c r="C35" s="54" t="s">
        <v>231</v>
      </c>
      <c r="D35" s="46" t="n">
        <v>50</v>
      </c>
      <c r="E35" s="48" t="n">
        <v>13.75218</v>
      </c>
      <c r="F35" s="48" t="n">
        <f aca="false">E35*D35</f>
        <v>687.5</v>
      </c>
    </row>
    <row r="36" customFormat="false" ht="12.75" hidden="false" customHeight="false" outlineLevel="0" collapsed="false">
      <c r="A36" s="46" t="n">
        <v>33</v>
      </c>
      <c r="B36" s="47" t="s">
        <v>232</v>
      </c>
      <c r="C36" s="54" t="s">
        <v>173</v>
      </c>
      <c r="D36" s="46" t="n">
        <v>5</v>
      </c>
      <c r="E36" s="48" t="n">
        <v>12.27798</v>
      </c>
      <c r="F36" s="48" t="n">
        <f aca="false">E36*D36</f>
        <v>61.4</v>
      </c>
    </row>
    <row r="37" customFormat="false" ht="12.75" hidden="false" customHeight="false" outlineLevel="0" collapsed="false">
      <c r="A37" s="46" t="n">
        <v>34</v>
      </c>
      <c r="B37" s="47" t="s">
        <v>233</v>
      </c>
      <c r="C37" s="54" t="s">
        <v>234</v>
      </c>
      <c r="D37" s="46" t="n">
        <v>3</v>
      </c>
      <c r="E37" s="48" t="n">
        <v>21.66021</v>
      </c>
      <c r="F37" s="48" t="n">
        <f aca="false">E37*D37</f>
        <v>64.98</v>
      </c>
    </row>
    <row r="38" customFormat="false" ht="35.05" hidden="false" customHeight="false" outlineLevel="0" collapsed="false">
      <c r="A38" s="46" t="n">
        <v>35</v>
      </c>
      <c r="B38" s="47" t="s">
        <v>235</v>
      </c>
      <c r="C38" s="54" t="s">
        <v>236</v>
      </c>
      <c r="D38" s="46" t="n">
        <v>7</v>
      </c>
      <c r="E38" s="48" t="n">
        <v>10.14039</v>
      </c>
      <c r="F38" s="48" t="n">
        <f aca="false">E38*D38</f>
        <v>70.98</v>
      </c>
    </row>
    <row r="39" customFormat="false" ht="12.75" hidden="false" customHeight="false" outlineLevel="0" collapsed="false">
      <c r="A39" s="46" t="n">
        <v>36</v>
      </c>
      <c r="B39" s="47" t="s">
        <v>237</v>
      </c>
      <c r="C39" s="54" t="s">
        <v>173</v>
      </c>
      <c r="D39" s="46" t="n">
        <v>6</v>
      </c>
      <c r="E39" s="48" t="n">
        <v>11.93049</v>
      </c>
      <c r="F39" s="48" t="n">
        <f aca="false">E39*D39</f>
        <v>71.58</v>
      </c>
    </row>
    <row r="40" customFormat="false" ht="12.75" hidden="false" customHeight="false" outlineLevel="0" collapsed="false">
      <c r="A40" s="46" t="n">
        <v>37</v>
      </c>
      <c r="B40" s="47" t="s">
        <v>238</v>
      </c>
      <c r="C40" s="54" t="s">
        <v>173</v>
      </c>
      <c r="D40" s="46" t="n">
        <v>6</v>
      </c>
      <c r="E40" s="48" t="n">
        <v>27.6939</v>
      </c>
      <c r="F40" s="48" t="n">
        <f aca="false">E40*D40</f>
        <v>166.14</v>
      </c>
    </row>
    <row r="41" customFormat="false" ht="23.85" hidden="false" customHeight="false" outlineLevel="0" collapsed="false">
      <c r="A41" s="46" t="n">
        <v>38</v>
      </c>
      <c r="B41" s="47" t="s">
        <v>239</v>
      </c>
      <c r="C41" s="54" t="s">
        <v>240</v>
      </c>
      <c r="D41" s="46" t="n">
        <v>5</v>
      </c>
      <c r="E41" s="48" t="n">
        <v>44.24706</v>
      </c>
      <c r="F41" s="48" t="n">
        <f aca="false">E41*D41</f>
        <v>221.25</v>
      </c>
    </row>
    <row r="42" customFormat="false" ht="23.85" hidden="false" customHeight="false" outlineLevel="0" collapsed="false">
      <c r="A42" s="46" t="n">
        <v>39</v>
      </c>
      <c r="B42" s="47" t="s">
        <v>241</v>
      </c>
      <c r="C42" s="54" t="s">
        <v>240</v>
      </c>
      <c r="D42" s="46" t="n">
        <v>5</v>
      </c>
      <c r="E42" s="48" t="n">
        <v>26.9568</v>
      </c>
      <c r="F42" s="48" t="n">
        <f aca="false">E42*D42</f>
        <v>134.8</v>
      </c>
    </row>
    <row r="43" customFormat="false" ht="23.85" hidden="false" customHeight="false" outlineLevel="0" collapsed="false">
      <c r="A43" s="46" t="n">
        <v>40</v>
      </c>
      <c r="B43" s="47" t="s">
        <v>242</v>
      </c>
      <c r="C43" s="54" t="s">
        <v>240</v>
      </c>
      <c r="D43" s="46" t="n">
        <v>10</v>
      </c>
      <c r="E43" s="48" t="n">
        <v>12.4254</v>
      </c>
      <c r="F43" s="48" t="n">
        <f aca="false">E43*D43</f>
        <v>124.3</v>
      </c>
    </row>
    <row r="44" customFormat="false" ht="12.75" hidden="false" customHeight="false" outlineLevel="0" collapsed="false">
      <c r="A44" s="46" t="n">
        <v>41</v>
      </c>
      <c r="B44" s="47" t="s">
        <v>243</v>
      </c>
      <c r="C44" s="54" t="s">
        <v>173</v>
      </c>
      <c r="D44" s="46" t="n">
        <v>3</v>
      </c>
      <c r="E44" s="48" t="n">
        <v>4.68585</v>
      </c>
      <c r="F44" s="48" t="n">
        <f aca="false">E44*D44</f>
        <v>14.07</v>
      </c>
    </row>
    <row r="45" customFormat="false" ht="12.75" hidden="false" customHeight="false" outlineLevel="0" collapsed="false">
      <c r="A45" s="46" t="n">
        <v>42</v>
      </c>
      <c r="B45" s="47" t="s">
        <v>244</v>
      </c>
      <c r="C45" s="54" t="s">
        <v>173</v>
      </c>
      <c r="D45" s="46" t="n">
        <v>3</v>
      </c>
      <c r="E45" s="48" t="n">
        <v>5.13864</v>
      </c>
      <c r="F45" s="48" t="n">
        <f aca="false">E45*D45</f>
        <v>15.42</v>
      </c>
    </row>
    <row r="46" customFormat="false" ht="35.05" hidden="false" customHeight="false" outlineLevel="0" collapsed="false">
      <c r="A46" s="46" t="n">
        <v>43</v>
      </c>
      <c r="B46" s="55" t="s">
        <v>245</v>
      </c>
      <c r="C46" s="56" t="s">
        <v>173</v>
      </c>
      <c r="D46" s="57" t="n">
        <v>1</v>
      </c>
      <c r="E46" s="58" t="n">
        <v>200</v>
      </c>
      <c r="F46" s="58" t="n">
        <f aca="false">E46*D46</f>
        <v>200</v>
      </c>
    </row>
    <row r="47" customFormat="false" ht="12.75" hidden="false" customHeight="false" outlineLevel="0" collapsed="false">
      <c r="E47" s="49"/>
    </row>
    <row r="50" customFormat="false" ht="12.75" hidden="false" customHeight="false" outlineLevel="0" collapsed="false">
      <c r="C50" s="50" t="s">
        <v>180</v>
      </c>
      <c r="D50" s="50" t="s">
        <v>181</v>
      </c>
      <c r="E50" s="50" t="s">
        <v>182</v>
      </c>
      <c r="F50" s="50" t="s">
        <v>184</v>
      </c>
    </row>
    <row r="51" customFormat="false" ht="12.75" hidden="false" customHeight="false" outlineLevel="0" collapsed="false">
      <c r="C51" s="51" t="n">
        <v>8</v>
      </c>
      <c r="D51" s="51" t="s">
        <v>185</v>
      </c>
      <c r="E51" s="52" t="n">
        <f aca="false">SUM(F4:F45)</f>
        <v>5036.5</v>
      </c>
      <c r="F51" s="53" t="n">
        <f aca="false">E51/C51</f>
        <v>629.56</v>
      </c>
    </row>
    <row r="52" customFormat="false" ht="12.75" hidden="false" customHeight="false" outlineLevel="0" collapsed="false">
      <c r="C52" s="59" t="n">
        <v>1</v>
      </c>
      <c r="D52" s="59" t="s">
        <v>246</v>
      </c>
      <c r="E52" s="60" t="n">
        <f aca="false">F46</f>
        <v>200</v>
      </c>
      <c r="F52" s="61" t="n">
        <f aca="false">E52/C52</f>
        <v>200</v>
      </c>
    </row>
  </sheetData>
  <mergeCells count="4">
    <mergeCell ref="A1:D1"/>
    <mergeCell ref="E1:E2"/>
    <mergeCell ref="F1:F2"/>
    <mergeCell ref="A2:D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7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6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2" activeCellId="0" sqref="A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44"/>
    <col collapsed="false" customWidth="true" hidden="false" outlineLevel="0" max="4" min="4" style="0" width="14.14"/>
    <col collapsed="false" customWidth="true" hidden="false" outlineLevel="0" max="5" min="5" style="0" width="20.42"/>
    <col collapsed="false" customWidth="true" hidden="false" outlineLevel="0" max="6" min="6" style="0" width="11"/>
    <col collapsed="false" customWidth="true" hidden="false" outlineLevel="0" max="7" min="7" style="0" width="12.15"/>
  </cols>
  <sheetData>
    <row r="1" customFormat="false" ht="12.75" hidden="false" customHeight="true" outlineLevel="0" collapsed="false">
      <c r="A1" s="44" t="s">
        <v>162</v>
      </c>
      <c r="B1" s="44"/>
      <c r="C1" s="44"/>
      <c r="D1" s="44"/>
      <c r="E1" s="45" t="s">
        <v>163</v>
      </c>
      <c r="F1" s="45" t="s">
        <v>164</v>
      </c>
    </row>
    <row r="2" customFormat="false" ht="12.75" hidden="false" customHeight="false" outlineLevel="0" collapsed="false">
      <c r="A2" s="44" t="s">
        <v>247</v>
      </c>
      <c r="B2" s="44"/>
      <c r="C2" s="44"/>
      <c r="D2" s="44"/>
      <c r="E2" s="45"/>
      <c r="F2" s="45"/>
    </row>
    <row r="3" customFormat="false" ht="35.05" hidden="false" customHeight="false" outlineLevel="0" collapsed="false">
      <c r="A3" s="44" t="s">
        <v>166</v>
      </c>
      <c r="B3" s="45" t="s">
        <v>167</v>
      </c>
      <c r="C3" s="44" t="s">
        <v>168</v>
      </c>
      <c r="D3" s="45" t="s">
        <v>169</v>
      </c>
      <c r="E3" s="45" t="s">
        <v>170</v>
      </c>
      <c r="F3" s="45" t="s">
        <v>171</v>
      </c>
    </row>
    <row r="4" customFormat="false" ht="23.85" hidden="false" customHeight="false" outlineLevel="0" collapsed="false">
      <c r="A4" s="46" t="n">
        <v>1</v>
      </c>
      <c r="B4" s="47" t="s">
        <v>248</v>
      </c>
      <c r="C4" s="46" t="s">
        <v>173</v>
      </c>
      <c r="D4" s="46" t="n">
        <v>1</v>
      </c>
      <c r="E4" s="48" t="n">
        <v>582.36165</v>
      </c>
      <c r="F4" s="48" t="n">
        <f aca="false">E4*D4</f>
        <v>582.36</v>
      </c>
    </row>
    <row r="5" customFormat="false" ht="68.65" hidden="false" customHeight="false" outlineLevel="0" collapsed="false">
      <c r="A5" s="46" t="n">
        <v>2</v>
      </c>
      <c r="B5" s="47" t="s">
        <v>249</v>
      </c>
      <c r="C5" s="46" t="s">
        <v>173</v>
      </c>
      <c r="D5" s="46" t="n">
        <v>2</v>
      </c>
      <c r="E5" s="48" t="n">
        <v>1492.51167</v>
      </c>
      <c r="F5" s="48" t="n">
        <f aca="false">E5*D5</f>
        <v>2985.02</v>
      </c>
    </row>
    <row r="6" customFormat="false" ht="46.25" hidden="false" customHeight="false" outlineLevel="0" collapsed="false">
      <c r="A6" s="46" t="n">
        <v>3</v>
      </c>
      <c r="B6" s="47" t="s">
        <v>250</v>
      </c>
      <c r="C6" s="46" t="s">
        <v>173</v>
      </c>
      <c r="D6" s="46" t="n">
        <v>2</v>
      </c>
      <c r="E6" s="48" t="n">
        <v>638.0127</v>
      </c>
      <c r="F6" s="48" t="n">
        <f aca="false">E6*D6</f>
        <v>1276.02</v>
      </c>
    </row>
    <row r="7" customFormat="false" ht="57.45" hidden="false" customHeight="false" outlineLevel="0" collapsed="false">
      <c r="A7" s="46" t="n">
        <v>4</v>
      </c>
      <c r="B7" s="47" t="s">
        <v>251</v>
      </c>
      <c r="C7" s="46" t="s">
        <v>173</v>
      </c>
      <c r="D7" s="46" t="n">
        <v>5</v>
      </c>
      <c r="E7" s="48" t="n">
        <v>257.82705</v>
      </c>
      <c r="F7" s="48" t="n">
        <f aca="false">E7*D7</f>
        <v>1289.15</v>
      </c>
    </row>
    <row r="8" customFormat="false" ht="12.75" hidden="false" customHeight="false" outlineLevel="0" collapsed="false">
      <c r="A8" s="46" t="n">
        <v>5</v>
      </c>
      <c r="B8" s="47" t="s">
        <v>252</v>
      </c>
      <c r="C8" s="46" t="s">
        <v>173</v>
      </c>
      <c r="D8" s="46" t="n">
        <v>3</v>
      </c>
      <c r="E8" s="48" t="n">
        <v>75</v>
      </c>
      <c r="F8" s="48" t="n">
        <f aca="false">E8*D8</f>
        <v>225</v>
      </c>
    </row>
    <row r="9" customFormat="false" ht="12.75" hidden="false" customHeight="false" outlineLevel="0" collapsed="false">
      <c r="A9" s="46" t="n">
        <v>6</v>
      </c>
      <c r="B9" s="47" t="s">
        <v>253</v>
      </c>
      <c r="C9" s="46" t="s">
        <v>173</v>
      </c>
      <c r="D9" s="46" t="n">
        <v>2</v>
      </c>
      <c r="E9" s="48" t="n">
        <v>80.29125</v>
      </c>
      <c r="F9" s="48" t="n">
        <f aca="false">E9*D9</f>
        <v>160.58</v>
      </c>
    </row>
    <row r="10" customFormat="false" ht="12.75" hidden="false" customHeight="false" outlineLevel="0" collapsed="false">
      <c r="A10" s="46" t="n">
        <v>7</v>
      </c>
      <c r="B10" s="47" t="s">
        <v>254</v>
      </c>
      <c r="C10" s="46" t="s">
        <v>173</v>
      </c>
      <c r="D10" s="46" t="n">
        <v>1</v>
      </c>
      <c r="E10" s="48" t="n">
        <v>369.69777</v>
      </c>
      <c r="F10" s="48" t="n">
        <f aca="false">E10*D10</f>
        <v>369.7</v>
      </c>
    </row>
    <row r="11" customFormat="false" ht="23.85" hidden="false" customHeight="false" outlineLevel="0" collapsed="false">
      <c r="A11" s="46" t="n">
        <v>8</v>
      </c>
      <c r="B11" s="47" t="s">
        <v>255</v>
      </c>
      <c r="C11" s="46" t="s">
        <v>173</v>
      </c>
      <c r="D11" s="46" t="n">
        <v>4</v>
      </c>
      <c r="E11" s="48" t="n">
        <v>6.69708</v>
      </c>
      <c r="F11" s="48" t="n">
        <f aca="false">E11*D11</f>
        <v>26.8</v>
      </c>
    </row>
    <row r="12" customFormat="false" ht="35.05" hidden="false" customHeight="false" outlineLevel="0" collapsed="false">
      <c r="A12" s="46" t="n">
        <v>9</v>
      </c>
      <c r="B12" s="47" t="s">
        <v>256</v>
      </c>
      <c r="C12" s="46" t="s">
        <v>173</v>
      </c>
      <c r="D12" s="46" t="n">
        <v>5</v>
      </c>
      <c r="E12" s="48" t="n">
        <v>6.69708</v>
      </c>
      <c r="F12" s="48" t="n">
        <f aca="false">E12*D12</f>
        <v>33.5</v>
      </c>
    </row>
    <row r="13" customFormat="false" ht="12.75" hidden="false" customHeight="false" outlineLevel="0" collapsed="false">
      <c r="A13" s="46" t="n">
        <v>10</v>
      </c>
      <c r="B13" s="47" t="s">
        <v>257</v>
      </c>
      <c r="C13" s="46" t="s">
        <v>173</v>
      </c>
      <c r="D13" s="46" t="n">
        <v>2</v>
      </c>
      <c r="E13" s="48" t="n">
        <v>17.29</v>
      </c>
      <c r="F13" s="48" t="n">
        <f aca="false">E13*D13</f>
        <v>34.58</v>
      </c>
    </row>
    <row r="14" customFormat="false" ht="46.25" hidden="false" customHeight="false" outlineLevel="0" collapsed="false">
      <c r="A14" s="46" t="n">
        <v>11</v>
      </c>
      <c r="B14" s="47" t="s">
        <v>258</v>
      </c>
      <c r="C14" s="46" t="s">
        <v>173</v>
      </c>
      <c r="D14" s="46" t="n">
        <v>1</v>
      </c>
      <c r="E14" s="48" t="n">
        <v>236</v>
      </c>
      <c r="F14" s="48" t="n">
        <f aca="false">E14*D14</f>
        <v>236</v>
      </c>
    </row>
    <row r="15" customFormat="false" ht="12.75" hidden="false" customHeight="false" outlineLevel="0" collapsed="false">
      <c r="A15" s="46" t="n">
        <v>12</v>
      </c>
      <c r="B15" s="47" t="s">
        <v>259</v>
      </c>
      <c r="C15" s="46" t="s">
        <v>173</v>
      </c>
      <c r="D15" s="46" t="n">
        <v>5</v>
      </c>
      <c r="E15" s="48" t="n">
        <v>13.44681</v>
      </c>
      <c r="F15" s="48" t="n">
        <f aca="false">E15*D15</f>
        <v>67.25</v>
      </c>
    </row>
    <row r="16" customFormat="false" ht="12.75" hidden="false" customHeight="false" outlineLevel="0" collapsed="false">
      <c r="A16" s="46" t="n">
        <v>13</v>
      </c>
      <c r="B16" s="47" t="s">
        <v>260</v>
      </c>
      <c r="C16" s="46" t="s">
        <v>173</v>
      </c>
      <c r="D16" s="46" t="n">
        <v>6</v>
      </c>
      <c r="E16" s="48" t="n">
        <v>37.7</v>
      </c>
      <c r="F16" s="48" t="n">
        <f aca="false">E16*D16</f>
        <v>226.2</v>
      </c>
    </row>
    <row r="17" customFormat="false" ht="12.75" hidden="false" customHeight="false" outlineLevel="0" collapsed="false">
      <c r="A17" s="46" t="n">
        <v>14</v>
      </c>
      <c r="B17" s="47" t="s">
        <v>261</v>
      </c>
      <c r="C17" s="46" t="s">
        <v>173</v>
      </c>
      <c r="D17" s="46" t="n">
        <v>10</v>
      </c>
      <c r="E17" s="48" t="n">
        <v>32.99</v>
      </c>
      <c r="F17" s="48" t="n">
        <f aca="false">E17*D17</f>
        <v>329.9</v>
      </c>
    </row>
    <row r="18" customFormat="false" ht="12.75" hidden="false" customHeight="false" outlineLevel="0" collapsed="false">
      <c r="A18" s="46" t="n">
        <v>15</v>
      </c>
      <c r="B18" s="47" t="s">
        <v>262</v>
      </c>
      <c r="C18" s="46" t="s">
        <v>173</v>
      </c>
      <c r="D18" s="46" t="n">
        <v>2</v>
      </c>
      <c r="E18" s="48" t="n">
        <v>24.27165</v>
      </c>
      <c r="F18" s="48" t="n">
        <f aca="false">E18*D18</f>
        <v>48.54</v>
      </c>
    </row>
    <row r="19" customFormat="false" ht="35.05" hidden="false" customHeight="false" outlineLevel="0" collapsed="false">
      <c r="A19" s="46" t="n">
        <v>16</v>
      </c>
      <c r="B19" s="62" t="s">
        <v>263</v>
      </c>
      <c r="C19" s="63" t="s">
        <v>173</v>
      </c>
      <c r="D19" s="63" t="n">
        <v>2</v>
      </c>
      <c r="E19" s="64" t="n">
        <v>489.96</v>
      </c>
      <c r="F19" s="64" t="n">
        <f aca="false">E19*D19</f>
        <v>979.92</v>
      </c>
    </row>
    <row r="20" customFormat="false" ht="169.4" hidden="false" customHeight="false" outlineLevel="0" collapsed="false">
      <c r="A20" s="46" t="n">
        <v>17</v>
      </c>
      <c r="B20" s="65" t="s">
        <v>264</v>
      </c>
      <c r="C20" s="66" t="s">
        <v>173</v>
      </c>
      <c r="D20" s="66" t="n">
        <v>1</v>
      </c>
      <c r="E20" s="67" t="n">
        <v>350</v>
      </c>
      <c r="F20" s="67" t="n">
        <f aca="false">E20*D20</f>
        <v>350</v>
      </c>
    </row>
    <row r="21" customFormat="false" ht="12.75" hidden="false" customHeight="false" outlineLevel="0" collapsed="false">
      <c r="E21" s="49"/>
      <c r="F21" s="68"/>
    </row>
    <row r="22" customFormat="false" ht="12.75" hidden="false" customHeight="false" outlineLevel="0" collapsed="false">
      <c r="C22" s="50" t="s">
        <v>180</v>
      </c>
      <c r="D22" s="50" t="s">
        <v>181</v>
      </c>
      <c r="E22" s="50" t="s">
        <v>182</v>
      </c>
      <c r="F22" s="50" t="s">
        <v>183</v>
      </c>
      <c r="G22" s="50" t="s">
        <v>184</v>
      </c>
    </row>
    <row r="23" customFormat="false" ht="12.75" hidden="false" customHeight="false" outlineLevel="0" collapsed="false">
      <c r="C23" s="69" t="n">
        <v>8</v>
      </c>
      <c r="D23" s="51" t="s">
        <v>185</v>
      </c>
      <c r="E23" s="52" t="n">
        <f aca="false">SUM(F4:F18)</f>
        <v>7890.56</v>
      </c>
      <c r="F23" s="70" t="n">
        <f aca="false">E23/C23</f>
        <v>986.32</v>
      </c>
      <c r="G23" s="70" t="n">
        <f aca="false">F23/12</f>
        <v>82.19</v>
      </c>
    </row>
    <row r="24" customFormat="false" ht="12.75" hidden="false" customHeight="false" outlineLevel="0" collapsed="false">
      <c r="C24" s="69" t="n">
        <v>4</v>
      </c>
      <c r="D24" s="71" t="s">
        <v>156</v>
      </c>
      <c r="E24" s="72" t="n">
        <f aca="false">F19</f>
        <v>979.92</v>
      </c>
      <c r="F24" s="70" t="n">
        <f aca="false">E24/C24</f>
        <v>244.98</v>
      </c>
      <c r="G24" s="70" t="n">
        <f aca="false">F24/12</f>
        <v>20.42</v>
      </c>
    </row>
    <row r="25" customFormat="false" ht="12.75" hidden="false" customHeight="false" outlineLevel="0" collapsed="false">
      <c r="C25" s="69" t="n">
        <v>1</v>
      </c>
      <c r="D25" s="73" t="s">
        <v>246</v>
      </c>
      <c r="E25" s="74" t="n">
        <f aca="false">F20</f>
        <v>350</v>
      </c>
      <c r="F25" s="70" t="n">
        <f aca="false">E25/C25</f>
        <v>350</v>
      </c>
      <c r="G25" s="70" t="n">
        <f aca="false">F25/12</f>
        <v>29.17</v>
      </c>
    </row>
    <row r="26" customFormat="false" ht="12.75" hidden="false" customHeight="false" outlineLevel="0" collapsed="false">
      <c r="E26" s="49"/>
    </row>
  </sheetData>
  <mergeCells count="4">
    <mergeCell ref="A1:D1"/>
    <mergeCell ref="E1:E2"/>
    <mergeCell ref="F1:F2"/>
    <mergeCell ref="A2:D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1"/>
  <sheetViews>
    <sheetView showFormulas="false" showGridLines="true" showRowColHeaders="true" showZeros="true" rightToLeft="false" tabSelected="false" showOutlineSymbols="true" defaultGridColor="true" view="pageBreakPreview" topLeftCell="R1" colorId="64" zoomScale="120" zoomScaleNormal="100" zoomScalePageLayoutView="120" workbookViewId="0">
      <selection pane="topLeft" activeCell="A2" activeCellId="0" sqref="A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5.29"/>
    <col collapsed="false" customWidth="true" hidden="false" outlineLevel="0" max="2" min="2" style="0" width="51.86"/>
    <col collapsed="false" customWidth="true" hidden="false" outlineLevel="0" max="4" min="4" style="0" width="12.42"/>
    <col collapsed="false" customWidth="true" hidden="false" outlineLevel="0" max="5" min="5" style="0" width="19.71"/>
    <col collapsed="false" customWidth="true" hidden="false" outlineLevel="0" max="7" min="6" style="0" width="12.15"/>
  </cols>
  <sheetData>
    <row r="1" customFormat="false" ht="12.75" hidden="false" customHeight="true" outlineLevel="0" collapsed="false">
      <c r="A1" s="44" t="s">
        <v>162</v>
      </c>
      <c r="B1" s="44"/>
      <c r="C1" s="44"/>
      <c r="D1" s="44"/>
      <c r="E1" s="45" t="s">
        <v>163</v>
      </c>
      <c r="F1" s="45" t="s">
        <v>186</v>
      </c>
    </row>
    <row r="2" customFormat="false" ht="12.75" hidden="false" customHeight="false" outlineLevel="0" collapsed="false">
      <c r="A2" s="44" t="s">
        <v>265</v>
      </c>
      <c r="B2" s="44"/>
      <c r="C2" s="44"/>
      <c r="D2" s="44"/>
      <c r="E2" s="45"/>
      <c r="F2" s="45"/>
    </row>
    <row r="3" customFormat="false" ht="35.05" hidden="false" customHeight="false" outlineLevel="0" collapsed="false">
      <c r="A3" s="44" t="s">
        <v>166</v>
      </c>
      <c r="B3" s="45" t="s">
        <v>167</v>
      </c>
      <c r="C3" s="44" t="s">
        <v>168</v>
      </c>
      <c r="D3" s="45" t="s">
        <v>169</v>
      </c>
      <c r="E3" s="45" t="s">
        <v>170</v>
      </c>
      <c r="F3" s="45" t="s">
        <v>171</v>
      </c>
    </row>
    <row r="4" customFormat="false" ht="23.85" hidden="false" customHeight="false" outlineLevel="0" collapsed="false">
      <c r="A4" s="46" t="n">
        <v>1</v>
      </c>
      <c r="B4" s="47" t="s">
        <v>266</v>
      </c>
      <c r="C4" s="46" t="s">
        <v>173</v>
      </c>
      <c r="D4" s="46" t="n">
        <v>5</v>
      </c>
      <c r="E4" s="48" t="n">
        <v>16.17408</v>
      </c>
      <c r="F4" s="48" t="n">
        <f aca="false">E4*D4</f>
        <v>80.87</v>
      </c>
    </row>
    <row r="5" customFormat="false" ht="23.85" hidden="false" customHeight="false" outlineLevel="0" collapsed="false">
      <c r="A5" s="46" t="n">
        <v>2</v>
      </c>
      <c r="B5" s="47" t="s">
        <v>267</v>
      </c>
      <c r="C5" s="46" t="s">
        <v>173</v>
      </c>
      <c r="D5" s="46" t="n">
        <v>2</v>
      </c>
      <c r="E5" s="48" t="n">
        <v>20.28078</v>
      </c>
      <c r="F5" s="48" t="n">
        <f aca="false">E5*D5</f>
        <v>40.56</v>
      </c>
    </row>
    <row r="6" customFormat="false" ht="12.75" hidden="false" customHeight="false" outlineLevel="0" collapsed="false">
      <c r="A6" s="46" t="n">
        <v>3</v>
      </c>
      <c r="B6" s="47" t="s">
        <v>268</v>
      </c>
      <c r="C6" s="46" t="s">
        <v>173</v>
      </c>
      <c r="D6" s="46" t="n">
        <v>10</v>
      </c>
      <c r="E6" s="48" t="n">
        <v>8.72937</v>
      </c>
      <c r="F6" s="48" t="n">
        <f aca="false">E6*D6</f>
        <v>87.3</v>
      </c>
    </row>
    <row r="7" customFormat="false" ht="23.85" hidden="false" customHeight="false" outlineLevel="0" collapsed="false">
      <c r="A7" s="46" t="n">
        <v>4</v>
      </c>
      <c r="B7" s="47" t="s">
        <v>269</v>
      </c>
      <c r="C7" s="46" t="s">
        <v>173</v>
      </c>
      <c r="D7" s="46" t="n">
        <v>4</v>
      </c>
      <c r="E7" s="48" t="n">
        <v>8.20287</v>
      </c>
      <c r="F7" s="48" t="n">
        <f aca="false">E7*D7</f>
        <v>32.8</v>
      </c>
    </row>
    <row r="8" customFormat="false" ht="12.75" hidden="false" customHeight="false" outlineLevel="0" collapsed="false">
      <c r="A8" s="46" t="n">
        <v>5</v>
      </c>
      <c r="B8" s="47" t="s">
        <v>270</v>
      </c>
      <c r="C8" s="46" t="s">
        <v>173</v>
      </c>
      <c r="D8" s="46" t="n">
        <v>2</v>
      </c>
      <c r="E8" s="48" t="n">
        <v>10.27728</v>
      </c>
      <c r="F8" s="48" t="n">
        <f aca="false">E8*D8</f>
        <v>20.56</v>
      </c>
    </row>
    <row r="9" customFormat="false" ht="12.75" hidden="false" customHeight="false" outlineLevel="0" collapsed="false">
      <c r="A9" s="46" t="n">
        <v>6</v>
      </c>
      <c r="B9" s="47" t="s">
        <v>271</v>
      </c>
      <c r="C9" s="46" t="s">
        <v>173</v>
      </c>
      <c r="D9" s="46"/>
      <c r="E9" s="48" t="n">
        <v>39.08736</v>
      </c>
      <c r="F9" s="48" t="n">
        <f aca="false">E9*D9</f>
        <v>0</v>
      </c>
    </row>
    <row r="10" customFormat="false" ht="35.05" hidden="false" customHeight="false" outlineLevel="0" collapsed="false">
      <c r="A10" s="46" t="n">
        <v>7</v>
      </c>
      <c r="B10" s="47" t="s">
        <v>272</v>
      </c>
      <c r="C10" s="46" t="s">
        <v>173</v>
      </c>
      <c r="D10" s="46" t="n">
        <v>8</v>
      </c>
      <c r="E10" s="48" t="n">
        <v>9.76131</v>
      </c>
      <c r="F10" s="48" t="n">
        <f aca="false">E10*D10</f>
        <v>78.08</v>
      </c>
    </row>
    <row r="11" customFormat="false" ht="35.05" hidden="false" customHeight="false" outlineLevel="0" collapsed="false">
      <c r="A11" s="46" t="n">
        <v>8</v>
      </c>
      <c r="B11" s="47" t="s">
        <v>273</v>
      </c>
      <c r="C11" s="46" t="s">
        <v>173</v>
      </c>
      <c r="D11" s="46" t="n">
        <v>2</v>
      </c>
      <c r="E11" s="48" t="n">
        <v>13.48893</v>
      </c>
      <c r="F11" s="48" t="n">
        <f aca="false">E11*D11</f>
        <v>26.98</v>
      </c>
    </row>
    <row r="12" customFormat="false" ht="35.05" hidden="false" customHeight="false" outlineLevel="0" collapsed="false">
      <c r="A12" s="46" t="n">
        <v>9</v>
      </c>
      <c r="B12" s="47" t="s">
        <v>274</v>
      </c>
      <c r="C12" s="46" t="s">
        <v>173</v>
      </c>
      <c r="D12" s="46" t="n">
        <v>1</v>
      </c>
      <c r="E12" s="48" t="n">
        <v>44.36289</v>
      </c>
      <c r="F12" s="48" t="n">
        <f aca="false">E12*D12</f>
        <v>44.36</v>
      </c>
    </row>
    <row r="13" customFormat="false" ht="12.75" hidden="false" customHeight="false" outlineLevel="0" collapsed="false">
      <c r="A13" s="46" t="n">
        <v>10</v>
      </c>
      <c r="B13" s="47" t="s">
        <v>275</v>
      </c>
      <c r="C13" s="46" t="s">
        <v>173</v>
      </c>
      <c r="D13" s="46" t="n">
        <v>2</v>
      </c>
      <c r="E13" s="48" t="n">
        <v>6.76026</v>
      </c>
      <c r="F13" s="48" t="n">
        <f aca="false">E13*D13</f>
        <v>13.52</v>
      </c>
    </row>
    <row r="14" customFormat="false" ht="23.85" hidden="false" customHeight="false" outlineLevel="0" collapsed="false">
      <c r="A14" s="46" t="n">
        <v>11</v>
      </c>
      <c r="B14" s="47" t="s">
        <v>276</v>
      </c>
      <c r="C14" s="46" t="s">
        <v>173</v>
      </c>
      <c r="D14" s="46" t="n">
        <v>3</v>
      </c>
      <c r="E14" s="48" t="n">
        <v>67.392</v>
      </c>
      <c r="F14" s="48" t="n">
        <f aca="false">E14*D14</f>
        <v>202.17</v>
      </c>
    </row>
    <row r="15" customFormat="false" ht="12.75" hidden="false" customHeight="false" outlineLevel="0" collapsed="false">
      <c r="A15" s="46" t="n">
        <v>12</v>
      </c>
      <c r="B15" s="47" t="s">
        <v>277</v>
      </c>
      <c r="C15" s="46" t="s">
        <v>173</v>
      </c>
      <c r="D15" s="46" t="n">
        <v>5</v>
      </c>
      <c r="E15" s="48" t="n">
        <v>14.29</v>
      </c>
      <c r="F15" s="48" t="n">
        <f aca="false">E15*D15</f>
        <v>71.45</v>
      </c>
    </row>
    <row r="16" customFormat="false" ht="12.75" hidden="false" customHeight="false" outlineLevel="0" collapsed="false">
      <c r="A16" s="46" t="n">
        <v>13</v>
      </c>
      <c r="B16" s="47" t="s">
        <v>278</v>
      </c>
      <c r="C16" s="46" t="s">
        <v>173</v>
      </c>
      <c r="D16" s="46" t="n">
        <v>1</v>
      </c>
      <c r="E16" s="48" t="n">
        <v>70.19298</v>
      </c>
      <c r="F16" s="48" t="n">
        <f aca="false">E16*D16</f>
        <v>70.19</v>
      </c>
    </row>
    <row r="17" customFormat="false" ht="12.75" hidden="false" customHeight="false" outlineLevel="0" collapsed="false">
      <c r="E17" s="49"/>
      <c r="F17" s="49"/>
    </row>
    <row r="20" customFormat="false" ht="12.75" hidden="false" customHeight="false" outlineLevel="0" collapsed="false">
      <c r="C20" s="50" t="s">
        <v>180</v>
      </c>
      <c r="D20" s="50" t="s">
        <v>181</v>
      </c>
      <c r="E20" s="50" t="s">
        <v>182</v>
      </c>
      <c r="F20" s="50" t="s">
        <v>183</v>
      </c>
      <c r="G20" s="50" t="s">
        <v>184</v>
      </c>
    </row>
    <row r="21" customFormat="false" ht="12.75" hidden="false" customHeight="false" outlineLevel="0" collapsed="false">
      <c r="C21" s="51" t="n">
        <v>8</v>
      </c>
      <c r="D21" s="51" t="s">
        <v>185</v>
      </c>
      <c r="E21" s="52" t="n">
        <f aca="false">SUM(F4:F16)</f>
        <v>768.85</v>
      </c>
      <c r="F21" s="53" t="n">
        <f aca="false">E21/C21</f>
        <v>96.11</v>
      </c>
      <c r="G21" s="53" t="n">
        <f aca="false">F21/12</f>
        <v>8.01</v>
      </c>
    </row>
  </sheetData>
  <mergeCells count="4">
    <mergeCell ref="A1:D1"/>
    <mergeCell ref="E1:E2"/>
    <mergeCell ref="F1:F2"/>
    <mergeCell ref="A2:D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76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9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A2" activeCellId="0" sqref="A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2" min="2" style="0" width="43.29"/>
    <col collapsed="false" customWidth="true" hidden="false" outlineLevel="0" max="5" min="5" style="0" width="15.14"/>
    <col collapsed="false" customWidth="true" hidden="false" outlineLevel="0" max="7" min="6" style="0" width="12"/>
  </cols>
  <sheetData>
    <row r="1" customFormat="false" ht="12.75" hidden="false" customHeight="true" outlineLevel="0" collapsed="false">
      <c r="A1" s="44" t="s">
        <v>162</v>
      </c>
      <c r="B1" s="44"/>
      <c r="C1" s="44"/>
      <c r="D1" s="44"/>
      <c r="E1" s="45" t="s">
        <v>163</v>
      </c>
    </row>
    <row r="2" customFormat="false" ht="12.75" hidden="false" customHeight="false" outlineLevel="0" collapsed="false">
      <c r="A2" s="44" t="s">
        <v>279</v>
      </c>
      <c r="B2" s="44"/>
      <c r="C2" s="44"/>
      <c r="D2" s="44"/>
      <c r="E2" s="45"/>
    </row>
    <row r="3" customFormat="false" ht="23.85" hidden="false" customHeight="false" outlineLevel="0" collapsed="false">
      <c r="A3" s="44" t="s">
        <v>166</v>
      </c>
      <c r="B3" s="45" t="s">
        <v>280</v>
      </c>
      <c r="C3" s="44" t="s">
        <v>168</v>
      </c>
      <c r="D3" s="45" t="s">
        <v>281</v>
      </c>
      <c r="E3" s="45" t="s">
        <v>170</v>
      </c>
    </row>
    <row r="4" customFormat="false" ht="46.25" hidden="false" customHeight="false" outlineLevel="0" collapsed="false">
      <c r="A4" s="75" t="n">
        <v>1</v>
      </c>
      <c r="B4" s="76" t="s">
        <v>282</v>
      </c>
      <c r="C4" s="75" t="s">
        <v>173</v>
      </c>
      <c r="D4" s="77" t="n">
        <v>17</v>
      </c>
      <c r="E4" s="78"/>
    </row>
    <row r="5" customFormat="false" ht="46.25" hidden="false" customHeight="false" outlineLevel="0" collapsed="false">
      <c r="A5" s="75" t="n">
        <v>2</v>
      </c>
      <c r="B5" s="76" t="s">
        <v>283</v>
      </c>
      <c r="C5" s="75" t="s">
        <v>173</v>
      </c>
      <c r="D5" s="77" t="n">
        <v>17</v>
      </c>
      <c r="E5" s="78"/>
    </row>
    <row r="6" customFormat="false" ht="46.25" hidden="false" customHeight="false" outlineLevel="0" collapsed="false">
      <c r="A6" s="75" t="n">
        <v>3</v>
      </c>
      <c r="B6" s="76" t="s">
        <v>284</v>
      </c>
      <c r="C6" s="75" t="s">
        <v>173</v>
      </c>
      <c r="D6" s="77" t="n">
        <v>17</v>
      </c>
      <c r="E6" s="78"/>
    </row>
    <row r="7" customFormat="false" ht="57.45" hidden="false" customHeight="false" outlineLevel="0" collapsed="false">
      <c r="A7" s="75" t="n">
        <v>4</v>
      </c>
      <c r="B7" s="76" t="s">
        <v>285</v>
      </c>
      <c r="C7" s="75" t="s">
        <v>173</v>
      </c>
      <c r="D7" s="75" t="n">
        <v>1</v>
      </c>
      <c r="E7" s="78"/>
    </row>
    <row r="8" customFormat="false" ht="12.75" hidden="false" customHeight="false" outlineLevel="0" collapsed="false">
      <c r="E8" s="49"/>
      <c r="F8" s="79"/>
      <c r="G8" s="79"/>
    </row>
    <row r="9" customFormat="false" ht="12.75" hidden="false" customHeight="false" outlineLevel="0" collapsed="false">
      <c r="F9" s="80"/>
      <c r="G9" s="80"/>
    </row>
  </sheetData>
  <mergeCells count="3">
    <mergeCell ref="A1:D1"/>
    <mergeCell ref="E1:E2"/>
    <mergeCell ref="A2:D2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2024-04-29T15:54:53Z</dcterms:created>
  <dc:creator>Hugo Moreira Paz</dc:creator>
  <dc:description/>
  <dc:language>pt-BR</dc:language>
  <cp:lastModifiedBy/>
  <cp:lastPrinted>2025-01-29T14:53:24Z</cp:lastPrinted>
  <dcterms:modified xsi:type="dcterms:W3CDTF">2025-08-22T10:48:15Z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