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omments8.xml" ContentType="application/vnd.openxmlformats-officedocument.spreadsheetml.comments+xml"/>
  <Override PartName="/xl/threadedComments/threadedComment8.xml" ContentType="application/vnd.ms-excel.threadedcomments+xml"/>
  <Override PartName="/xl/drawings/drawing4.xml" ContentType="application/vnd.openxmlformats-officedocument.drawing+xml"/>
  <Override PartName="/xl/comments9.xml" ContentType="application/vnd.openxmlformats-officedocument.spreadsheetml.comments+xml"/>
  <Override PartName="/xl/threadedComments/threadedComment9.xml" ContentType="application/vnd.ms-excel.threadedcomments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engpl\Downloads\"/>
    </mc:Choice>
  </mc:AlternateContent>
  <xr:revisionPtr revIDLastSave="0" documentId="13_ncr:20001_{8D576A0D-3DCE-4E99-8597-B6E183E58AEE}" xr6:coauthVersionLast="47" xr6:coauthVersionMax="47" xr10:uidLastSave="{00000000-0000-0000-0000-000000000000}"/>
  <bookViews>
    <workbookView xWindow="20370" yWindow="-120" windowWidth="29040" windowHeight="15840" tabRatio="859" activeTab="1" xr2:uid="{00000000-000D-0000-FFFF-FFFF00000000}"/>
  </bookViews>
  <sheets>
    <sheet name="DADOS DA OBRA" sheetId="551" r:id="rId1"/>
    <sheet name="CAPA - ORÇAMENTO" sheetId="858" r:id="rId2"/>
    <sheet name="CAPA - VANTAJOSIDADE" sheetId="937" r:id="rId3"/>
    <sheet name="VANTAJOSIDADE" sheetId="936" r:id="rId4"/>
    <sheet name="CAPA - ORÇAMENTO (SD)" sheetId="938" r:id="rId5"/>
    <sheet name="ORÇAMENTO RESUMO (SD)" sheetId="935" r:id="rId6"/>
    <sheet name="ORÇAMENTO SINTÉTICO (SD)" sheetId="957" r:id="rId7"/>
    <sheet name="CRONOGRAMA (SD)" sheetId="943" r:id="rId8"/>
    <sheet name="COMPOSIÇÕES (SD)" sheetId="958" r:id="rId9"/>
    <sheet name="CURVA ABC DE SERVIÇOS (SD)" sheetId="944" r:id="rId10"/>
    <sheet name="BDI NORMAL (SD) " sheetId="900" r:id="rId11"/>
    <sheet name="ENCARGOS SOCIAIS" sheetId="881" r:id="rId12"/>
    <sheet name="CAPA - ORÇAMENTO (CD)" sheetId="955" r:id="rId13"/>
    <sheet name="ORÇAMENTO SINTÉTICO (CD)" sheetId="956" r:id="rId14"/>
    <sheet name="BDI NORMAL (CD)" sheetId="901" r:id="rId15"/>
    <sheet name="CAPA - MEMORIAL DE CÁLCULO" sheetId="862" r:id="rId16"/>
    <sheet name="ADMINISTRAÇÃO LOCAL (SD)" sheetId="939" r:id="rId17"/>
    <sheet name="ADMINISTRAÇÃO LOCAL (CD)" sheetId="946" r:id="rId18"/>
    <sheet name="MOBILIZAÇÃO-SD" sheetId="953" r:id="rId19"/>
    <sheet name="MOBILIZAÇÃO-CD" sheetId="954" r:id="rId20"/>
    <sheet name="CANTEIRO (SD)" sheetId="940" r:id="rId21"/>
    <sheet name="CANTEIRO (CD)" sheetId="947" r:id="rId22"/>
    <sheet name="PONTE-DEMOLIÇÕES E LIMPEZA" sheetId="951" r:id="rId23"/>
    <sheet name="PONTE-TERRAPLANAGEM" sheetId="921" r:id="rId24"/>
    <sheet name="PONTE-GABIÃO" sheetId="952" r:id="rId25"/>
    <sheet name="PONTE-INFRAEST-ESTACAS" sheetId="887" r:id="rId26"/>
    <sheet name="PONTE-INFRAEST-BLOCO" sheetId="750" r:id="rId27"/>
    <sheet name="PONTE-ENSAIO PROVA DE CARGA" sheetId="888" r:id="rId28"/>
    <sheet name="PONTE-MESOEST-PILARES" sheetId="752" r:id="rId29"/>
    <sheet name="PONTE-MESOEST-VL" sheetId="860" r:id="rId30"/>
    <sheet name="PONTE-MESOEST-VR" sheetId="861" r:id="rId31"/>
    <sheet name="PONTE-SUPEREST-LONGARINA" sheetId="931" r:id="rId32"/>
    <sheet name="PONTE-SUPEREST-TRANSVERSINAS" sheetId="863" r:id="rId33"/>
    <sheet name="PONTE-SUPEREST-LAJE TABULEIRO" sheetId="864" r:id="rId34"/>
    <sheet name="PONTE-SUPEREST-BARREIRA N.J" sheetId="866" r:id="rId35"/>
    <sheet name="PONTE-SUPEREST-CABECEIRA" sheetId="867" r:id="rId36"/>
    <sheet name="PONTE-ACABAMENTOS-SOBRELAJE" sheetId="875" r:id="rId37"/>
    <sheet name="PONTE-DIVERSOS" sheetId="874" r:id="rId38"/>
    <sheet name="PONTE- ESCORAMENTO" sheetId="872" r:id="rId39"/>
    <sheet name="SINALIZAÇÃO" sheetId="945" r:id="rId40"/>
    <sheet name="PONTE-DMT" sheetId="910" r:id="rId41"/>
  </sheets>
  <externalReferences>
    <externalReference r:id="rId42"/>
    <externalReference r:id="rId43"/>
    <externalReference r:id="rId44"/>
    <externalReference r:id="rId45"/>
    <externalReference r:id="rId46"/>
  </externalReferences>
  <definedNames>
    <definedName name="\0" localSheetId="22">#REF!</definedName>
    <definedName name="\0" localSheetId="24">#REF!</definedName>
    <definedName name="\0">#REF!</definedName>
    <definedName name="\1" localSheetId="22">#REF!</definedName>
    <definedName name="\1" localSheetId="24">#REF!</definedName>
    <definedName name="\1">#REF!</definedName>
    <definedName name="\11" localSheetId="22">#REF!</definedName>
    <definedName name="\11" localSheetId="24">#REF!</definedName>
    <definedName name="\11">#REF!</definedName>
    <definedName name="\A">#REF!</definedName>
    <definedName name="\b">#REF!</definedName>
    <definedName name="\c">#REF!</definedName>
    <definedName name="\Convergence">1000000</definedName>
    <definedName name="\d">#N/A</definedName>
    <definedName name="\f">#N/A</definedName>
    <definedName name="\fagf">#REF!</definedName>
    <definedName name="\I">#REF!</definedName>
    <definedName name="\IterationCount">0</definedName>
    <definedName name="\p">#N/A</definedName>
    <definedName name="\S">#REF!</definedName>
    <definedName name="\w">#REF!</definedName>
    <definedName name="\WorstStream">" "</definedName>
    <definedName name="\x">#REF!</definedName>
    <definedName name="\y">#REF!</definedName>
    <definedName name="\z">#REF!</definedName>
    <definedName name="______________________________________________cab1">#REF!</definedName>
    <definedName name="____________________________________________cab1">#REF!</definedName>
    <definedName name="____________________________________________RET1">#REF!</definedName>
    <definedName name="__________________________________________cab1">#REF!</definedName>
    <definedName name="__________________________________________oac2">#REF!</definedName>
    <definedName name="__________________________________________RET1">#REF!</definedName>
    <definedName name="__________________________________________TT21">#REF!</definedName>
    <definedName name="__________________________________________TT22">#REF!</definedName>
    <definedName name="_________________________________________cab1">#REF!</definedName>
    <definedName name="_________________________________________JAZ1">#REF!</definedName>
    <definedName name="_________________________________________JAZ11">#REF!</definedName>
    <definedName name="_________________________________________JAZ2">#REF!</definedName>
    <definedName name="_________________________________________JAZ22">#REF!</definedName>
    <definedName name="_________________________________________JAZ3">#REF!</definedName>
    <definedName name="_________________________________________JAZ33">#REF!</definedName>
    <definedName name="_________________________________________RET1">#REF!</definedName>
    <definedName name="________________________________________EXT1">#REF!</definedName>
    <definedName name="________________________________________ind100">#REF!</definedName>
    <definedName name="________________________________________JAZ1">#REF!</definedName>
    <definedName name="________________________________________JAZ11">#REF!</definedName>
    <definedName name="________________________________________JAZ2">#REF!</definedName>
    <definedName name="________________________________________JAZ22">#REF!</definedName>
    <definedName name="________________________________________JAZ3">#REF!</definedName>
    <definedName name="________________________________________JAZ33">#REF!</definedName>
    <definedName name="________________________________________oac2">#REF!</definedName>
    <definedName name="________________________________________RET1">#REF!</definedName>
    <definedName name="________________________________________TT21">#REF!</definedName>
    <definedName name="________________________________________TT22">#REF!</definedName>
    <definedName name="_______________________________________cab1">#REF!</definedName>
    <definedName name="_______________________________________JAZ1">#REF!</definedName>
    <definedName name="_______________________________________JAZ11">#REF!</definedName>
    <definedName name="_______________________________________JAZ2">#REF!</definedName>
    <definedName name="_______________________________________JAZ22">#REF!</definedName>
    <definedName name="_______________________________________JAZ3">#REF!</definedName>
    <definedName name="_______________________________________JAZ33">#REF!</definedName>
    <definedName name="_______________________________________TT21">#REF!</definedName>
    <definedName name="_______________________________________TT22">#REF!</definedName>
    <definedName name="______________________________________cab1">#REF!</definedName>
    <definedName name="______________________________________CEF200" localSheetId="19" hidden="1">{#N/A,#N/A,FALSE,"MO (2)"}</definedName>
    <definedName name="______________________________________CEF200" localSheetId="18" hidden="1">{#N/A,#N/A,FALSE,"MO (2)"}</definedName>
    <definedName name="______________________________________CEF200" localSheetId="22" hidden="1">{#N/A,#N/A,FALSE,"MO (2)"}</definedName>
    <definedName name="______________________________________CEF200" localSheetId="24" hidden="1">{#N/A,#N/A,FALSE,"MO (2)"}</definedName>
    <definedName name="______________________________________CEF200" hidden="1">{#N/A,#N/A,FALSE,"MO (2)"}</definedName>
    <definedName name="______________________________________CEF222" localSheetId="19" hidden="1">{#N/A,#N/A,FALSE,"MO (2)"}</definedName>
    <definedName name="______________________________________CEF222" localSheetId="18" hidden="1">{#N/A,#N/A,FALSE,"MO (2)"}</definedName>
    <definedName name="______________________________________CEF222" localSheetId="22" hidden="1">{#N/A,#N/A,FALSE,"MO (2)"}</definedName>
    <definedName name="______________________________________CEF222" localSheetId="24" hidden="1">{#N/A,#N/A,FALSE,"MO (2)"}</definedName>
    <definedName name="______________________________________CEF222" hidden="1">{#N/A,#N/A,FALSE,"MO (2)"}</definedName>
    <definedName name="______________________________________CEF300" localSheetId="19" hidden="1">{#N/A,#N/A,FALSE,"MO (2)"}</definedName>
    <definedName name="______________________________________CEF300" localSheetId="18" hidden="1">{#N/A,#N/A,FALSE,"MO (2)"}</definedName>
    <definedName name="______________________________________CEF300" localSheetId="22" hidden="1">{#N/A,#N/A,FALSE,"MO (2)"}</definedName>
    <definedName name="______________________________________CEF300" localSheetId="24" hidden="1">{#N/A,#N/A,FALSE,"MO (2)"}</definedName>
    <definedName name="______________________________________CEF300" hidden="1">{#N/A,#N/A,FALSE,"MO (2)"}</definedName>
    <definedName name="______________________________________CEF500" localSheetId="19" hidden="1">{#N/A,#N/A,FALSE,"MO (2)"}</definedName>
    <definedName name="______________________________________CEF500" localSheetId="18" hidden="1">{#N/A,#N/A,FALSE,"MO (2)"}</definedName>
    <definedName name="______________________________________CEF500" localSheetId="22" hidden="1">{#N/A,#N/A,FALSE,"MO (2)"}</definedName>
    <definedName name="______________________________________CEF500" localSheetId="24" hidden="1">{#N/A,#N/A,FALSE,"MO (2)"}</definedName>
    <definedName name="______________________________________CEF500" hidden="1">{#N/A,#N/A,FALSE,"MO (2)"}</definedName>
    <definedName name="______________________________________EXT1">#REF!</definedName>
    <definedName name="______________________________________ind100">#REF!</definedName>
    <definedName name="______________________________________JAZ1">#REF!</definedName>
    <definedName name="______________________________________JAZ11">#REF!</definedName>
    <definedName name="______________________________________JAZ2">#REF!</definedName>
    <definedName name="______________________________________JAZ22">#REF!</definedName>
    <definedName name="______________________________________JAZ3">#REF!</definedName>
    <definedName name="______________________________________JAZ33">#REF!</definedName>
    <definedName name="______________________________________oac2">#REF!</definedName>
    <definedName name="______________________________________RET1">#REF!</definedName>
    <definedName name="______________________________________TT21">#REF!</definedName>
    <definedName name="______________________________________TT22">#REF!</definedName>
    <definedName name="_____________________________________cab1">#REF!</definedName>
    <definedName name="_____________________________________EXT1">#REF!</definedName>
    <definedName name="_____________________________________ind100">#REF!</definedName>
    <definedName name="_____________________________________JAZ1">#REF!</definedName>
    <definedName name="_____________________________________JAZ11">#REF!</definedName>
    <definedName name="_____________________________________JAZ2">#REF!</definedName>
    <definedName name="_____________________________________JAZ22">#REF!</definedName>
    <definedName name="_____________________________________JAZ3">#REF!</definedName>
    <definedName name="_____________________________________JAZ33">#REF!</definedName>
    <definedName name="_____________________________________oac2">#REF!</definedName>
    <definedName name="_____________________________________RET1">#REF!</definedName>
    <definedName name="_____________________________________tsd4">#REF!</definedName>
    <definedName name="____________________________________cab1">#REF!</definedName>
    <definedName name="____________________________________CEF200" localSheetId="19" hidden="1">{#N/A,#N/A,FALSE,"MO (2)"}</definedName>
    <definedName name="____________________________________CEF200" localSheetId="18" hidden="1">{#N/A,#N/A,FALSE,"MO (2)"}</definedName>
    <definedName name="____________________________________CEF200" localSheetId="22" hidden="1">{#N/A,#N/A,FALSE,"MO (2)"}</definedName>
    <definedName name="____________________________________CEF200" localSheetId="24" hidden="1">{#N/A,#N/A,FALSE,"MO (2)"}</definedName>
    <definedName name="____________________________________CEF200" hidden="1">{#N/A,#N/A,FALSE,"MO (2)"}</definedName>
    <definedName name="____________________________________CEF222" localSheetId="19" hidden="1">{#N/A,#N/A,FALSE,"MO (2)"}</definedName>
    <definedName name="____________________________________CEF222" localSheetId="18" hidden="1">{#N/A,#N/A,FALSE,"MO (2)"}</definedName>
    <definedName name="____________________________________CEF222" localSheetId="22" hidden="1">{#N/A,#N/A,FALSE,"MO (2)"}</definedName>
    <definedName name="____________________________________CEF222" localSheetId="24" hidden="1">{#N/A,#N/A,FALSE,"MO (2)"}</definedName>
    <definedName name="____________________________________CEF222" hidden="1">{#N/A,#N/A,FALSE,"MO (2)"}</definedName>
    <definedName name="____________________________________CEF300" localSheetId="19" hidden="1">{#N/A,#N/A,FALSE,"MO (2)"}</definedName>
    <definedName name="____________________________________CEF300" localSheetId="18" hidden="1">{#N/A,#N/A,FALSE,"MO (2)"}</definedName>
    <definedName name="____________________________________CEF300" localSheetId="22" hidden="1">{#N/A,#N/A,FALSE,"MO (2)"}</definedName>
    <definedName name="____________________________________CEF300" localSheetId="24" hidden="1">{#N/A,#N/A,FALSE,"MO (2)"}</definedName>
    <definedName name="____________________________________CEF300" hidden="1">{#N/A,#N/A,FALSE,"MO (2)"}</definedName>
    <definedName name="____________________________________CEF500" localSheetId="19" hidden="1">{#N/A,#N/A,FALSE,"MO (2)"}</definedName>
    <definedName name="____________________________________CEF500" localSheetId="18" hidden="1">{#N/A,#N/A,FALSE,"MO (2)"}</definedName>
    <definedName name="____________________________________CEF500" localSheetId="22" hidden="1">{#N/A,#N/A,FALSE,"MO (2)"}</definedName>
    <definedName name="____________________________________CEF500" localSheetId="24" hidden="1">{#N/A,#N/A,FALSE,"MO (2)"}</definedName>
    <definedName name="____________________________________CEF500" hidden="1">{#N/A,#N/A,FALSE,"MO (2)"}</definedName>
    <definedName name="____________________________________ind100">#REF!</definedName>
    <definedName name="____________________________________JAZ1">#REF!</definedName>
    <definedName name="____________________________________JAZ11">#REF!</definedName>
    <definedName name="____________________________________JAZ2">#REF!</definedName>
    <definedName name="____________________________________JAZ22">#REF!</definedName>
    <definedName name="____________________________________JAZ3">#REF!</definedName>
    <definedName name="____________________________________JAZ33">#REF!</definedName>
    <definedName name="____________________________________tsd4">#REF!</definedName>
    <definedName name="____________________________________TT21">#REF!</definedName>
    <definedName name="____________________________________TT22">#REF!</definedName>
    <definedName name="___________________________________EXT1">#REF!</definedName>
    <definedName name="___________________________________JAZ1">#REF!</definedName>
    <definedName name="___________________________________JAZ11">#REF!</definedName>
    <definedName name="___________________________________JAZ2">#REF!</definedName>
    <definedName name="___________________________________JAZ22">#REF!</definedName>
    <definedName name="___________________________________JAZ3">#REF!</definedName>
    <definedName name="___________________________________JAZ33">#REF!</definedName>
    <definedName name="___________________________________oac2">#REF!</definedName>
    <definedName name="___________________________________RET1">#REF!</definedName>
    <definedName name="___________________________________tsd4">#REF!</definedName>
    <definedName name="___________________________________TT21">#REF!</definedName>
    <definedName name="___________________________________TT22">#REF!</definedName>
    <definedName name="__________________________________cab1">#REF!</definedName>
    <definedName name="__________________________________CEF200" localSheetId="19" hidden="1">{#N/A,#N/A,FALSE,"MO (2)"}</definedName>
    <definedName name="__________________________________CEF200" localSheetId="18" hidden="1">{#N/A,#N/A,FALSE,"MO (2)"}</definedName>
    <definedName name="__________________________________CEF200" localSheetId="22" hidden="1">{#N/A,#N/A,FALSE,"MO (2)"}</definedName>
    <definedName name="__________________________________CEF200" localSheetId="24" hidden="1">{#N/A,#N/A,FALSE,"MO (2)"}</definedName>
    <definedName name="__________________________________CEF200" hidden="1">{#N/A,#N/A,FALSE,"MO (2)"}</definedName>
    <definedName name="__________________________________CEF222" localSheetId="19" hidden="1">{#N/A,#N/A,FALSE,"MO (2)"}</definedName>
    <definedName name="__________________________________CEF222" localSheetId="18" hidden="1">{#N/A,#N/A,FALSE,"MO (2)"}</definedName>
    <definedName name="__________________________________CEF222" localSheetId="22" hidden="1">{#N/A,#N/A,FALSE,"MO (2)"}</definedName>
    <definedName name="__________________________________CEF222" localSheetId="24" hidden="1">{#N/A,#N/A,FALSE,"MO (2)"}</definedName>
    <definedName name="__________________________________CEF222" hidden="1">{#N/A,#N/A,FALSE,"MO (2)"}</definedName>
    <definedName name="__________________________________CEF300" localSheetId="19" hidden="1">{#N/A,#N/A,FALSE,"MO (2)"}</definedName>
    <definedName name="__________________________________CEF300" localSheetId="18" hidden="1">{#N/A,#N/A,FALSE,"MO (2)"}</definedName>
    <definedName name="__________________________________CEF300" localSheetId="22" hidden="1">{#N/A,#N/A,FALSE,"MO (2)"}</definedName>
    <definedName name="__________________________________CEF300" localSheetId="24" hidden="1">{#N/A,#N/A,FALSE,"MO (2)"}</definedName>
    <definedName name="__________________________________CEF300" hidden="1">{#N/A,#N/A,FALSE,"MO (2)"}</definedName>
    <definedName name="__________________________________CEF500" localSheetId="19" hidden="1">{#N/A,#N/A,FALSE,"MO (2)"}</definedName>
    <definedName name="__________________________________CEF500" localSheetId="18" hidden="1">{#N/A,#N/A,FALSE,"MO (2)"}</definedName>
    <definedName name="__________________________________CEF500" localSheetId="22" hidden="1">{#N/A,#N/A,FALSE,"MO (2)"}</definedName>
    <definedName name="__________________________________CEF500" localSheetId="24" hidden="1">{#N/A,#N/A,FALSE,"MO (2)"}</definedName>
    <definedName name="__________________________________CEF500" hidden="1">{#N/A,#N/A,FALSE,"MO (2)"}</definedName>
    <definedName name="__________________________________EXT1">#REF!</definedName>
    <definedName name="__________________________________ind100">#REF!</definedName>
    <definedName name="__________________________________oac2">#REF!</definedName>
    <definedName name="__________________________________RET1">#REF!</definedName>
    <definedName name="__________________________________tsd4">#REF!</definedName>
    <definedName name="_________________________________cab1">#REF!</definedName>
    <definedName name="_________________________________CEF200" localSheetId="19" hidden="1">{#N/A,#N/A,FALSE,"MO (2)"}</definedName>
    <definedName name="_________________________________CEF200" localSheetId="18" hidden="1">{#N/A,#N/A,FALSE,"MO (2)"}</definedName>
    <definedName name="_________________________________CEF200" localSheetId="22" hidden="1">{#N/A,#N/A,FALSE,"MO (2)"}</definedName>
    <definedName name="_________________________________CEF200" localSheetId="24" hidden="1">{#N/A,#N/A,FALSE,"MO (2)"}</definedName>
    <definedName name="_________________________________CEF200" hidden="1">{#N/A,#N/A,FALSE,"MO (2)"}</definedName>
    <definedName name="_________________________________CEF222" localSheetId="19" hidden="1">{#N/A,#N/A,FALSE,"MO (2)"}</definedName>
    <definedName name="_________________________________CEF222" localSheetId="18" hidden="1">{#N/A,#N/A,FALSE,"MO (2)"}</definedName>
    <definedName name="_________________________________CEF222" localSheetId="22" hidden="1">{#N/A,#N/A,FALSE,"MO (2)"}</definedName>
    <definedName name="_________________________________CEF222" localSheetId="24" hidden="1">{#N/A,#N/A,FALSE,"MO (2)"}</definedName>
    <definedName name="_________________________________CEF222" hidden="1">{#N/A,#N/A,FALSE,"MO (2)"}</definedName>
    <definedName name="_________________________________CEF300" localSheetId="19" hidden="1">{#N/A,#N/A,FALSE,"MO (2)"}</definedName>
    <definedName name="_________________________________CEF300" localSheetId="18" hidden="1">{#N/A,#N/A,FALSE,"MO (2)"}</definedName>
    <definedName name="_________________________________CEF300" localSheetId="22" hidden="1">{#N/A,#N/A,FALSE,"MO (2)"}</definedName>
    <definedName name="_________________________________CEF300" localSheetId="24" hidden="1">{#N/A,#N/A,FALSE,"MO (2)"}</definedName>
    <definedName name="_________________________________CEF300" hidden="1">{#N/A,#N/A,FALSE,"MO (2)"}</definedName>
    <definedName name="_________________________________CEF500" localSheetId="19" hidden="1">{#N/A,#N/A,FALSE,"MO (2)"}</definedName>
    <definedName name="_________________________________CEF500" localSheetId="18" hidden="1">{#N/A,#N/A,FALSE,"MO (2)"}</definedName>
    <definedName name="_________________________________CEF500" localSheetId="22" hidden="1">{#N/A,#N/A,FALSE,"MO (2)"}</definedName>
    <definedName name="_________________________________CEF500" localSheetId="24" hidden="1">{#N/A,#N/A,FALSE,"MO (2)"}</definedName>
    <definedName name="_________________________________CEF500" hidden="1">{#N/A,#N/A,FALSE,"MO (2)"}</definedName>
    <definedName name="_________________________________emp2">#REF!</definedName>
    <definedName name="_________________________________EXT1">#REF!</definedName>
    <definedName name="_________________________________ind100">#REF!</definedName>
    <definedName name="_________________________________JAZ1">#REF!</definedName>
    <definedName name="_________________________________JAZ11">#REF!</definedName>
    <definedName name="_________________________________JAZ2">#REF!</definedName>
    <definedName name="_________________________________JAZ22">#REF!</definedName>
    <definedName name="_________________________________JAZ3">#REF!</definedName>
    <definedName name="_________________________________JAZ33">#REF!</definedName>
    <definedName name="_________________________________mem2">#REF!</definedName>
    <definedName name="_________________________________oac2">#REF!</definedName>
    <definedName name="_________________________________RET1">#REF!</definedName>
    <definedName name="_________________________________tsd4">#REF!</definedName>
    <definedName name="_________________________________TT21">#REF!</definedName>
    <definedName name="_________________________________TT22">#REF!</definedName>
    <definedName name="________________________________cab1">#REF!</definedName>
    <definedName name="________________________________CEF200" localSheetId="19" hidden="1">{#N/A,#N/A,FALSE,"MO (2)"}</definedName>
    <definedName name="________________________________CEF200" localSheetId="18" hidden="1">{#N/A,#N/A,FALSE,"MO (2)"}</definedName>
    <definedName name="________________________________CEF200" localSheetId="22" hidden="1">{#N/A,#N/A,FALSE,"MO (2)"}</definedName>
    <definedName name="________________________________CEF200" localSheetId="24" hidden="1">{#N/A,#N/A,FALSE,"MO (2)"}</definedName>
    <definedName name="________________________________CEF200" hidden="1">{#N/A,#N/A,FALSE,"MO (2)"}</definedName>
    <definedName name="________________________________CEF222" localSheetId="19" hidden="1">{#N/A,#N/A,FALSE,"MO (2)"}</definedName>
    <definedName name="________________________________CEF222" localSheetId="18" hidden="1">{#N/A,#N/A,FALSE,"MO (2)"}</definedName>
    <definedName name="________________________________CEF222" localSheetId="22" hidden="1">{#N/A,#N/A,FALSE,"MO (2)"}</definedName>
    <definedName name="________________________________CEF222" localSheetId="24" hidden="1">{#N/A,#N/A,FALSE,"MO (2)"}</definedName>
    <definedName name="________________________________CEF222" hidden="1">{#N/A,#N/A,FALSE,"MO (2)"}</definedName>
    <definedName name="________________________________CEF300" localSheetId="19" hidden="1">{#N/A,#N/A,FALSE,"MO (2)"}</definedName>
    <definedName name="________________________________CEF300" localSheetId="18" hidden="1">{#N/A,#N/A,FALSE,"MO (2)"}</definedName>
    <definedName name="________________________________CEF300" localSheetId="22" hidden="1">{#N/A,#N/A,FALSE,"MO (2)"}</definedName>
    <definedName name="________________________________CEF300" localSheetId="24" hidden="1">{#N/A,#N/A,FALSE,"MO (2)"}</definedName>
    <definedName name="________________________________CEF300" hidden="1">{#N/A,#N/A,FALSE,"MO (2)"}</definedName>
    <definedName name="________________________________CEF500" localSheetId="19" hidden="1">{#N/A,#N/A,FALSE,"MO (2)"}</definedName>
    <definedName name="________________________________CEF500" localSheetId="18" hidden="1">{#N/A,#N/A,FALSE,"MO (2)"}</definedName>
    <definedName name="________________________________CEF500" localSheetId="22" hidden="1">{#N/A,#N/A,FALSE,"MO (2)"}</definedName>
    <definedName name="________________________________CEF500" localSheetId="24" hidden="1">{#N/A,#N/A,FALSE,"MO (2)"}</definedName>
    <definedName name="________________________________CEF500" hidden="1">{#N/A,#N/A,FALSE,"MO (2)"}</definedName>
    <definedName name="________________________________emp2">#REF!</definedName>
    <definedName name="________________________________EXT1">#REF!</definedName>
    <definedName name="________________________________mem2">#REF!</definedName>
    <definedName name="________________________________oac2">#REF!</definedName>
    <definedName name="________________________________RET1">#REF!</definedName>
    <definedName name="________________________________tsd4">#REF!</definedName>
    <definedName name="________________________________TT21">#REF!</definedName>
    <definedName name="________________________________TT22">#REF!</definedName>
    <definedName name="_______________________________emp2">#REF!</definedName>
    <definedName name="_______________________________EXT1">#REF!</definedName>
    <definedName name="_______________________________ind100">#REF!</definedName>
    <definedName name="_______________________________JAZ1">#REF!</definedName>
    <definedName name="_______________________________JAZ11">#REF!</definedName>
    <definedName name="_______________________________JAZ2">#REF!</definedName>
    <definedName name="_______________________________JAZ22">#REF!</definedName>
    <definedName name="_______________________________JAZ3">#REF!</definedName>
    <definedName name="_______________________________JAZ33">#REF!</definedName>
    <definedName name="_______________________________mem2">#REF!</definedName>
    <definedName name="_______________________________RET1">#REF!</definedName>
    <definedName name="_______________________________tsd4">#REF!</definedName>
    <definedName name="_______________________________TT21">#REF!</definedName>
    <definedName name="_______________________________TT22">#REF!</definedName>
    <definedName name="______________________________cab1">#REF!</definedName>
    <definedName name="______________________________CEF200" localSheetId="19" hidden="1">{#N/A,#N/A,FALSE,"MO (2)"}</definedName>
    <definedName name="______________________________CEF200" localSheetId="18" hidden="1">{#N/A,#N/A,FALSE,"MO (2)"}</definedName>
    <definedName name="______________________________CEF200" localSheetId="22" hidden="1">{#N/A,#N/A,FALSE,"MO (2)"}</definedName>
    <definedName name="______________________________CEF200" localSheetId="24" hidden="1">{#N/A,#N/A,FALSE,"MO (2)"}</definedName>
    <definedName name="______________________________CEF200" hidden="1">{#N/A,#N/A,FALSE,"MO (2)"}</definedName>
    <definedName name="______________________________CEF222" localSheetId="19" hidden="1">{#N/A,#N/A,FALSE,"MO (2)"}</definedName>
    <definedName name="______________________________CEF222" localSheetId="18" hidden="1">{#N/A,#N/A,FALSE,"MO (2)"}</definedName>
    <definedName name="______________________________CEF222" localSheetId="22" hidden="1">{#N/A,#N/A,FALSE,"MO (2)"}</definedName>
    <definedName name="______________________________CEF222" localSheetId="24" hidden="1">{#N/A,#N/A,FALSE,"MO (2)"}</definedName>
    <definedName name="______________________________CEF222" hidden="1">{#N/A,#N/A,FALSE,"MO (2)"}</definedName>
    <definedName name="______________________________CEF300" localSheetId="19" hidden="1">{#N/A,#N/A,FALSE,"MO (2)"}</definedName>
    <definedName name="______________________________CEF300" localSheetId="18" hidden="1">{#N/A,#N/A,FALSE,"MO (2)"}</definedName>
    <definedName name="______________________________CEF300" localSheetId="22" hidden="1">{#N/A,#N/A,FALSE,"MO (2)"}</definedName>
    <definedName name="______________________________CEF300" localSheetId="24" hidden="1">{#N/A,#N/A,FALSE,"MO (2)"}</definedName>
    <definedName name="______________________________CEF300" hidden="1">{#N/A,#N/A,FALSE,"MO (2)"}</definedName>
    <definedName name="______________________________CEF500" localSheetId="19" hidden="1">{#N/A,#N/A,FALSE,"MO (2)"}</definedName>
    <definedName name="______________________________CEF500" localSheetId="18" hidden="1">{#N/A,#N/A,FALSE,"MO (2)"}</definedName>
    <definedName name="______________________________CEF500" localSheetId="22" hidden="1">{#N/A,#N/A,FALSE,"MO (2)"}</definedName>
    <definedName name="______________________________CEF500" localSheetId="24" hidden="1">{#N/A,#N/A,FALSE,"MO (2)"}</definedName>
    <definedName name="______________________________CEF500" hidden="1">{#N/A,#N/A,FALSE,"MO (2)"}</definedName>
    <definedName name="______________________________emp2">#REF!</definedName>
    <definedName name="______________________________EXT1">#REF!</definedName>
    <definedName name="______________________________ind100">#REF!</definedName>
    <definedName name="______________________________JAZ1">#REF!</definedName>
    <definedName name="______________________________JAZ11">#REF!</definedName>
    <definedName name="______________________________JAZ2">#REF!</definedName>
    <definedName name="______________________________JAZ22">#REF!</definedName>
    <definedName name="______________________________JAZ3">#REF!</definedName>
    <definedName name="______________________________JAZ33">#REF!</definedName>
    <definedName name="______________________________mem2">#REF!</definedName>
    <definedName name="______________________________oac2">#REF!</definedName>
    <definedName name="______________________________RET1">#REF!</definedName>
    <definedName name="______________________________TT21">#REF!</definedName>
    <definedName name="______________________________TT22">#REF!</definedName>
    <definedName name="_____________________________cab1">#REF!</definedName>
    <definedName name="_____________________________emp2">#REF!</definedName>
    <definedName name="_____________________________ind100">#REF!</definedName>
    <definedName name="_____________________________JAZ1">#REF!</definedName>
    <definedName name="_____________________________JAZ11">#REF!</definedName>
    <definedName name="_____________________________JAZ2">#REF!</definedName>
    <definedName name="_____________________________JAZ22">#REF!</definedName>
    <definedName name="_____________________________JAZ3">#REF!</definedName>
    <definedName name="_____________________________JAZ33">#REF!</definedName>
    <definedName name="_____________________________mem2">#REF!</definedName>
    <definedName name="_____________________________oac2">#REF!</definedName>
    <definedName name="_____________________________RET1">#REF!</definedName>
    <definedName name="_____________________________tsd4">#REF!</definedName>
    <definedName name="_____________________________TT21">#REF!</definedName>
    <definedName name="_____________________________TT22">#REF!</definedName>
    <definedName name="____________________________cab1">#REF!</definedName>
    <definedName name="____________________________CEF200" localSheetId="19" hidden="1">{#N/A,#N/A,FALSE,"MO (2)"}</definedName>
    <definedName name="____________________________CEF200" localSheetId="18" hidden="1">{#N/A,#N/A,FALSE,"MO (2)"}</definedName>
    <definedName name="____________________________CEF200" localSheetId="22" hidden="1">{#N/A,#N/A,FALSE,"MO (2)"}</definedName>
    <definedName name="____________________________CEF200" localSheetId="24" hidden="1">{#N/A,#N/A,FALSE,"MO (2)"}</definedName>
    <definedName name="____________________________CEF200" hidden="1">{#N/A,#N/A,FALSE,"MO (2)"}</definedName>
    <definedName name="____________________________CEF222" localSheetId="19" hidden="1">{#N/A,#N/A,FALSE,"MO (2)"}</definedName>
    <definedName name="____________________________CEF222" localSheetId="18" hidden="1">{#N/A,#N/A,FALSE,"MO (2)"}</definedName>
    <definedName name="____________________________CEF222" localSheetId="22" hidden="1">{#N/A,#N/A,FALSE,"MO (2)"}</definedName>
    <definedName name="____________________________CEF222" localSheetId="24" hidden="1">{#N/A,#N/A,FALSE,"MO (2)"}</definedName>
    <definedName name="____________________________CEF222" hidden="1">{#N/A,#N/A,FALSE,"MO (2)"}</definedName>
    <definedName name="____________________________CEF300" localSheetId="19" hidden="1">{#N/A,#N/A,FALSE,"MO (2)"}</definedName>
    <definedName name="____________________________CEF300" localSheetId="18" hidden="1">{#N/A,#N/A,FALSE,"MO (2)"}</definedName>
    <definedName name="____________________________CEF300" localSheetId="22" hidden="1">{#N/A,#N/A,FALSE,"MO (2)"}</definedName>
    <definedName name="____________________________CEF300" localSheetId="24" hidden="1">{#N/A,#N/A,FALSE,"MO (2)"}</definedName>
    <definedName name="____________________________CEF300" hidden="1">{#N/A,#N/A,FALSE,"MO (2)"}</definedName>
    <definedName name="____________________________CEF500" localSheetId="19" hidden="1">{#N/A,#N/A,FALSE,"MO (2)"}</definedName>
    <definedName name="____________________________CEF500" localSheetId="18" hidden="1">{#N/A,#N/A,FALSE,"MO (2)"}</definedName>
    <definedName name="____________________________CEF500" localSheetId="22" hidden="1">{#N/A,#N/A,FALSE,"MO (2)"}</definedName>
    <definedName name="____________________________CEF500" localSheetId="24" hidden="1">{#N/A,#N/A,FALSE,"MO (2)"}</definedName>
    <definedName name="____________________________CEF500" hidden="1">{#N/A,#N/A,FALSE,"MO (2)"}</definedName>
    <definedName name="____________________________emp2">#REF!</definedName>
    <definedName name="____________________________EXT1">#REF!</definedName>
    <definedName name="____________________________ind100">#REF!</definedName>
    <definedName name="____________________________JAZ1">#REF!</definedName>
    <definedName name="____________________________JAZ11">#REF!</definedName>
    <definedName name="____________________________JAZ2">#REF!</definedName>
    <definedName name="____________________________JAZ22">#REF!</definedName>
    <definedName name="____________________________JAZ3">#REF!</definedName>
    <definedName name="____________________________JAZ33">#REF!</definedName>
    <definedName name="____________________________mem2">#REF!</definedName>
    <definedName name="____________________________oac2">#REF!</definedName>
    <definedName name="____________________________RET1">#REF!</definedName>
    <definedName name="____________________________TT21">#REF!</definedName>
    <definedName name="____________________________TT22">#REF!</definedName>
    <definedName name="___________________________cab1">#REF!</definedName>
    <definedName name="___________________________CEF200" localSheetId="19" hidden="1">{#N/A,#N/A,FALSE,"MO (2)"}</definedName>
    <definedName name="___________________________CEF200" localSheetId="18" hidden="1">{#N/A,#N/A,FALSE,"MO (2)"}</definedName>
    <definedName name="___________________________CEF200" localSheetId="22" hidden="1">{#N/A,#N/A,FALSE,"MO (2)"}</definedName>
    <definedName name="___________________________CEF200" localSheetId="24" hidden="1">{#N/A,#N/A,FALSE,"MO (2)"}</definedName>
    <definedName name="___________________________CEF200" hidden="1">{#N/A,#N/A,FALSE,"MO (2)"}</definedName>
    <definedName name="___________________________CEF222" localSheetId="19" hidden="1">{#N/A,#N/A,FALSE,"MO (2)"}</definedName>
    <definedName name="___________________________CEF222" localSheetId="18" hidden="1">{#N/A,#N/A,FALSE,"MO (2)"}</definedName>
    <definedName name="___________________________CEF222" localSheetId="22" hidden="1">{#N/A,#N/A,FALSE,"MO (2)"}</definedName>
    <definedName name="___________________________CEF222" localSheetId="24" hidden="1">{#N/A,#N/A,FALSE,"MO (2)"}</definedName>
    <definedName name="___________________________CEF222" hidden="1">{#N/A,#N/A,FALSE,"MO (2)"}</definedName>
    <definedName name="___________________________CEF300" localSheetId="19" hidden="1">{#N/A,#N/A,FALSE,"MO (2)"}</definedName>
    <definedName name="___________________________CEF300" localSheetId="18" hidden="1">{#N/A,#N/A,FALSE,"MO (2)"}</definedName>
    <definedName name="___________________________CEF300" localSheetId="22" hidden="1">{#N/A,#N/A,FALSE,"MO (2)"}</definedName>
    <definedName name="___________________________CEF300" localSheetId="24" hidden="1">{#N/A,#N/A,FALSE,"MO (2)"}</definedName>
    <definedName name="___________________________CEF300" hidden="1">{#N/A,#N/A,FALSE,"MO (2)"}</definedName>
    <definedName name="___________________________CEF500" localSheetId="19" hidden="1">{#N/A,#N/A,FALSE,"MO (2)"}</definedName>
    <definedName name="___________________________CEF500" localSheetId="18" hidden="1">{#N/A,#N/A,FALSE,"MO (2)"}</definedName>
    <definedName name="___________________________CEF500" localSheetId="22" hidden="1">{#N/A,#N/A,FALSE,"MO (2)"}</definedName>
    <definedName name="___________________________CEF500" localSheetId="24" hidden="1">{#N/A,#N/A,FALSE,"MO (2)"}</definedName>
    <definedName name="___________________________CEF500" hidden="1">{#N/A,#N/A,FALSE,"MO (2)"}</definedName>
    <definedName name="___________________________emp2">#REF!</definedName>
    <definedName name="___________________________EXT1">#REF!</definedName>
    <definedName name="___________________________ind100">#REF!</definedName>
    <definedName name="___________________________JAZ1">#REF!</definedName>
    <definedName name="___________________________JAZ11">#REF!</definedName>
    <definedName name="___________________________JAZ2">#REF!</definedName>
    <definedName name="___________________________JAZ22">#REF!</definedName>
    <definedName name="___________________________JAZ3">#REF!</definedName>
    <definedName name="___________________________JAZ33">#REF!</definedName>
    <definedName name="___________________________mem2">#REF!</definedName>
    <definedName name="___________________________RET1">#REF!</definedName>
    <definedName name="___________________________tsd4">#REF!</definedName>
    <definedName name="___________________________TT21">#REF!</definedName>
    <definedName name="___________________________TT22">#REF!</definedName>
    <definedName name="__________________________cab1">#REF!</definedName>
    <definedName name="__________________________CEF200" localSheetId="19" hidden="1">{#N/A,#N/A,FALSE,"MO (2)"}</definedName>
    <definedName name="__________________________CEF200" localSheetId="18" hidden="1">{#N/A,#N/A,FALSE,"MO (2)"}</definedName>
    <definedName name="__________________________CEF200" localSheetId="22" hidden="1">{#N/A,#N/A,FALSE,"MO (2)"}</definedName>
    <definedName name="__________________________CEF200" localSheetId="24" hidden="1">{#N/A,#N/A,FALSE,"MO (2)"}</definedName>
    <definedName name="__________________________CEF200" hidden="1">{#N/A,#N/A,FALSE,"MO (2)"}</definedName>
    <definedName name="__________________________CEF222" localSheetId="19" hidden="1">{#N/A,#N/A,FALSE,"MO (2)"}</definedName>
    <definedName name="__________________________CEF222" localSheetId="18" hidden="1">{#N/A,#N/A,FALSE,"MO (2)"}</definedName>
    <definedName name="__________________________CEF222" localSheetId="22" hidden="1">{#N/A,#N/A,FALSE,"MO (2)"}</definedName>
    <definedName name="__________________________CEF222" localSheetId="24" hidden="1">{#N/A,#N/A,FALSE,"MO (2)"}</definedName>
    <definedName name="__________________________CEF222" hidden="1">{#N/A,#N/A,FALSE,"MO (2)"}</definedName>
    <definedName name="__________________________CEF300" localSheetId="19" hidden="1">{#N/A,#N/A,FALSE,"MO (2)"}</definedName>
    <definedName name="__________________________CEF300" localSheetId="18" hidden="1">{#N/A,#N/A,FALSE,"MO (2)"}</definedName>
    <definedName name="__________________________CEF300" localSheetId="22" hidden="1">{#N/A,#N/A,FALSE,"MO (2)"}</definedName>
    <definedName name="__________________________CEF300" localSheetId="24" hidden="1">{#N/A,#N/A,FALSE,"MO (2)"}</definedName>
    <definedName name="__________________________CEF300" hidden="1">{#N/A,#N/A,FALSE,"MO (2)"}</definedName>
    <definedName name="__________________________CEF500" localSheetId="19" hidden="1">{#N/A,#N/A,FALSE,"MO (2)"}</definedName>
    <definedName name="__________________________CEF500" localSheetId="18" hidden="1">{#N/A,#N/A,FALSE,"MO (2)"}</definedName>
    <definedName name="__________________________CEF500" localSheetId="22" hidden="1">{#N/A,#N/A,FALSE,"MO (2)"}</definedName>
    <definedName name="__________________________CEF500" localSheetId="24" hidden="1">{#N/A,#N/A,FALSE,"MO (2)"}</definedName>
    <definedName name="__________________________CEF500" hidden="1">{#N/A,#N/A,FALSE,"MO (2)"}</definedName>
    <definedName name="__________________________emp2">#REF!</definedName>
    <definedName name="__________________________EXT1">#REF!</definedName>
    <definedName name="__________________________ind100">#REF!</definedName>
    <definedName name="__________________________JAZ1">#REF!</definedName>
    <definedName name="__________________________JAZ11">#REF!</definedName>
    <definedName name="__________________________JAZ2">#REF!</definedName>
    <definedName name="__________________________JAZ22">#REF!</definedName>
    <definedName name="__________________________JAZ3">#REF!</definedName>
    <definedName name="__________________________JAZ33">#REF!</definedName>
    <definedName name="__________________________mem2">#REF!</definedName>
    <definedName name="__________________________oac2">#REF!</definedName>
    <definedName name="__________________________RET1">#REF!</definedName>
    <definedName name="__________________________tsd4">#REF!</definedName>
    <definedName name="__________________________TT21">#REF!</definedName>
    <definedName name="__________________________TT22">#REF!</definedName>
    <definedName name="_________________________cab1">#REF!</definedName>
    <definedName name="_________________________emp2">#REF!</definedName>
    <definedName name="_________________________EXT1">#REF!</definedName>
    <definedName name="_________________________ind100">#REF!</definedName>
    <definedName name="_________________________JAZ1">#REF!</definedName>
    <definedName name="_________________________JAZ11">#REF!</definedName>
    <definedName name="_________________________JAZ2">#REF!</definedName>
    <definedName name="_________________________JAZ22">#REF!</definedName>
    <definedName name="_________________________JAZ3">#REF!</definedName>
    <definedName name="_________________________JAZ33">#REF!</definedName>
    <definedName name="_________________________mem2">#REF!</definedName>
    <definedName name="_________________________oac2">#REF!</definedName>
    <definedName name="_________________________RET1">#REF!</definedName>
    <definedName name="_________________________tsd4">#REF!</definedName>
    <definedName name="_________________________TT21">#REF!</definedName>
    <definedName name="_________________________TT22">#REF!</definedName>
    <definedName name="________________________cab1">#REF!</definedName>
    <definedName name="________________________CEF200" localSheetId="19" hidden="1">{#N/A,#N/A,FALSE,"MO (2)"}</definedName>
    <definedName name="________________________CEF200" localSheetId="18" hidden="1">{#N/A,#N/A,FALSE,"MO (2)"}</definedName>
    <definedName name="________________________CEF200" localSheetId="22" hidden="1">{#N/A,#N/A,FALSE,"MO (2)"}</definedName>
    <definedName name="________________________CEF200" localSheetId="24" hidden="1">{#N/A,#N/A,FALSE,"MO (2)"}</definedName>
    <definedName name="________________________CEF200" hidden="1">{#N/A,#N/A,FALSE,"MO (2)"}</definedName>
    <definedName name="________________________CEF222" localSheetId="19" hidden="1">{#N/A,#N/A,FALSE,"MO (2)"}</definedName>
    <definedName name="________________________CEF222" localSheetId="18" hidden="1">{#N/A,#N/A,FALSE,"MO (2)"}</definedName>
    <definedName name="________________________CEF222" localSheetId="22" hidden="1">{#N/A,#N/A,FALSE,"MO (2)"}</definedName>
    <definedName name="________________________CEF222" localSheetId="24" hidden="1">{#N/A,#N/A,FALSE,"MO (2)"}</definedName>
    <definedName name="________________________CEF222" hidden="1">{#N/A,#N/A,FALSE,"MO (2)"}</definedName>
    <definedName name="________________________CEF300" localSheetId="19" hidden="1">{#N/A,#N/A,FALSE,"MO (2)"}</definedName>
    <definedName name="________________________CEF300" localSheetId="18" hidden="1">{#N/A,#N/A,FALSE,"MO (2)"}</definedName>
    <definedName name="________________________CEF300" localSheetId="22" hidden="1">{#N/A,#N/A,FALSE,"MO (2)"}</definedName>
    <definedName name="________________________CEF300" localSheetId="24" hidden="1">{#N/A,#N/A,FALSE,"MO (2)"}</definedName>
    <definedName name="________________________CEF300" hidden="1">{#N/A,#N/A,FALSE,"MO (2)"}</definedName>
    <definedName name="________________________CEF500" localSheetId="19" hidden="1">{#N/A,#N/A,FALSE,"MO (2)"}</definedName>
    <definedName name="________________________CEF500" localSheetId="18" hidden="1">{#N/A,#N/A,FALSE,"MO (2)"}</definedName>
    <definedName name="________________________CEF500" localSheetId="22" hidden="1">{#N/A,#N/A,FALSE,"MO (2)"}</definedName>
    <definedName name="________________________CEF500" localSheetId="24" hidden="1">{#N/A,#N/A,FALSE,"MO (2)"}</definedName>
    <definedName name="________________________CEF500" hidden="1">{#N/A,#N/A,FALSE,"MO (2)"}</definedName>
    <definedName name="________________________emp2">#REF!</definedName>
    <definedName name="________________________EXT1">#REF!</definedName>
    <definedName name="________________________ind100">#REF!</definedName>
    <definedName name="________________________JAZ1">#REF!</definedName>
    <definedName name="________________________JAZ11">#REF!</definedName>
    <definedName name="________________________JAZ2">#REF!</definedName>
    <definedName name="________________________JAZ22">#REF!</definedName>
    <definedName name="________________________JAZ3">#REF!</definedName>
    <definedName name="________________________JAZ33">#REF!</definedName>
    <definedName name="________________________mem2">#REF!</definedName>
    <definedName name="________________________oac2">#REF!</definedName>
    <definedName name="________________________RET1">#REF!</definedName>
    <definedName name="________________________tsd4">#REF!</definedName>
    <definedName name="________________________TT21">#REF!</definedName>
    <definedName name="________________________TT22">#REF!</definedName>
    <definedName name="_______________________cab1">#REF!</definedName>
    <definedName name="_______________________CEF200" localSheetId="19" hidden="1">{#N/A,#N/A,FALSE,"MO (2)"}</definedName>
    <definedName name="_______________________CEF200" localSheetId="18" hidden="1">{#N/A,#N/A,FALSE,"MO (2)"}</definedName>
    <definedName name="_______________________CEF200" localSheetId="22" hidden="1">{#N/A,#N/A,FALSE,"MO (2)"}</definedName>
    <definedName name="_______________________CEF200" localSheetId="24" hidden="1">{#N/A,#N/A,FALSE,"MO (2)"}</definedName>
    <definedName name="_______________________CEF200" hidden="1">{#N/A,#N/A,FALSE,"MO (2)"}</definedName>
    <definedName name="_______________________CEF222" localSheetId="19" hidden="1">{#N/A,#N/A,FALSE,"MO (2)"}</definedName>
    <definedName name="_______________________CEF222" localSheetId="18" hidden="1">{#N/A,#N/A,FALSE,"MO (2)"}</definedName>
    <definedName name="_______________________CEF222" localSheetId="22" hidden="1">{#N/A,#N/A,FALSE,"MO (2)"}</definedName>
    <definedName name="_______________________CEF222" localSheetId="24" hidden="1">{#N/A,#N/A,FALSE,"MO (2)"}</definedName>
    <definedName name="_______________________CEF222" hidden="1">{#N/A,#N/A,FALSE,"MO (2)"}</definedName>
    <definedName name="_______________________CEF300" localSheetId="19" hidden="1">{#N/A,#N/A,FALSE,"MO (2)"}</definedName>
    <definedName name="_______________________CEF300" localSheetId="18" hidden="1">{#N/A,#N/A,FALSE,"MO (2)"}</definedName>
    <definedName name="_______________________CEF300" localSheetId="22" hidden="1">{#N/A,#N/A,FALSE,"MO (2)"}</definedName>
    <definedName name="_______________________CEF300" localSheetId="24" hidden="1">{#N/A,#N/A,FALSE,"MO (2)"}</definedName>
    <definedName name="_______________________CEF300" hidden="1">{#N/A,#N/A,FALSE,"MO (2)"}</definedName>
    <definedName name="_______________________CEF500" localSheetId="19" hidden="1">{#N/A,#N/A,FALSE,"MO (2)"}</definedName>
    <definedName name="_______________________CEF500" localSheetId="18" hidden="1">{#N/A,#N/A,FALSE,"MO (2)"}</definedName>
    <definedName name="_______________________CEF500" localSheetId="22" hidden="1">{#N/A,#N/A,FALSE,"MO (2)"}</definedName>
    <definedName name="_______________________CEF500" localSheetId="24" hidden="1">{#N/A,#N/A,FALSE,"MO (2)"}</definedName>
    <definedName name="_______________________CEF500" hidden="1">{#N/A,#N/A,FALSE,"MO (2)"}</definedName>
    <definedName name="_______________________emp2">#REF!</definedName>
    <definedName name="_______________________EXT1">#REF!</definedName>
    <definedName name="_______________________ind100">#REF!</definedName>
    <definedName name="_______________________JAZ1">#REF!</definedName>
    <definedName name="_______________________JAZ11">#REF!</definedName>
    <definedName name="_______________________JAZ2">#REF!</definedName>
    <definedName name="_______________________JAZ22">#REF!</definedName>
    <definedName name="_______________________JAZ3">#REF!</definedName>
    <definedName name="_______________________JAZ33">#REF!</definedName>
    <definedName name="_______________________mem2">#REF!</definedName>
    <definedName name="_______________________oac2">#REF!</definedName>
    <definedName name="_______________________tsd4">#REF!</definedName>
    <definedName name="_______________________TT21">#REF!</definedName>
    <definedName name="_______________________TT22">#REF!</definedName>
    <definedName name="______________________cab1">#REF!</definedName>
    <definedName name="______________________CEF200" localSheetId="19" hidden="1">{#N/A,#N/A,FALSE,"MO (2)"}</definedName>
    <definedName name="______________________CEF200" localSheetId="18" hidden="1">{#N/A,#N/A,FALSE,"MO (2)"}</definedName>
    <definedName name="______________________CEF200" localSheetId="22" hidden="1">{#N/A,#N/A,FALSE,"MO (2)"}</definedName>
    <definedName name="______________________CEF200" localSheetId="24" hidden="1">{#N/A,#N/A,FALSE,"MO (2)"}</definedName>
    <definedName name="______________________CEF200" hidden="1">{#N/A,#N/A,FALSE,"MO (2)"}</definedName>
    <definedName name="______________________CEF222" localSheetId="19" hidden="1">{#N/A,#N/A,FALSE,"MO (2)"}</definedName>
    <definedName name="______________________CEF222" localSheetId="18" hidden="1">{#N/A,#N/A,FALSE,"MO (2)"}</definedName>
    <definedName name="______________________CEF222" localSheetId="22" hidden="1">{#N/A,#N/A,FALSE,"MO (2)"}</definedName>
    <definedName name="______________________CEF222" localSheetId="24" hidden="1">{#N/A,#N/A,FALSE,"MO (2)"}</definedName>
    <definedName name="______________________CEF222" hidden="1">{#N/A,#N/A,FALSE,"MO (2)"}</definedName>
    <definedName name="______________________CEF300" localSheetId="19" hidden="1">{#N/A,#N/A,FALSE,"MO (2)"}</definedName>
    <definedName name="______________________CEF300" localSheetId="18" hidden="1">{#N/A,#N/A,FALSE,"MO (2)"}</definedName>
    <definedName name="______________________CEF300" localSheetId="22" hidden="1">{#N/A,#N/A,FALSE,"MO (2)"}</definedName>
    <definedName name="______________________CEF300" localSheetId="24" hidden="1">{#N/A,#N/A,FALSE,"MO (2)"}</definedName>
    <definedName name="______________________CEF300" hidden="1">{#N/A,#N/A,FALSE,"MO (2)"}</definedName>
    <definedName name="______________________CEF500" localSheetId="19" hidden="1">{#N/A,#N/A,FALSE,"MO (2)"}</definedName>
    <definedName name="______________________CEF500" localSheetId="18" hidden="1">{#N/A,#N/A,FALSE,"MO (2)"}</definedName>
    <definedName name="______________________CEF500" localSheetId="22" hidden="1">{#N/A,#N/A,FALSE,"MO (2)"}</definedName>
    <definedName name="______________________CEF500" localSheetId="24" hidden="1">{#N/A,#N/A,FALSE,"MO (2)"}</definedName>
    <definedName name="______________________CEF500" hidden="1">{#N/A,#N/A,FALSE,"MO (2)"}</definedName>
    <definedName name="______________________emp2">#REF!</definedName>
    <definedName name="______________________EXT1">#REF!</definedName>
    <definedName name="______________________ind100">#REF!</definedName>
    <definedName name="______________________JAZ1">#REF!</definedName>
    <definedName name="______________________JAZ11">#REF!</definedName>
    <definedName name="______________________JAZ2">#REF!</definedName>
    <definedName name="______________________JAZ22">#REF!</definedName>
    <definedName name="______________________JAZ3">#REF!</definedName>
    <definedName name="______________________JAZ33">#REF!</definedName>
    <definedName name="______________________mem2">#REF!</definedName>
    <definedName name="______________________oac2">#REF!</definedName>
    <definedName name="______________________RET1">#REF!</definedName>
    <definedName name="______________________tsd4">#REF!</definedName>
    <definedName name="______________________TT21">#REF!</definedName>
    <definedName name="______________________TT22">#REF!</definedName>
    <definedName name="_____________________cab1">#REF!</definedName>
    <definedName name="_____________________emp2">#REF!</definedName>
    <definedName name="_____________________EXT1">#REF!</definedName>
    <definedName name="_____________________ind100">#REF!</definedName>
    <definedName name="_____________________JAZ1">#REF!</definedName>
    <definedName name="_____________________JAZ11">#REF!</definedName>
    <definedName name="_____________________JAZ2">#REF!</definedName>
    <definedName name="_____________________JAZ22">#REF!</definedName>
    <definedName name="_____________________JAZ3">#REF!</definedName>
    <definedName name="_____________________JAZ33">#REF!</definedName>
    <definedName name="_____________________mem2">#REF!</definedName>
    <definedName name="_____________________oac2">#REF!</definedName>
    <definedName name="_____________________RET1">#REF!</definedName>
    <definedName name="_____________________tsd4">#REF!</definedName>
    <definedName name="_____________________TT21">#REF!</definedName>
    <definedName name="_____________________TT22">#REF!</definedName>
    <definedName name="____________________cab1">#REF!</definedName>
    <definedName name="____________________CEF200" localSheetId="19" hidden="1">{#N/A,#N/A,FALSE,"MO (2)"}</definedName>
    <definedName name="____________________CEF200" localSheetId="18" hidden="1">{#N/A,#N/A,FALSE,"MO (2)"}</definedName>
    <definedName name="____________________CEF200" localSheetId="22" hidden="1">{#N/A,#N/A,FALSE,"MO (2)"}</definedName>
    <definedName name="____________________CEF200" localSheetId="24" hidden="1">{#N/A,#N/A,FALSE,"MO (2)"}</definedName>
    <definedName name="____________________CEF200" hidden="1">{#N/A,#N/A,FALSE,"MO (2)"}</definedName>
    <definedName name="____________________CEF222" localSheetId="19" hidden="1">{#N/A,#N/A,FALSE,"MO (2)"}</definedName>
    <definedName name="____________________CEF222" localSheetId="18" hidden="1">{#N/A,#N/A,FALSE,"MO (2)"}</definedName>
    <definedName name="____________________CEF222" localSheetId="22" hidden="1">{#N/A,#N/A,FALSE,"MO (2)"}</definedName>
    <definedName name="____________________CEF222" localSheetId="24" hidden="1">{#N/A,#N/A,FALSE,"MO (2)"}</definedName>
    <definedName name="____________________CEF222" hidden="1">{#N/A,#N/A,FALSE,"MO (2)"}</definedName>
    <definedName name="____________________CEF300" localSheetId="19" hidden="1">{#N/A,#N/A,FALSE,"MO (2)"}</definedName>
    <definedName name="____________________CEF300" localSheetId="18" hidden="1">{#N/A,#N/A,FALSE,"MO (2)"}</definedName>
    <definedName name="____________________CEF300" localSheetId="22" hidden="1">{#N/A,#N/A,FALSE,"MO (2)"}</definedName>
    <definedName name="____________________CEF300" localSheetId="24" hidden="1">{#N/A,#N/A,FALSE,"MO (2)"}</definedName>
    <definedName name="____________________CEF300" hidden="1">{#N/A,#N/A,FALSE,"MO (2)"}</definedName>
    <definedName name="____________________CEF500" localSheetId="19" hidden="1">{#N/A,#N/A,FALSE,"MO (2)"}</definedName>
    <definedName name="____________________CEF500" localSheetId="18" hidden="1">{#N/A,#N/A,FALSE,"MO (2)"}</definedName>
    <definedName name="____________________CEF500" localSheetId="22" hidden="1">{#N/A,#N/A,FALSE,"MO (2)"}</definedName>
    <definedName name="____________________CEF500" localSheetId="24" hidden="1">{#N/A,#N/A,FALSE,"MO (2)"}</definedName>
    <definedName name="____________________CEF500" hidden="1">{#N/A,#N/A,FALSE,"MO (2)"}</definedName>
    <definedName name="____________________emp2">#REF!</definedName>
    <definedName name="____________________EXT1">#REF!</definedName>
    <definedName name="____________________ind100">#REF!</definedName>
    <definedName name="____________________JAZ1">#REF!</definedName>
    <definedName name="____________________JAZ11">#REF!</definedName>
    <definedName name="____________________JAZ2">#REF!</definedName>
    <definedName name="____________________JAZ22">#REF!</definedName>
    <definedName name="____________________JAZ3">#REF!</definedName>
    <definedName name="____________________JAZ33">#REF!</definedName>
    <definedName name="____________________mem2">#REF!</definedName>
    <definedName name="____________________oac2">#REF!</definedName>
    <definedName name="____________________RET1">#REF!</definedName>
    <definedName name="____________________tsd4">#REF!</definedName>
    <definedName name="____________________TT21">#REF!</definedName>
    <definedName name="____________________TT22">#REF!</definedName>
    <definedName name="___________________cab1">#REF!</definedName>
    <definedName name="___________________CEF200" localSheetId="19" hidden="1">{#N/A,#N/A,FALSE,"MO (2)"}</definedName>
    <definedName name="___________________CEF200" localSheetId="18" hidden="1">{#N/A,#N/A,FALSE,"MO (2)"}</definedName>
    <definedName name="___________________CEF200" localSheetId="22" hidden="1">{#N/A,#N/A,FALSE,"MO (2)"}</definedName>
    <definedName name="___________________CEF200" localSheetId="24" hidden="1">{#N/A,#N/A,FALSE,"MO (2)"}</definedName>
    <definedName name="___________________CEF200" hidden="1">{#N/A,#N/A,FALSE,"MO (2)"}</definedName>
    <definedName name="___________________CEF222" localSheetId="19" hidden="1">{#N/A,#N/A,FALSE,"MO (2)"}</definedName>
    <definedName name="___________________CEF222" localSheetId="18" hidden="1">{#N/A,#N/A,FALSE,"MO (2)"}</definedName>
    <definedName name="___________________CEF222" localSheetId="22" hidden="1">{#N/A,#N/A,FALSE,"MO (2)"}</definedName>
    <definedName name="___________________CEF222" localSheetId="24" hidden="1">{#N/A,#N/A,FALSE,"MO (2)"}</definedName>
    <definedName name="___________________CEF222" hidden="1">{#N/A,#N/A,FALSE,"MO (2)"}</definedName>
    <definedName name="___________________CEF300" localSheetId="19" hidden="1">{#N/A,#N/A,FALSE,"MO (2)"}</definedName>
    <definedName name="___________________CEF300" localSheetId="18" hidden="1">{#N/A,#N/A,FALSE,"MO (2)"}</definedName>
    <definedName name="___________________CEF300" localSheetId="22" hidden="1">{#N/A,#N/A,FALSE,"MO (2)"}</definedName>
    <definedName name="___________________CEF300" localSheetId="24" hidden="1">{#N/A,#N/A,FALSE,"MO (2)"}</definedName>
    <definedName name="___________________CEF300" hidden="1">{#N/A,#N/A,FALSE,"MO (2)"}</definedName>
    <definedName name="___________________CEF500" localSheetId="19" hidden="1">{#N/A,#N/A,FALSE,"MO (2)"}</definedName>
    <definedName name="___________________CEF500" localSheetId="18" hidden="1">{#N/A,#N/A,FALSE,"MO (2)"}</definedName>
    <definedName name="___________________CEF500" localSheetId="22" hidden="1">{#N/A,#N/A,FALSE,"MO (2)"}</definedName>
    <definedName name="___________________CEF500" localSheetId="24" hidden="1">{#N/A,#N/A,FALSE,"MO (2)"}</definedName>
    <definedName name="___________________CEF500" hidden="1">{#N/A,#N/A,FALSE,"MO (2)"}</definedName>
    <definedName name="___________________emp2">#REF!</definedName>
    <definedName name="___________________EXT1">#REF!</definedName>
    <definedName name="___________________JAZ1">#REF!</definedName>
    <definedName name="___________________JAZ11">#REF!</definedName>
    <definedName name="___________________JAZ2">#REF!</definedName>
    <definedName name="___________________JAZ22">#REF!</definedName>
    <definedName name="___________________JAZ3">#REF!</definedName>
    <definedName name="___________________JAZ33">#REF!</definedName>
    <definedName name="___________________mem2">#REF!</definedName>
    <definedName name="___________________oac2">#REF!</definedName>
    <definedName name="___________________OUT98" localSheetId="19" hidden="1">{#N/A,#N/A,TRUE,"Serviços"}</definedName>
    <definedName name="___________________OUT98" localSheetId="18" hidden="1">{#N/A,#N/A,TRUE,"Serviços"}</definedName>
    <definedName name="___________________OUT98" localSheetId="22" hidden="1">{#N/A,#N/A,TRUE,"Serviços"}</definedName>
    <definedName name="___________________OUT98" localSheetId="24" hidden="1">{#N/A,#N/A,TRUE,"Serviços"}</definedName>
    <definedName name="___________________OUT98" hidden="1">{#N/A,#N/A,TRUE,"Serviços"}</definedName>
    <definedName name="___________________RET1">#REF!</definedName>
    <definedName name="___________________tsd4">#REF!</definedName>
    <definedName name="___________________TT21">#REF!</definedName>
    <definedName name="___________________TT22">#REF!</definedName>
    <definedName name="__________________cab1">#REF!</definedName>
    <definedName name="__________________CEF200" localSheetId="19" hidden="1">{#N/A,#N/A,FALSE,"MO (2)"}</definedName>
    <definedName name="__________________CEF200" localSheetId="18" hidden="1">{#N/A,#N/A,FALSE,"MO (2)"}</definedName>
    <definedName name="__________________CEF200" localSheetId="22" hidden="1">{#N/A,#N/A,FALSE,"MO (2)"}</definedName>
    <definedName name="__________________CEF200" localSheetId="24" hidden="1">{#N/A,#N/A,FALSE,"MO (2)"}</definedName>
    <definedName name="__________________CEF200" hidden="1">{#N/A,#N/A,FALSE,"MO (2)"}</definedName>
    <definedName name="__________________CEF222" localSheetId="19" hidden="1">{#N/A,#N/A,FALSE,"MO (2)"}</definedName>
    <definedName name="__________________CEF222" localSheetId="18" hidden="1">{#N/A,#N/A,FALSE,"MO (2)"}</definedName>
    <definedName name="__________________CEF222" localSheetId="22" hidden="1">{#N/A,#N/A,FALSE,"MO (2)"}</definedName>
    <definedName name="__________________CEF222" localSheetId="24" hidden="1">{#N/A,#N/A,FALSE,"MO (2)"}</definedName>
    <definedName name="__________________CEF222" hidden="1">{#N/A,#N/A,FALSE,"MO (2)"}</definedName>
    <definedName name="__________________CEF300" localSheetId="19" hidden="1">{#N/A,#N/A,FALSE,"MO (2)"}</definedName>
    <definedName name="__________________CEF300" localSheetId="18" hidden="1">{#N/A,#N/A,FALSE,"MO (2)"}</definedName>
    <definedName name="__________________CEF300" localSheetId="22" hidden="1">{#N/A,#N/A,FALSE,"MO (2)"}</definedName>
    <definedName name="__________________CEF300" localSheetId="24" hidden="1">{#N/A,#N/A,FALSE,"MO (2)"}</definedName>
    <definedName name="__________________CEF300" hidden="1">{#N/A,#N/A,FALSE,"MO (2)"}</definedName>
    <definedName name="__________________CEF500" localSheetId="19" hidden="1">{#N/A,#N/A,FALSE,"MO (2)"}</definedName>
    <definedName name="__________________CEF500" localSheetId="18" hidden="1">{#N/A,#N/A,FALSE,"MO (2)"}</definedName>
    <definedName name="__________________CEF500" localSheetId="22" hidden="1">{#N/A,#N/A,FALSE,"MO (2)"}</definedName>
    <definedName name="__________________CEF500" localSheetId="24" hidden="1">{#N/A,#N/A,FALSE,"MO (2)"}</definedName>
    <definedName name="__________________CEF500" hidden="1">{#N/A,#N/A,FALSE,"MO (2)"}</definedName>
    <definedName name="__________________emp2">#REF!</definedName>
    <definedName name="__________________EXT1">#REF!</definedName>
    <definedName name="__________________ind100">#REF!</definedName>
    <definedName name="__________________JAZ1">#REF!</definedName>
    <definedName name="__________________JAZ11">#REF!</definedName>
    <definedName name="__________________JAZ2">#REF!</definedName>
    <definedName name="__________________JAZ22">#REF!</definedName>
    <definedName name="__________________JAZ3">#REF!</definedName>
    <definedName name="__________________JAZ33">#REF!</definedName>
    <definedName name="__________________mem2">#REF!</definedName>
    <definedName name="__________________oac2">#REF!</definedName>
    <definedName name="__________________OUT98" localSheetId="19" hidden="1">{#N/A,#N/A,TRUE,"Serviços"}</definedName>
    <definedName name="__________________OUT98" localSheetId="18" hidden="1">{#N/A,#N/A,TRUE,"Serviços"}</definedName>
    <definedName name="__________________OUT98" localSheetId="22" hidden="1">{#N/A,#N/A,TRUE,"Serviços"}</definedName>
    <definedName name="__________________OUT98" localSheetId="24" hidden="1">{#N/A,#N/A,TRUE,"Serviços"}</definedName>
    <definedName name="__________________OUT98" hidden="1">{#N/A,#N/A,TRUE,"Serviços"}</definedName>
    <definedName name="__________________RET1">#REF!</definedName>
    <definedName name="__________________tsd4">#REF!</definedName>
    <definedName name="__________________TT21">#REF!</definedName>
    <definedName name="__________________TT22">#REF!</definedName>
    <definedName name="_________________CEF200" localSheetId="19" hidden="1">{#N/A,#N/A,FALSE,"MO (2)"}</definedName>
    <definedName name="_________________CEF200" localSheetId="18" hidden="1">{#N/A,#N/A,FALSE,"MO (2)"}</definedName>
    <definedName name="_________________CEF200" localSheetId="22" hidden="1">{#N/A,#N/A,FALSE,"MO (2)"}</definedName>
    <definedName name="_________________CEF200" localSheetId="24" hidden="1">{#N/A,#N/A,FALSE,"MO (2)"}</definedName>
    <definedName name="_________________CEF200" hidden="1">{#N/A,#N/A,FALSE,"MO (2)"}</definedName>
    <definedName name="_________________CEF222" localSheetId="19" hidden="1">{#N/A,#N/A,FALSE,"MO (2)"}</definedName>
    <definedName name="_________________CEF222" localSheetId="18" hidden="1">{#N/A,#N/A,FALSE,"MO (2)"}</definedName>
    <definedName name="_________________CEF222" localSheetId="22" hidden="1">{#N/A,#N/A,FALSE,"MO (2)"}</definedName>
    <definedName name="_________________CEF222" localSheetId="24" hidden="1">{#N/A,#N/A,FALSE,"MO (2)"}</definedName>
    <definedName name="_________________CEF222" hidden="1">{#N/A,#N/A,FALSE,"MO (2)"}</definedName>
    <definedName name="_________________CEF300" localSheetId="19" hidden="1">{#N/A,#N/A,FALSE,"MO (2)"}</definedName>
    <definedName name="_________________CEF300" localSheetId="18" hidden="1">{#N/A,#N/A,FALSE,"MO (2)"}</definedName>
    <definedName name="_________________CEF300" localSheetId="22" hidden="1">{#N/A,#N/A,FALSE,"MO (2)"}</definedName>
    <definedName name="_________________CEF300" localSheetId="24" hidden="1">{#N/A,#N/A,FALSE,"MO (2)"}</definedName>
    <definedName name="_________________CEF300" hidden="1">{#N/A,#N/A,FALSE,"MO (2)"}</definedName>
    <definedName name="_________________CEF500" localSheetId="19" hidden="1">{#N/A,#N/A,FALSE,"MO (2)"}</definedName>
    <definedName name="_________________CEF500" localSheetId="18" hidden="1">{#N/A,#N/A,FALSE,"MO (2)"}</definedName>
    <definedName name="_________________CEF500" localSheetId="22" hidden="1">{#N/A,#N/A,FALSE,"MO (2)"}</definedName>
    <definedName name="_________________CEF500" localSheetId="24" hidden="1">{#N/A,#N/A,FALSE,"MO (2)"}</definedName>
    <definedName name="_________________CEF500" hidden="1">{#N/A,#N/A,FALSE,"MO (2)"}</definedName>
    <definedName name="_________________emp2">#REF!</definedName>
    <definedName name="_________________EXT1">#REF!</definedName>
    <definedName name="_________________ind100">#REF!</definedName>
    <definedName name="_________________JAZ1">#REF!</definedName>
    <definedName name="_________________JAZ11">#REF!</definedName>
    <definedName name="_________________JAZ2">#REF!</definedName>
    <definedName name="_________________JAZ22">#REF!</definedName>
    <definedName name="_________________JAZ3">#REF!</definedName>
    <definedName name="_________________JAZ33">#REF!</definedName>
    <definedName name="_________________mem2">#REF!</definedName>
    <definedName name="_________________oac2">#REF!</definedName>
    <definedName name="_________________OUT98" localSheetId="19" hidden="1">{#N/A,#N/A,TRUE,"Serviços"}</definedName>
    <definedName name="_________________OUT98" localSheetId="18" hidden="1">{#N/A,#N/A,TRUE,"Serviços"}</definedName>
    <definedName name="_________________OUT98" localSheetId="22" hidden="1">{#N/A,#N/A,TRUE,"Serviços"}</definedName>
    <definedName name="_________________OUT98" localSheetId="24" hidden="1">{#N/A,#N/A,TRUE,"Serviços"}</definedName>
    <definedName name="_________________OUT98" hidden="1">{#N/A,#N/A,TRUE,"Serviços"}</definedName>
    <definedName name="_________________PL1">#REF!</definedName>
    <definedName name="_________________RET1">#REF!</definedName>
    <definedName name="_________________tsd4">#REF!</definedName>
    <definedName name="_________________TT21">#REF!</definedName>
    <definedName name="_________________TT22">#REF!</definedName>
    <definedName name="________________cab1">#REF!</definedName>
    <definedName name="________________CEF200" localSheetId="19" hidden="1">{#N/A,#N/A,FALSE,"MO (2)"}</definedName>
    <definedName name="________________CEF200" localSheetId="18" hidden="1">{#N/A,#N/A,FALSE,"MO (2)"}</definedName>
    <definedName name="________________CEF200" localSheetId="22" hidden="1">{#N/A,#N/A,FALSE,"MO (2)"}</definedName>
    <definedName name="________________CEF200" localSheetId="24" hidden="1">{#N/A,#N/A,FALSE,"MO (2)"}</definedName>
    <definedName name="________________CEF200" hidden="1">{#N/A,#N/A,FALSE,"MO (2)"}</definedName>
    <definedName name="________________CEF222" localSheetId="19" hidden="1">{#N/A,#N/A,FALSE,"MO (2)"}</definedName>
    <definedName name="________________CEF222" localSheetId="18" hidden="1">{#N/A,#N/A,FALSE,"MO (2)"}</definedName>
    <definedName name="________________CEF222" localSheetId="22" hidden="1">{#N/A,#N/A,FALSE,"MO (2)"}</definedName>
    <definedName name="________________CEF222" localSheetId="24" hidden="1">{#N/A,#N/A,FALSE,"MO (2)"}</definedName>
    <definedName name="________________CEF222" hidden="1">{#N/A,#N/A,FALSE,"MO (2)"}</definedName>
    <definedName name="________________CEF300" localSheetId="19" hidden="1">{#N/A,#N/A,FALSE,"MO (2)"}</definedName>
    <definedName name="________________CEF300" localSheetId="18" hidden="1">{#N/A,#N/A,FALSE,"MO (2)"}</definedName>
    <definedName name="________________CEF300" localSheetId="22" hidden="1">{#N/A,#N/A,FALSE,"MO (2)"}</definedName>
    <definedName name="________________CEF300" localSheetId="24" hidden="1">{#N/A,#N/A,FALSE,"MO (2)"}</definedName>
    <definedName name="________________CEF300" hidden="1">{#N/A,#N/A,FALSE,"MO (2)"}</definedName>
    <definedName name="________________CEF500" localSheetId="19" hidden="1">{#N/A,#N/A,FALSE,"MO (2)"}</definedName>
    <definedName name="________________CEF500" localSheetId="18" hidden="1">{#N/A,#N/A,FALSE,"MO (2)"}</definedName>
    <definedName name="________________CEF500" localSheetId="22" hidden="1">{#N/A,#N/A,FALSE,"MO (2)"}</definedName>
    <definedName name="________________CEF500" localSheetId="24" hidden="1">{#N/A,#N/A,FALSE,"MO (2)"}</definedName>
    <definedName name="________________CEF500" hidden="1">{#N/A,#N/A,FALSE,"MO (2)"}</definedName>
    <definedName name="________________emp2">#REF!</definedName>
    <definedName name="________________EXT1">#REF!</definedName>
    <definedName name="________________ind100">#REF!</definedName>
    <definedName name="________________JAZ1">#REF!</definedName>
    <definedName name="________________JAZ11">#REF!</definedName>
    <definedName name="________________JAZ2">#REF!</definedName>
    <definedName name="________________JAZ22">#REF!</definedName>
    <definedName name="________________JAZ3">#REF!</definedName>
    <definedName name="________________JAZ33">#REF!</definedName>
    <definedName name="________________mem2">#REF!</definedName>
    <definedName name="________________oac2">#REF!</definedName>
    <definedName name="________________OUT98" localSheetId="19" hidden="1">{#N/A,#N/A,TRUE,"Serviços"}</definedName>
    <definedName name="________________OUT98" localSheetId="18" hidden="1">{#N/A,#N/A,TRUE,"Serviços"}</definedName>
    <definedName name="________________OUT98" localSheetId="22" hidden="1">{#N/A,#N/A,TRUE,"Serviços"}</definedName>
    <definedName name="________________OUT98" localSheetId="24" hidden="1">{#N/A,#N/A,TRUE,"Serviços"}</definedName>
    <definedName name="________________OUT98" hidden="1">{#N/A,#N/A,TRUE,"Serviços"}</definedName>
    <definedName name="________________PL1">#REF!</definedName>
    <definedName name="________________RET1">#REF!</definedName>
    <definedName name="________________tsd4">#REF!</definedName>
    <definedName name="_______________cab1">#REF!</definedName>
    <definedName name="_______________CEF200" localSheetId="19" hidden="1">{#N/A,#N/A,FALSE,"MO (2)"}</definedName>
    <definedName name="_______________CEF200" localSheetId="18" hidden="1">{#N/A,#N/A,FALSE,"MO (2)"}</definedName>
    <definedName name="_______________CEF200" localSheetId="22" hidden="1">{#N/A,#N/A,FALSE,"MO (2)"}</definedName>
    <definedName name="_______________CEF200" localSheetId="24" hidden="1">{#N/A,#N/A,FALSE,"MO (2)"}</definedName>
    <definedName name="_______________CEF200" hidden="1">{#N/A,#N/A,FALSE,"MO (2)"}</definedName>
    <definedName name="_______________CEF222" localSheetId="19" hidden="1">{#N/A,#N/A,FALSE,"MO (2)"}</definedName>
    <definedName name="_______________CEF222" localSheetId="18" hidden="1">{#N/A,#N/A,FALSE,"MO (2)"}</definedName>
    <definedName name="_______________CEF222" localSheetId="22" hidden="1">{#N/A,#N/A,FALSE,"MO (2)"}</definedName>
    <definedName name="_______________CEF222" localSheetId="24" hidden="1">{#N/A,#N/A,FALSE,"MO (2)"}</definedName>
    <definedName name="_______________CEF222" hidden="1">{#N/A,#N/A,FALSE,"MO (2)"}</definedName>
    <definedName name="_______________CEF300" localSheetId="19" hidden="1">{#N/A,#N/A,FALSE,"MO (2)"}</definedName>
    <definedName name="_______________CEF300" localSheetId="18" hidden="1">{#N/A,#N/A,FALSE,"MO (2)"}</definedName>
    <definedName name="_______________CEF300" localSheetId="22" hidden="1">{#N/A,#N/A,FALSE,"MO (2)"}</definedName>
    <definedName name="_______________CEF300" localSheetId="24" hidden="1">{#N/A,#N/A,FALSE,"MO (2)"}</definedName>
    <definedName name="_______________CEF300" hidden="1">{#N/A,#N/A,FALSE,"MO (2)"}</definedName>
    <definedName name="_______________CEF500" localSheetId="19" hidden="1">{#N/A,#N/A,FALSE,"MO (2)"}</definedName>
    <definedName name="_______________CEF500" localSheetId="18" hidden="1">{#N/A,#N/A,FALSE,"MO (2)"}</definedName>
    <definedName name="_______________CEF500" localSheetId="22" hidden="1">{#N/A,#N/A,FALSE,"MO (2)"}</definedName>
    <definedName name="_______________CEF500" localSheetId="24" hidden="1">{#N/A,#N/A,FALSE,"MO (2)"}</definedName>
    <definedName name="_______________CEF500" hidden="1">{#N/A,#N/A,FALSE,"MO (2)"}</definedName>
    <definedName name="_______________emp2">#REF!</definedName>
    <definedName name="_______________Ext2">#REF!</definedName>
    <definedName name="_______________ind100">#REF!</definedName>
    <definedName name="_______________JAZ1">#REF!</definedName>
    <definedName name="_______________JAZ11">#REF!</definedName>
    <definedName name="_______________JAZ2">#REF!</definedName>
    <definedName name="_______________JAZ22">#REF!</definedName>
    <definedName name="_______________JAZ3">#REF!</definedName>
    <definedName name="_______________JAZ33">#REF!</definedName>
    <definedName name="_______________mem2">#REF!</definedName>
    <definedName name="_______________oac2">#REF!</definedName>
    <definedName name="_______________OUT98">#REF!</definedName>
    <definedName name="_______________PL1">#REF!</definedName>
    <definedName name="_______________r">#REF!</definedName>
    <definedName name="_______________Rbv1">#REF!</definedName>
    <definedName name="_______________RET1">#REF!</definedName>
    <definedName name="_______________tsd4">#REF!</definedName>
    <definedName name="_______________TT21">#REF!</definedName>
    <definedName name="_______________TT22">#REF!</definedName>
    <definedName name="______________cab1">#REF!</definedName>
    <definedName name="______________CEF200" localSheetId="19" hidden="1">{#N/A,#N/A,FALSE,"MO (2)"}</definedName>
    <definedName name="______________CEF200" localSheetId="18" hidden="1">{#N/A,#N/A,FALSE,"MO (2)"}</definedName>
    <definedName name="______________CEF200" localSheetId="22" hidden="1">{#N/A,#N/A,FALSE,"MO (2)"}</definedName>
    <definedName name="______________CEF200" localSheetId="24" hidden="1">{#N/A,#N/A,FALSE,"MO (2)"}</definedName>
    <definedName name="______________CEF200" hidden="1">{#N/A,#N/A,FALSE,"MO (2)"}</definedName>
    <definedName name="______________CEF222" localSheetId="19" hidden="1">{#N/A,#N/A,FALSE,"MO (2)"}</definedName>
    <definedName name="______________CEF222" localSheetId="18" hidden="1">{#N/A,#N/A,FALSE,"MO (2)"}</definedName>
    <definedName name="______________CEF222" localSheetId="22" hidden="1">{#N/A,#N/A,FALSE,"MO (2)"}</definedName>
    <definedName name="______________CEF222" localSheetId="24" hidden="1">{#N/A,#N/A,FALSE,"MO (2)"}</definedName>
    <definedName name="______________CEF222" hidden="1">{#N/A,#N/A,FALSE,"MO (2)"}</definedName>
    <definedName name="______________CEF300" localSheetId="19" hidden="1">{#N/A,#N/A,FALSE,"MO (2)"}</definedName>
    <definedName name="______________CEF300" localSheetId="18" hidden="1">{#N/A,#N/A,FALSE,"MO (2)"}</definedName>
    <definedName name="______________CEF300" localSheetId="22" hidden="1">{#N/A,#N/A,FALSE,"MO (2)"}</definedName>
    <definedName name="______________CEF300" localSheetId="24" hidden="1">{#N/A,#N/A,FALSE,"MO (2)"}</definedName>
    <definedName name="______________CEF300" hidden="1">{#N/A,#N/A,FALSE,"MO (2)"}</definedName>
    <definedName name="______________CEF500" localSheetId="19" hidden="1">{#N/A,#N/A,FALSE,"MO (2)"}</definedName>
    <definedName name="______________CEF500" localSheetId="18" hidden="1">{#N/A,#N/A,FALSE,"MO (2)"}</definedName>
    <definedName name="______________CEF500" localSheetId="22" hidden="1">{#N/A,#N/A,FALSE,"MO (2)"}</definedName>
    <definedName name="______________CEF500" localSheetId="24" hidden="1">{#N/A,#N/A,FALSE,"MO (2)"}</definedName>
    <definedName name="______________CEF500" hidden="1">{#N/A,#N/A,FALSE,"MO (2)"}</definedName>
    <definedName name="______________emp2">#REF!</definedName>
    <definedName name="______________EXT1">#REF!</definedName>
    <definedName name="______________Ext2">#REF!</definedName>
    <definedName name="______________ind100">#REF!</definedName>
    <definedName name="______________JAZ1">#REF!</definedName>
    <definedName name="______________JAZ11">#REF!</definedName>
    <definedName name="______________JAZ2">#REF!</definedName>
    <definedName name="______________JAZ22">#REF!</definedName>
    <definedName name="______________JAZ3">#REF!</definedName>
    <definedName name="______________JAZ33">#REF!</definedName>
    <definedName name="______________mem2">#REF!</definedName>
    <definedName name="______________oac2">#REF!</definedName>
    <definedName name="______________OUT98">#REF!</definedName>
    <definedName name="______________PL1">#REF!</definedName>
    <definedName name="______________Rbv1">#REF!</definedName>
    <definedName name="______________RET1">#REF!</definedName>
    <definedName name="______________tsd4">#REF!</definedName>
    <definedName name="______________TT21">#REF!</definedName>
    <definedName name="______________TT22">#REF!</definedName>
    <definedName name="_____________cab1">#REF!</definedName>
    <definedName name="_____________CEF200" localSheetId="19" hidden="1">{#N/A,#N/A,FALSE,"MO (2)"}</definedName>
    <definedName name="_____________CEF200" localSheetId="18" hidden="1">{#N/A,#N/A,FALSE,"MO (2)"}</definedName>
    <definedName name="_____________CEF200" localSheetId="22" hidden="1">{#N/A,#N/A,FALSE,"MO (2)"}</definedName>
    <definedName name="_____________CEF200" localSheetId="24" hidden="1">{#N/A,#N/A,FALSE,"MO (2)"}</definedName>
    <definedName name="_____________CEF200" hidden="1">{#N/A,#N/A,FALSE,"MO (2)"}</definedName>
    <definedName name="_____________CEF222" localSheetId="19" hidden="1">{#N/A,#N/A,FALSE,"MO (2)"}</definedName>
    <definedName name="_____________CEF222" localSheetId="18" hidden="1">{#N/A,#N/A,FALSE,"MO (2)"}</definedName>
    <definedName name="_____________CEF222" localSheetId="22" hidden="1">{#N/A,#N/A,FALSE,"MO (2)"}</definedName>
    <definedName name="_____________CEF222" localSheetId="24" hidden="1">{#N/A,#N/A,FALSE,"MO (2)"}</definedName>
    <definedName name="_____________CEF222" hidden="1">{#N/A,#N/A,FALSE,"MO (2)"}</definedName>
    <definedName name="_____________CEF300" localSheetId="19" hidden="1">{#N/A,#N/A,FALSE,"MO (2)"}</definedName>
    <definedName name="_____________CEF300" localSheetId="18" hidden="1">{#N/A,#N/A,FALSE,"MO (2)"}</definedName>
    <definedName name="_____________CEF300" localSheetId="22" hidden="1">{#N/A,#N/A,FALSE,"MO (2)"}</definedName>
    <definedName name="_____________CEF300" localSheetId="24" hidden="1">{#N/A,#N/A,FALSE,"MO (2)"}</definedName>
    <definedName name="_____________CEF300" hidden="1">{#N/A,#N/A,FALSE,"MO (2)"}</definedName>
    <definedName name="_____________CEF500" localSheetId="19" hidden="1">{#N/A,#N/A,FALSE,"MO (2)"}</definedName>
    <definedName name="_____________CEF500" localSheetId="18" hidden="1">{#N/A,#N/A,FALSE,"MO (2)"}</definedName>
    <definedName name="_____________CEF500" localSheetId="22" hidden="1">{#N/A,#N/A,FALSE,"MO (2)"}</definedName>
    <definedName name="_____________CEF500" localSheetId="24" hidden="1">{#N/A,#N/A,FALSE,"MO (2)"}</definedName>
    <definedName name="_____________CEF500" hidden="1">{#N/A,#N/A,FALSE,"MO (2)"}</definedName>
    <definedName name="_____________emp2">#REF!</definedName>
    <definedName name="_____________EXT1">#REF!</definedName>
    <definedName name="_____________Ext2">#REF!</definedName>
    <definedName name="_____________ind100">#REF!</definedName>
    <definedName name="_____________JAZ1">#REF!</definedName>
    <definedName name="_____________JAZ11">#REF!</definedName>
    <definedName name="_____________JAZ2">#REF!</definedName>
    <definedName name="_____________JAZ22">#REF!</definedName>
    <definedName name="_____________JAZ3">#REF!</definedName>
    <definedName name="_____________JAZ33">#REF!</definedName>
    <definedName name="_____________mem2">#REF!</definedName>
    <definedName name="_____________OUT98" localSheetId="19" hidden="1">{#N/A,#N/A,TRUE,"Serviços"}</definedName>
    <definedName name="_____________OUT98" localSheetId="18" hidden="1">{#N/A,#N/A,TRUE,"Serviços"}</definedName>
    <definedName name="_____________OUT98" localSheetId="22" hidden="1">{#N/A,#N/A,TRUE,"Serviços"}</definedName>
    <definedName name="_____________OUT98" localSheetId="24" hidden="1">{#N/A,#N/A,TRUE,"Serviços"}</definedName>
    <definedName name="_____________OUT98" hidden="1">{#N/A,#N/A,TRUE,"Serviços"}</definedName>
    <definedName name="_____________PL1">#REF!</definedName>
    <definedName name="_____________Rbv1">#REF!</definedName>
    <definedName name="_____________RET1">#REF!</definedName>
    <definedName name="_____________tsd4">#REF!</definedName>
    <definedName name="_____________TT21">#REF!</definedName>
    <definedName name="_____________TT22">#REF!</definedName>
    <definedName name="____________cab1">#REF!</definedName>
    <definedName name="____________CEF200" localSheetId="19" hidden="1">{#N/A,#N/A,FALSE,"MO (2)"}</definedName>
    <definedName name="____________CEF200" localSheetId="18" hidden="1">{#N/A,#N/A,FALSE,"MO (2)"}</definedName>
    <definedName name="____________CEF200" localSheetId="22" hidden="1">{#N/A,#N/A,FALSE,"MO (2)"}</definedName>
    <definedName name="____________CEF200" localSheetId="24" hidden="1">{#N/A,#N/A,FALSE,"MO (2)"}</definedName>
    <definedName name="____________CEF200" hidden="1">{#N/A,#N/A,FALSE,"MO (2)"}</definedName>
    <definedName name="____________CEF222" localSheetId="19" hidden="1">{#N/A,#N/A,FALSE,"MO (2)"}</definedName>
    <definedName name="____________CEF222" localSheetId="18" hidden="1">{#N/A,#N/A,FALSE,"MO (2)"}</definedName>
    <definedName name="____________CEF222" localSheetId="22" hidden="1">{#N/A,#N/A,FALSE,"MO (2)"}</definedName>
    <definedName name="____________CEF222" localSheetId="24" hidden="1">{#N/A,#N/A,FALSE,"MO (2)"}</definedName>
    <definedName name="____________CEF222" hidden="1">{#N/A,#N/A,FALSE,"MO (2)"}</definedName>
    <definedName name="____________CEF300" localSheetId="19" hidden="1">{#N/A,#N/A,FALSE,"MO (2)"}</definedName>
    <definedName name="____________CEF300" localSheetId="18" hidden="1">{#N/A,#N/A,FALSE,"MO (2)"}</definedName>
    <definedName name="____________CEF300" localSheetId="22" hidden="1">{#N/A,#N/A,FALSE,"MO (2)"}</definedName>
    <definedName name="____________CEF300" localSheetId="24" hidden="1">{#N/A,#N/A,FALSE,"MO (2)"}</definedName>
    <definedName name="____________CEF300" hidden="1">{#N/A,#N/A,FALSE,"MO (2)"}</definedName>
    <definedName name="____________CEF500" localSheetId="19" hidden="1">{#N/A,#N/A,FALSE,"MO (2)"}</definedName>
    <definedName name="____________CEF500" localSheetId="18" hidden="1">{#N/A,#N/A,FALSE,"MO (2)"}</definedName>
    <definedName name="____________CEF500" localSheetId="22" hidden="1">{#N/A,#N/A,FALSE,"MO (2)"}</definedName>
    <definedName name="____________CEF500" localSheetId="24" hidden="1">{#N/A,#N/A,FALSE,"MO (2)"}</definedName>
    <definedName name="____________CEF500" hidden="1">{#N/A,#N/A,FALSE,"MO (2)"}</definedName>
    <definedName name="____________emp2">#REF!</definedName>
    <definedName name="____________Ext2">#REF!</definedName>
    <definedName name="____________ind100">#REF!</definedName>
    <definedName name="____________JAZ1">#REF!</definedName>
    <definedName name="____________JAZ11">#REF!</definedName>
    <definedName name="____________JAZ2">#REF!</definedName>
    <definedName name="____________JAZ22">#REF!</definedName>
    <definedName name="____________JAZ3">#REF!</definedName>
    <definedName name="____________JAZ33">#REF!</definedName>
    <definedName name="____________ki5">#REF!</definedName>
    <definedName name="____________mem2">#REF!</definedName>
    <definedName name="____________oac2">#REF!</definedName>
    <definedName name="____________OUT98" localSheetId="19" hidden="1">{#N/A,#N/A,TRUE,"Serviços"}</definedName>
    <definedName name="____________OUT98" localSheetId="18" hidden="1">{#N/A,#N/A,TRUE,"Serviços"}</definedName>
    <definedName name="____________OUT98" localSheetId="22" hidden="1">{#N/A,#N/A,TRUE,"Serviços"}</definedName>
    <definedName name="____________OUT98" localSheetId="24" hidden="1">{#N/A,#N/A,TRUE,"Serviços"}</definedName>
    <definedName name="____________OUT98" hidden="1">{#N/A,#N/A,TRUE,"Serviços"}</definedName>
    <definedName name="____________OUT988" localSheetId="19" hidden="1">{#N/A,#N/A,TRUE,"Serviços"}</definedName>
    <definedName name="____________OUT988" localSheetId="18" hidden="1">{#N/A,#N/A,TRUE,"Serviços"}</definedName>
    <definedName name="____________OUT988" localSheetId="22" hidden="1">{#N/A,#N/A,TRUE,"Serviços"}</definedName>
    <definedName name="____________OUT988" localSheetId="24" hidden="1">{#N/A,#N/A,TRUE,"Serviços"}</definedName>
    <definedName name="____________OUT988" hidden="1">{#N/A,#N/A,TRUE,"Serviços"}</definedName>
    <definedName name="____________PL1">#REF!</definedName>
    <definedName name="____________Rbv1">#REF!</definedName>
    <definedName name="____________RET1">#REF!</definedName>
    <definedName name="____________tsd4">#REF!</definedName>
    <definedName name="____________TT102">#REF!</definedName>
    <definedName name="____________TT107">#REF!</definedName>
    <definedName name="____________TT121">#REF!</definedName>
    <definedName name="____________TT123">#REF!</definedName>
    <definedName name="____________TT19">#REF!</definedName>
    <definedName name="____________TT20">#REF!</definedName>
    <definedName name="____________TT21">#REF!</definedName>
    <definedName name="____________TT22">#REF!</definedName>
    <definedName name="____________TT26">#REF!</definedName>
    <definedName name="____________TT27">#REF!</definedName>
    <definedName name="____________TT28">#REF!</definedName>
    <definedName name="____________TT30">#REF!</definedName>
    <definedName name="____________TT31">#REF!</definedName>
    <definedName name="____________TT32">#REF!</definedName>
    <definedName name="____________TT33">#REF!</definedName>
    <definedName name="____________TT34">#REF!</definedName>
    <definedName name="____________TT36">#REF!</definedName>
    <definedName name="____________TT37">#REF!</definedName>
    <definedName name="____________TT38">#REF!</definedName>
    <definedName name="____________TT39">#REF!</definedName>
    <definedName name="____________TT40">#REF!</definedName>
    <definedName name="____________TT5">#REF!</definedName>
    <definedName name="____________TT52">#REF!</definedName>
    <definedName name="____________TT53">#REF!</definedName>
    <definedName name="____________TT54">#REF!</definedName>
    <definedName name="____________TT55">#REF!</definedName>
    <definedName name="____________TT6">#REF!</definedName>
    <definedName name="____________TT60">#REF!</definedName>
    <definedName name="____________TT61">#REF!</definedName>
    <definedName name="____________TT69">#REF!</definedName>
    <definedName name="____________TT7">#REF!</definedName>
    <definedName name="____________TT70">#REF!</definedName>
    <definedName name="____________TT71">#REF!</definedName>
    <definedName name="____________TT74">#REF!</definedName>
    <definedName name="____________TT75">#REF!</definedName>
    <definedName name="____________TT76">#REF!</definedName>
    <definedName name="____________TT77">#REF!</definedName>
    <definedName name="____________TT78">#REF!</definedName>
    <definedName name="____________TT79">#REF!</definedName>
    <definedName name="____________TT94">#REF!</definedName>
    <definedName name="____________TT95">#REF!</definedName>
    <definedName name="____________TT97">#REF!</definedName>
    <definedName name="___________CEF200" localSheetId="19" hidden="1">{#N/A,#N/A,FALSE,"MO (2)"}</definedName>
    <definedName name="___________CEF200" localSheetId="18" hidden="1">{#N/A,#N/A,FALSE,"MO (2)"}</definedName>
    <definedName name="___________CEF200" localSheetId="22" hidden="1">{#N/A,#N/A,FALSE,"MO (2)"}</definedName>
    <definedName name="___________CEF200" localSheetId="24" hidden="1">{#N/A,#N/A,FALSE,"MO (2)"}</definedName>
    <definedName name="___________CEF200" hidden="1">{#N/A,#N/A,FALSE,"MO (2)"}</definedName>
    <definedName name="___________CEF222" localSheetId="19" hidden="1">{#N/A,#N/A,FALSE,"MO (2)"}</definedName>
    <definedName name="___________CEF222" localSheetId="18" hidden="1">{#N/A,#N/A,FALSE,"MO (2)"}</definedName>
    <definedName name="___________CEF222" localSheetId="22" hidden="1">{#N/A,#N/A,FALSE,"MO (2)"}</definedName>
    <definedName name="___________CEF222" localSheetId="24" hidden="1">{#N/A,#N/A,FALSE,"MO (2)"}</definedName>
    <definedName name="___________CEF222" hidden="1">{#N/A,#N/A,FALSE,"MO (2)"}</definedName>
    <definedName name="___________CEF300" localSheetId="19" hidden="1">{#N/A,#N/A,FALSE,"MO (2)"}</definedName>
    <definedName name="___________CEF300" localSheetId="18" hidden="1">{#N/A,#N/A,FALSE,"MO (2)"}</definedName>
    <definedName name="___________CEF300" localSheetId="22" hidden="1">{#N/A,#N/A,FALSE,"MO (2)"}</definedName>
    <definedName name="___________CEF300" localSheetId="24" hidden="1">{#N/A,#N/A,FALSE,"MO (2)"}</definedName>
    <definedName name="___________CEF300" hidden="1">{#N/A,#N/A,FALSE,"MO (2)"}</definedName>
    <definedName name="___________CEF500" localSheetId="19" hidden="1">{#N/A,#N/A,FALSE,"MO (2)"}</definedName>
    <definedName name="___________CEF500" localSheetId="18" hidden="1">{#N/A,#N/A,FALSE,"MO (2)"}</definedName>
    <definedName name="___________CEF500" localSheetId="22" hidden="1">{#N/A,#N/A,FALSE,"MO (2)"}</definedName>
    <definedName name="___________CEF500" localSheetId="24" hidden="1">{#N/A,#N/A,FALSE,"MO (2)"}</definedName>
    <definedName name="___________CEF500" hidden="1">{#N/A,#N/A,FALSE,"MO (2)"}</definedName>
    <definedName name="___________emp2">#REF!</definedName>
    <definedName name="___________EXT1">#REF!</definedName>
    <definedName name="___________Ext2">#REF!</definedName>
    <definedName name="___________Ext2_25">#REF!</definedName>
    <definedName name="___________ind100">#REF!</definedName>
    <definedName name="___________JAZ1">#REF!</definedName>
    <definedName name="___________JAZ11">#REF!</definedName>
    <definedName name="___________JAZ2">#REF!</definedName>
    <definedName name="___________JAZ22">#REF!</definedName>
    <definedName name="___________JAZ3">#REF!</definedName>
    <definedName name="___________JAZ33">#REF!</definedName>
    <definedName name="___________ki5">#REF!</definedName>
    <definedName name="___________mem2">#REF!</definedName>
    <definedName name="___________oac2">#REF!</definedName>
    <definedName name="___________OUT98" localSheetId="19" hidden="1">{#N/A,#N/A,TRUE,"Serviços"}</definedName>
    <definedName name="___________OUT98" localSheetId="18" hidden="1">{#N/A,#N/A,TRUE,"Serviços"}</definedName>
    <definedName name="___________OUT98" localSheetId="22" hidden="1">{#N/A,#N/A,TRUE,"Serviços"}</definedName>
    <definedName name="___________OUT98" localSheetId="24" hidden="1">{#N/A,#N/A,TRUE,"Serviços"}</definedName>
    <definedName name="___________OUT98" hidden="1">{#N/A,#N/A,TRUE,"Serviços"}</definedName>
    <definedName name="___________OUT988" localSheetId="19" hidden="1">{#N/A,#N/A,TRUE,"Serviços"}</definedName>
    <definedName name="___________OUT988" localSheetId="18" hidden="1">{#N/A,#N/A,TRUE,"Serviços"}</definedName>
    <definedName name="___________OUT988" localSheetId="22" hidden="1">{#N/A,#N/A,TRUE,"Serviços"}</definedName>
    <definedName name="___________OUT988" localSheetId="24" hidden="1">{#N/A,#N/A,TRUE,"Serviços"}</definedName>
    <definedName name="___________OUT988" hidden="1">{#N/A,#N/A,TRUE,"Serviços"}</definedName>
    <definedName name="___________OUT9888" localSheetId="19" hidden="1">{#N/A,#N/A,TRUE,"Serviços"}</definedName>
    <definedName name="___________OUT9888" localSheetId="18" hidden="1">{#N/A,#N/A,TRUE,"Serviços"}</definedName>
    <definedName name="___________OUT9888" localSheetId="22" hidden="1">{#N/A,#N/A,TRUE,"Serviços"}</definedName>
    <definedName name="___________OUT9888" localSheetId="24" hidden="1">{#N/A,#N/A,TRUE,"Serviços"}</definedName>
    <definedName name="___________OUT9888" hidden="1">{#N/A,#N/A,TRUE,"Serviços"}</definedName>
    <definedName name="___________PL1">#REF!</definedName>
    <definedName name="___________r">#REF!</definedName>
    <definedName name="___________Rbv1">#REF!</definedName>
    <definedName name="___________tsd4">#REF!</definedName>
    <definedName name="___________TT21">#REF!</definedName>
    <definedName name="___________TT22">#REF!</definedName>
    <definedName name="__________cab1">#REF!</definedName>
    <definedName name="__________CEF200" localSheetId="19" hidden="1">{#N/A,#N/A,FALSE,"MO (2)"}</definedName>
    <definedName name="__________CEF200" localSheetId="18" hidden="1">{#N/A,#N/A,FALSE,"MO (2)"}</definedName>
    <definedName name="__________CEF200" localSheetId="22" hidden="1">{#N/A,#N/A,FALSE,"MO (2)"}</definedName>
    <definedName name="__________CEF200" localSheetId="24" hidden="1">{#N/A,#N/A,FALSE,"MO (2)"}</definedName>
    <definedName name="__________CEF200" hidden="1">{#N/A,#N/A,FALSE,"MO (2)"}</definedName>
    <definedName name="__________CEF222" localSheetId="19" hidden="1">{#N/A,#N/A,FALSE,"MO (2)"}</definedName>
    <definedName name="__________CEF222" localSheetId="18" hidden="1">{#N/A,#N/A,FALSE,"MO (2)"}</definedName>
    <definedName name="__________CEF222" localSheetId="22" hidden="1">{#N/A,#N/A,FALSE,"MO (2)"}</definedName>
    <definedName name="__________CEF222" localSheetId="24" hidden="1">{#N/A,#N/A,FALSE,"MO (2)"}</definedName>
    <definedName name="__________CEF222" hidden="1">{#N/A,#N/A,FALSE,"MO (2)"}</definedName>
    <definedName name="__________CEF300" localSheetId="19" hidden="1">{#N/A,#N/A,FALSE,"MO (2)"}</definedName>
    <definedName name="__________CEF300" localSheetId="18" hidden="1">{#N/A,#N/A,FALSE,"MO (2)"}</definedName>
    <definedName name="__________CEF300" localSheetId="22" hidden="1">{#N/A,#N/A,FALSE,"MO (2)"}</definedName>
    <definedName name="__________CEF300" localSheetId="24" hidden="1">{#N/A,#N/A,FALSE,"MO (2)"}</definedName>
    <definedName name="__________CEF300" hidden="1">{#N/A,#N/A,FALSE,"MO (2)"}</definedName>
    <definedName name="__________CEF500" localSheetId="19" hidden="1">{#N/A,#N/A,FALSE,"MO (2)"}</definedName>
    <definedName name="__________CEF500" localSheetId="18" hidden="1">{#N/A,#N/A,FALSE,"MO (2)"}</definedName>
    <definedName name="__________CEF500" localSheetId="22" hidden="1">{#N/A,#N/A,FALSE,"MO (2)"}</definedName>
    <definedName name="__________CEF500" localSheetId="24" hidden="1">{#N/A,#N/A,FALSE,"MO (2)"}</definedName>
    <definedName name="__________CEF500" hidden="1">{#N/A,#N/A,FALSE,"MO (2)"}</definedName>
    <definedName name="__________emp2">#REF!</definedName>
    <definedName name="__________EXT1">#REF!</definedName>
    <definedName name="__________Ext2">#REF!</definedName>
    <definedName name="__________Fev1">#N/A</definedName>
    <definedName name="__________ind100">#REF!</definedName>
    <definedName name="__________Jan1">#N/A</definedName>
    <definedName name="__________JAZ1">#REF!</definedName>
    <definedName name="__________JAZ11">#REF!</definedName>
    <definedName name="__________JAZ2">#REF!</definedName>
    <definedName name="__________JAZ22">#REF!</definedName>
    <definedName name="__________JAZ3">#REF!</definedName>
    <definedName name="__________JAZ33">#REF!</definedName>
    <definedName name="__________ki5">#REF!</definedName>
    <definedName name="__________Mar1">#N/A</definedName>
    <definedName name="__________mem2">#REF!</definedName>
    <definedName name="__________oac2">#REF!</definedName>
    <definedName name="__________OUT98" localSheetId="19" hidden="1">{#N/A,#N/A,TRUE,"Serviços"}</definedName>
    <definedName name="__________OUT98" localSheetId="18" hidden="1">{#N/A,#N/A,TRUE,"Serviços"}</definedName>
    <definedName name="__________OUT98" localSheetId="22" hidden="1">{#N/A,#N/A,TRUE,"Serviços"}</definedName>
    <definedName name="__________OUT98" localSheetId="24" hidden="1">{#N/A,#N/A,TRUE,"Serviços"}</definedName>
    <definedName name="__________OUT98" hidden="1">{#N/A,#N/A,TRUE,"Serviços"}</definedName>
    <definedName name="__________PL1">#REF!</definedName>
    <definedName name="__________PL1_25">#REF!</definedName>
    <definedName name="__________r">#REF!</definedName>
    <definedName name="__________r_25">#REF!</definedName>
    <definedName name="__________Rbv1">#REF!</definedName>
    <definedName name="__________RET1">#REF!</definedName>
    <definedName name="__________tsd4">#REF!</definedName>
    <definedName name="__________TT21">#REF!</definedName>
    <definedName name="__________TT22">#REF!</definedName>
    <definedName name="_________A1">#N/A</definedName>
    <definedName name="_________A10">#N/A</definedName>
    <definedName name="_________A11">#N/A</definedName>
    <definedName name="_________A12">#N/A</definedName>
    <definedName name="_________A13">#N/A</definedName>
    <definedName name="_________A14">#N/A</definedName>
    <definedName name="_________A15">#N/A</definedName>
    <definedName name="_________A16">#N/A</definedName>
    <definedName name="_________A17">#N/A</definedName>
    <definedName name="_________A19">#N/A</definedName>
    <definedName name="_________A2">#N/A</definedName>
    <definedName name="_________A20">#N/A</definedName>
    <definedName name="_________A21">#N/A</definedName>
    <definedName name="_________A22">#N/A</definedName>
    <definedName name="_________A23">#N/A</definedName>
    <definedName name="_________A24">#N/A</definedName>
    <definedName name="_________A25">#N/A</definedName>
    <definedName name="_________A3">#N/A</definedName>
    <definedName name="_________A4">#N/A</definedName>
    <definedName name="_________A5">#N/A</definedName>
    <definedName name="_________A6">#N/A</definedName>
    <definedName name="_________A7">#N/A</definedName>
    <definedName name="_________A9">#N/A</definedName>
    <definedName name="_________cab1">#REF!</definedName>
    <definedName name="_________CEF200" localSheetId="19" hidden="1">{#N/A,#N/A,FALSE,"MO (2)"}</definedName>
    <definedName name="_________CEF200" localSheetId="18" hidden="1">{#N/A,#N/A,FALSE,"MO (2)"}</definedName>
    <definedName name="_________CEF200" localSheetId="22" hidden="1">{#N/A,#N/A,FALSE,"MO (2)"}</definedName>
    <definedName name="_________CEF200" localSheetId="24" hidden="1">{#N/A,#N/A,FALSE,"MO (2)"}</definedName>
    <definedName name="_________CEF200" hidden="1">{#N/A,#N/A,FALSE,"MO (2)"}</definedName>
    <definedName name="_________CEF222" localSheetId="19" hidden="1">{#N/A,#N/A,FALSE,"MO (2)"}</definedName>
    <definedName name="_________CEF222" localSheetId="18" hidden="1">{#N/A,#N/A,FALSE,"MO (2)"}</definedName>
    <definedName name="_________CEF222" localSheetId="22" hidden="1">{#N/A,#N/A,FALSE,"MO (2)"}</definedName>
    <definedName name="_________CEF222" localSheetId="24" hidden="1">{#N/A,#N/A,FALSE,"MO (2)"}</definedName>
    <definedName name="_________CEF222" hidden="1">{#N/A,#N/A,FALSE,"MO (2)"}</definedName>
    <definedName name="_________CEF300" localSheetId="19" hidden="1">{#N/A,#N/A,FALSE,"MO (2)"}</definedName>
    <definedName name="_________CEF300" localSheetId="18" hidden="1">{#N/A,#N/A,FALSE,"MO (2)"}</definedName>
    <definedName name="_________CEF300" localSheetId="22" hidden="1">{#N/A,#N/A,FALSE,"MO (2)"}</definedName>
    <definedName name="_________CEF300" localSheetId="24" hidden="1">{#N/A,#N/A,FALSE,"MO (2)"}</definedName>
    <definedName name="_________CEF300" hidden="1">{#N/A,#N/A,FALSE,"MO (2)"}</definedName>
    <definedName name="_________CEF500" localSheetId="19" hidden="1">{#N/A,#N/A,FALSE,"MO (2)"}</definedName>
    <definedName name="_________CEF500" localSheetId="18" hidden="1">{#N/A,#N/A,FALSE,"MO (2)"}</definedName>
    <definedName name="_________CEF500" localSheetId="22" hidden="1">{#N/A,#N/A,FALSE,"MO (2)"}</definedName>
    <definedName name="_________CEF500" localSheetId="24" hidden="1">{#N/A,#N/A,FALSE,"MO (2)"}</definedName>
    <definedName name="_________CEF500" hidden="1">{#N/A,#N/A,FALSE,"MO (2)"}</definedName>
    <definedName name="_________emp2">#REF!</definedName>
    <definedName name="_________EXT1">#REF!</definedName>
    <definedName name="_________Ext2">#REF!</definedName>
    <definedName name="_________Ext2_25">#REF!</definedName>
    <definedName name="_________Fev1">#N/A</definedName>
    <definedName name="_________ind100">#REF!</definedName>
    <definedName name="_________Jan1">#N/A</definedName>
    <definedName name="_________JAZ1">#REF!</definedName>
    <definedName name="_________JAZ11">#REF!</definedName>
    <definedName name="_________JAZ2">#REF!</definedName>
    <definedName name="_________JAZ22">#REF!</definedName>
    <definedName name="_________JAZ3">#REF!</definedName>
    <definedName name="_________JAZ33">#REF!</definedName>
    <definedName name="_________ki5">#REF!</definedName>
    <definedName name="_________Mar1">#N/A</definedName>
    <definedName name="_________mem2">#REF!</definedName>
    <definedName name="_________MOD01">#N/A</definedName>
    <definedName name="_________oac2">#REF!</definedName>
    <definedName name="_________OUT98" localSheetId="19" hidden="1">{#N/A,#N/A,TRUE,"Serviços"}</definedName>
    <definedName name="_________OUT98" localSheetId="18" hidden="1">{#N/A,#N/A,TRUE,"Serviços"}</definedName>
    <definedName name="_________OUT98" localSheetId="22" hidden="1">{#N/A,#N/A,TRUE,"Serviços"}</definedName>
    <definedName name="_________OUT98" localSheetId="24" hidden="1">{#N/A,#N/A,TRUE,"Serviços"}</definedName>
    <definedName name="_________OUT98" hidden="1">{#N/A,#N/A,TRUE,"Serviços"}</definedName>
    <definedName name="_________OUTT98" localSheetId="19" hidden="1">{#N/A,#N/A,TRUE,"Serviços"}</definedName>
    <definedName name="_________OUTT98" localSheetId="18" hidden="1">{#N/A,#N/A,TRUE,"Serviços"}</definedName>
    <definedName name="_________OUTT98" localSheetId="22" hidden="1">{#N/A,#N/A,TRUE,"Serviços"}</definedName>
    <definedName name="_________OUTT98" localSheetId="24" hidden="1">{#N/A,#N/A,TRUE,"Serviços"}</definedName>
    <definedName name="_________OUTT98" hidden="1">{#N/A,#N/A,TRUE,"Serviços"}</definedName>
    <definedName name="_________OUTT988" localSheetId="19" hidden="1">{#N/A,#N/A,TRUE,"Serviços"}</definedName>
    <definedName name="_________OUTT988" localSheetId="18" hidden="1">{#N/A,#N/A,TRUE,"Serviços"}</definedName>
    <definedName name="_________OUTT988" localSheetId="22" hidden="1">{#N/A,#N/A,TRUE,"Serviços"}</definedName>
    <definedName name="_________OUTT988" localSheetId="24" hidden="1">{#N/A,#N/A,TRUE,"Serviços"}</definedName>
    <definedName name="_________OUTT988" hidden="1">{#N/A,#N/A,TRUE,"Serviços"}</definedName>
    <definedName name="_________PL1">#REF!</definedName>
    <definedName name="_________r">#REF!</definedName>
    <definedName name="_________r_25">#REF!</definedName>
    <definedName name="_________Rbv1">#REF!</definedName>
    <definedName name="_________reg1">#REF!</definedName>
    <definedName name="_________reg3">#REF!</definedName>
    <definedName name="_________reg5">#REF!</definedName>
    <definedName name="_________reg7">#REF!</definedName>
    <definedName name="_________RET1">#REF!</definedName>
    <definedName name="_________RP1">#N/A</definedName>
    <definedName name="_________tsd4">#REF!</definedName>
    <definedName name="_________TT1">#REF!</definedName>
    <definedName name="_________TT10">#REF!</definedName>
    <definedName name="_________TT100">#REF!</definedName>
    <definedName name="_________TT101">#REF!</definedName>
    <definedName name="_________TT103">#REF!</definedName>
    <definedName name="_________TT104">#REF!</definedName>
    <definedName name="_________TT105">#REF!</definedName>
    <definedName name="_________TT106">#REF!</definedName>
    <definedName name="_________TT108">#REF!</definedName>
    <definedName name="_________TT109">#REF!</definedName>
    <definedName name="_________TT11">#REF!</definedName>
    <definedName name="_________TT110">#REF!</definedName>
    <definedName name="_________TT111">#REF!</definedName>
    <definedName name="_________TT112">#REF!</definedName>
    <definedName name="_________TT113">#REF!</definedName>
    <definedName name="_________TT114">#REF!</definedName>
    <definedName name="_________TT115">#REF!</definedName>
    <definedName name="_________TT116">#REF!</definedName>
    <definedName name="_________TT117">#REF!</definedName>
    <definedName name="_________TT118">#REF!</definedName>
    <definedName name="_________TT119">#REF!</definedName>
    <definedName name="_________TT12">#REF!</definedName>
    <definedName name="_________TT120">#REF!</definedName>
    <definedName name="_________TT122">#REF!</definedName>
    <definedName name="_________TT124">#REF!</definedName>
    <definedName name="_________TT125">#REF!</definedName>
    <definedName name="_________TT126">#REF!</definedName>
    <definedName name="_________TT127">#REF!</definedName>
    <definedName name="_________TT128">#REF!</definedName>
    <definedName name="_________TT129">#REF!</definedName>
    <definedName name="_________TT13">#REF!</definedName>
    <definedName name="_________TT130">#REF!</definedName>
    <definedName name="_________TT131">#REF!</definedName>
    <definedName name="_________TT132">#REF!</definedName>
    <definedName name="_________TT133">#REF!</definedName>
    <definedName name="_________TT134">#REF!</definedName>
    <definedName name="_________TT135">#REF!</definedName>
    <definedName name="_________TT136">#REF!</definedName>
    <definedName name="_________TT137">#REF!</definedName>
    <definedName name="_________TT138">#REF!</definedName>
    <definedName name="_________TT139">#REF!</definedName>
    <definedName name="_________TT14">#REF!</definedName>
    <definedName name="_________TT140">#REF!</definedName>
    <definedName name="_________TT141">#REF!</definedName>
    <definedName name="_________TT142">#REF!</definedName>
    <definedName name="_________TT15">#REF!</definedName>
    <definedName name="_________TT16">#REF!</definedName>
    <definedName name="_________TT17">#REF!</definedName>
    <definedName name="_________TT21">#REF!</definedName>
    <definedName name="_________TT22">#REF!</definedName>
    <definedName name="_________tt23">#REF!</definedName>
    <definedName name="_________TT24">#REF!</definedName>
    <definedName name="_________TT25">#REF!</definedName>
    <definedName name="_________tt288">#REF!</definedName>
    <definedName name="_________TT29">#REF!</definedName>
    <definedName name="_________TT3">#REF!</definedName>
    <definedName name="_________tt300">#REF!</definedName>
    <definedName name="_________tt322">#REF!</definedName>
    <definedName name="_________TT35">#REF!</definedName>
    <definedName name="_________TT41">#REF!</definedName>
    <definedName name="_________TT42">#REF!</definedName>
    <definedName name="_________TT43">#REF!</definedName>
    <definedName name="_________TT44">#REF!</definedName>
    <definedName name="_________TT45">#REF!</definedName>
    <definedName name="_________TT46">#REF!</definedName>
    <definedName name="_________TT47">#REF!</definedName>
    <definedName name="_________TT48">#REF!</definedName>
    <definedName name="_________TT49">#REF!</definedName>
    <definedName name="_________TT50">#REF!</definedName>
    <definedName name="_________TT51">#REF!</definedName>
    <definedName name="_________TT56">#REF!</definedName>
    <definedName name="_________TT57">#REF!</definedName>
    <definedName name="_________TT58">#REF!</definedName>
    <definedName name="_________TT59">#REF!</definedName>
    <definedName name="_________TT62">#REF!</definedName>
    <definedName name="_________TT63">#REF!</definedName>
    <definedName name="_________TT64">#REF!</definedName>
    <definedName name="_________TT65">#REF!</definedName>
    <definedName name="_________TT66">#REF!</definedName>
    <definedName name="_________TT67">#REF!</definedName>
    <definedName name="_________TT68">#REF!</definedName>
    <definedName name="_________TT7">#REF!</definedName>
    <definedName name="_________TT72">#REF!</definedName>
    <definedName name="_________TT73">#REF!</definedName>
    <definedName name="_________TT8">#REF!</definedName>
    <definedName name="_________TT80">#REF!</definedName>
    <definedName name="_________TT81">#REF!</definedName>
    <definedName name="_________TT82">#REF!</definedName>
    <definedName name="_________TT83">#REF!</definedName>
    <definedName name="_________TT84">#REF!</definedName>
    <definedName name="_________TT85">#REF!</definedName>
    <definedName name="_________TT86">#REF!</definedName>
    <definedName name="_________TT87">#REF!</definedName>
    <definedName name="_________TT88">#REF!</definedName>
    <definedName name="_________TT89">#REF!</definedName>
    <definedName name="_________TT9">#REF!</definedName>
    <definedName name="_________TT90">#REF!</definedName>
    <definedName name="_________TT91">#REF!</definedName>
    <definedName name="_________TT92">#REF!</definedName>
    <definedName name="_________TT93">#REF!</definedName>
    <definedName name="_________TT98">#REF!</definedName>
    <definedName name="_________TT99">#REF!</definedName>
    <definedName name="________A1">#REF!</definedName>
    <definedName name="________A10">#REF!</definedName>
    <definedName name="________A11">#REF!</definedName>
    <definedName name="________A12">#REF!</definedName>
    <definedName name="________A13">#REF!</definedName>
    <definedName name="________A14">#REF!</definedName>
    <definedName name="________A15">#REF!</definedName>
    <definedName name="________A16">#REF!</definedName>
    <definedName name="________A17">#REF!</definedName>
    <definedName name="________A19">#REF!</definedName>
    <definedName name="________A2">#REF!</definedName>
    <definedName name="________A20">#REF!</definedName>
    <definedName name="________A21">#REF!</definedName>
    <definedName name="________A22">#REF!</definedName>
    <definedName name="________A23">#REF!</definedName>
    <definedName name="________A24">#REF!</definedName>
    <definedName name="________A25">#REF!</definedName>
    <definedName name="________A3">#REF!</definedName>
    <definedName name="________A4">#REF!</definedName>
    <definedName name="________A5">#REF!</definedName>
    <definedName name="________A6">#REF!</definedName>
    <definedName name="________A7">#REF!</definedName>
    <definedName name="________A9">#REF!</definedName>
    <definedName name="________b1" localSheetId="19" hidden="1">{#N/A,#N/A,FALSE,"MO (2)"}</definedName>
    <definedName name="________b1" localSheetId="18" hidden="1">{#N/A,#N/A,FALSE,"MO (2)"}</definedName>
    <definedName name="________b1" localSheetId="22" hidden="1">{#N/A,#N/A,FALSE,"MO (2)"}</definedName>
    <definedName name="________b1" localSheetId="24" hidden="1">{#N/A,#N/A,FALSE,"MO (2)"}</definedName>
    <definedName name="________b1" hidden="1">{#N/A,#N/A,FALSE,"MO (2)"}</definedName>
    <definedName name="________cab1">#REF!</definedName>
    <definedName name="________CEF200" localSheetId="19" hidden="1">{#N/A,#N/A,FALSE,"MO (2)"}</definedName>
    <definedName name="________CEF200" localSheetId="18" hidden="1">{#N/A,#N/A,FALSE,"MO (2)"}</definedName>
    <definedName name="________CEF200" localSheetId="22" hidden="1">{#N/A,#N/A,FALSE,"MO (2)"}</definedName>
    <definedName name="________CEF200" localSheetId="24" hidden="1">{#N/A,#N/A,FALSE,"MO (2)"}</definedName>
    <definedName name="________CEF200" hidden="1">{#N/A,#N/A,FALSE,"MO (2)"}</definedName>
    <definedName name="________CEF222" localSheetId="19" hidden="1">{#N/A,#N/A,FALSE,"MO (2)"}</definedName>
    <definedName name="________CEF222" localSheetId="18" hidden="1">{#N/A,#N/A,FALSE,"MO (2)"}</definedName>
    <definedName name="________CEF222" localSheetId="22" hidden="1">{#N/A,#N/A,FALSE,"MO (2)"}</definedName>
    <definedName name="________CEF222" localSheetId="24" hidden="1">{#N/A,#N/A,FALSE,"MO (2)"}</definedName>
    <definedName name="________CEF222" hidden="1">{#N/A,#N/A,FALSE,"MO (2)"}</definedName>
    <definedName name="________CEF300" localSheetId="19" hidden="1">{#N/A,#N/A,FALSE,"MO (2)"}</definedName>
    <definedName name="________CEF300" localSheetId="18" hidden="1">{#N/A,#N/A,FALSE,"MO (2)"}</definedName>
    <definedName name="________CEF300" localSheetId="22" hidden="1">{#N/A,#N/A,FALSE,"MO (2)"}</definedName>
    <definedName name="________CEF300" localSheetId="24" hidden="1">{#N/A,#N/A,FALSE,"MO (2)"}</definedName>
    <definedName name="________CEF300" hidden="1">{#N/A,#N/A,FALSE,"MO (2)"}</definedName>
    <definedName name="________CEF500" localSheetId="19" hidden="1">{#N/A,#N/A,FALSE,"MO (2)"}</definedName>
    <definedName name="________CEF500" localSheetId="18" hidden="1">{#N/A,#N/A,FALSE,"MO (2)"}</definedName>
    <definedName name="________CEF500" localSheetId="22" hidden="1">{#N/A,#N/A,FALSE,"MO (2)"}</definedName>
    <definedName name="________CEF500" localSheetId="24" hidden="1">{#N/A,#N/A,FALSE,"MO (2)"}</definedName>
    <definedName name="________CEF500" hidden="1">{#N/A,#N/A,FALSE,"MO (2)"}</definedName>
    <definedName name="________emp2">#REF!</definedName>
    <definedName name="________EXT1">#REF!</definedName>
    <definedName name="________Ext2">#REF!</definedName>
    <definedName name="________Fev1">#REF!</definedName>
    <definedName name="________ind100">#REF!</definedName>
    <definedName name="________Jan1">#REF!</definedName>
    <definedName name="________JAZ1">#REF!</definedName>
    <definedName name="________JAZ11">#REF!</definedName>
    <definedName name="________JAZ2">#REF!</definedName>
    <definedName name="________JAZ22">#REF!</definedName>
    <definedName name="________JAZ3">#REF!</definedName>
    <definedName name="________JAZ33">#REF!</definedName>
    <definedName name="________ki5">#REF!</definedName>
    <definedName name="________Mar1">#REF!</definedName>
    <definedName name="________mem2">#REF!</definedName>
    <definedName name="________MOD01">#REF!</definedName>
    <definedName name="________oac2">#REF!</definedName>
    <definedName name="________Obs1">#REF!</definedName>
    <definedName name="________Obs2">#REF!</definedName>
    <definedName name="________OUT98" localSheetId="19" hidden="1">{#N/A,#N/A,TRUE,"Serviços"}</definedName>
    <definedName name="________OUT98" localSheetId="18" hidden="1">{#N/A,#N/A,TRUE,"Serviços"}</definedName>
    <definedName name="________OUT98" localSheetId="22" hidden="1">{#N/A,#N/A,TRUE,"Serviços"}</definedName>
    <definedName name="________OUT98" localSheetId="24" hidden="1">{#N/A,#N/A,TRUE,"Serviços"}</definedName>
    <definedName name="________OUT98" hidden="1">{#N/A,#N/A,TRUE,"Serviços"}</definedName>
    <definedName name="________out99" localSheetId="19" hidden="1">{#N/A,#N/A,TRUE,"Serviços"}</definedName>
    <definedName name="________out99" localSheetId="18" hidden="1">{#N/A,#N/A,TRUE,"Serviços"}</definedName>
    <definedName name="________out99" localSheetId="22" hidden="1">{#N/A,#N/A,TRUE,"Serviços"}</definedName>
    <definedName name="________out99" localSheetId="24" hidden="1">{#N/A,#N/A,TRUE,"Serviços"}</definedName>
    <definedName name="________out99" hidden="1">{#N/A,#N/A,TRUE,"Serviços"}</definedName>
    <definedName name="________OUTTT98" localSheetId="19" hidden="1">{#N/A,#N/A,TRUE,"Serviços"}</definedName>
    <definedName name="________OUTTT98" localSheetId="18" hidden="1">{#N/A,#N/A,TRUE,"Serviços"}</definedName>
    <definedName name="________OUTTT98" localSheetId="22" hidden="1">{#N/A,#N/A,TRUE,"Serviços"}</definedName>
    <definedName name="________OUTTT98" localSheetId="24" hidden="1">{#N/A,#N/A,TRUE,"Serviços"}</definedName>
    <definedName name="________OUTTT98" hidden="1">{#N/A,#N/A,TRUE,"Serviços"}</definedName>
    <definedName name="________PL1">#REF!</definedName>
    <definedName name="________PL1_25">#REF!</definedName>
    <definedName name="________r">#REF!</definedName>
    <definedName name="________r_25">#REF!</definedName>
    <definedName name="________Rbv1">#REF!</definedName>
    <definedName name="________reg1">#REF!</definedName>
    <definedName name="________reg3">#REF!</definedName>
    <definedName name="________reg5">#REF!</definedName>
    <definedName name="________reg7">#REF!</definedName>
    <definedName name="________RET1">#REF!</definedName>
    <definedName name="________RP1">#REF!</definedName>
    <definedName name="________tsd4">#REF!</definedName>
    <definedName name="________TT1">#REF!</definedName>
    <definedName name="________TT10">#REF!</definedName>
    <definedName name="________TT100">#REF!</definedName>
    <definedName name="________TT101">#REF!</definedName>
    <definedName name="________TT102">#REF!</definedName>
    <definedName name="________TT103">#REF!</definedName>
    <definedName name="________TT104">#REF!</definedName>
    <definedName name="________TT105">#REF!</definedName>
    <definedName name="________TT106">#REF!</definedName>
    <definedName name="________TT107">#REF!</definedName>
    <definedName name="________TT108">#REF!</definedName>
    <definedName name="________TT109">#REF!</definedName>
    <definedName name="________TT11">#REF!</definedName>
    <definedName name="________TT110">#REF!</definedName>
    <definedName name="________TT111">#REF!</definedName>
    <definedName name="________TT112">#REF!</definedName>
    <definedName name="________TT113">#REF!</definedName>
    <definedName name="________TT114">#REF!</definedName>
    <definedName name="________TT115">#REF!</definedName>
    <definedName name="________TT116">#REF!</definedName>
    <definedName name="________TT117">#REF!</definedName>
    <definedName name="________TT118">#REF!</definedName>
    <definedName name="________TT119">#REF!</definedName>
    <definedName name="________TT12">#REF!</definedName>
    <definedName name="________TT120">#REF!</definedName>
    <definedName name="________TT121">#REF!</definedName>
    <definedName name="________TT122">#REF!</definedName>
    <definedName name="________TT123">#REF!</definedName>
    <definedName name="________TT124">#REF!</definedName>
    <definedName name="________TT125">#REF!</definedName>
    <definedName name="________TT126">#REF!</definedName>
    <definedName name="________TT127">#REF!</definedName>
    <definedName name="________TT128">#REF!</definedName>
    <definedName name="________TT129">#REF!</definedName>
    <definedName name="________TT13">#REF!</definedName>
    <definedName name="________TT130">#REF!</definedName>
    <definedName name="________TT131">#REF!</definedName>
    <definedName name="________TT132">#REF!</definedName>
    <definedName name="________TT133">#REF!</definedName>
    <definedName name="________TT134">#REF!</definedName>
    <definedName name="________TT135">#REF!</definedName>
    <definedName name="________TT136">#REF!</definedName>
    <definedName name="________TT137">#REF!</definedName>
    <definedName name="________TT138">#REF!</definedName>
    <definedName name="________TT139">#REF!</definedName>
    <definedName name="________TT14">#REF!</definedName>
    <definedName name="________TT140">#REF!</definedName>
    <definedName name="________TT141">#REF!</definedName>
    <definedName name="________TT142">#REF!</definedName>
    <definedName name="________TT15">#REF!</definedName>
    <definedName name="________TT16">#REF!</definedName>
    <definedName name="________TT17">#REF!</definedName>
    <definedName name="________TT18">#REF!</definedName>
    <definedName name="________TT19">#REF!</definedName>
    <definedName name="________TT20">#REF!</definedName>
    <definedName name="________TT21">#REF!</definedName>
    <definedName name="________TT22">#REF!</definedName>
    <definedName name="________tt23">#REF!</definedName>
    <definedName name="________TT24">#REF!</definedName>
    <definedName name="________TT25">#REF!</definedName>
    <definedName name="________TT26">#REF!</definedName>
    <definedName name="________TT27">#REF!</definedName>
    <definedName name="________TT28">#REF!</definedName>
    <definedName name="________tt288">#REF!</definedName>
    <definedName name="________TT29">#REF!</definedName>
    <definedName name="________TT3">#REF!</definedName>
    <definedName name="________TT30">#REF!</definedName>
    <definedName name="________tt300">#REF!</definedName>
    <definedName name="________TT31">#REF!</definedName>
    <definedName name="________TT32">#REF!</definedName>
    <definedName name="________tt322">#REF!</definedName>
    <definedName name="________TT33">#REF!</definedName>
    <definedName name="________TT34">#REF!</definedName>
    <definedName name="________TT35">#REF!</definedName>
    <definedName name="________TT36">#REF!</definedName>
    <definedName name="________TT37">#REF!</definedName>
    <definedName name="________TT38">#REF!</definedName>
    <definedName name="________TT39">#REF!</definedName>
    <definedName name="________TT40">#REF!</definedName>
    <definedName name="________TT41">#REF!</definedName>
    <definedName name="________TT42">#REF!</definedName>
    <definedName name="________TT43">#REF!</definedName>
    <definedName name="________TT44">#REF!</definedName>
    <definedName name="________TT45">#REF!</definedName>
    <definedName name="________TT46">#REF!</definedName>
    <definedName name="________TT47">#REF!</definedName>
    <definedName name="________TT48">#REF!</definedName>
    <definedName name="________TT49">#REF!</definedName>
    <definedName name="________TT5">#REF!</definedName>
    <definedName name="________TT50">#REF!</definedName>
    <definedName name="________TT51">#REF!</definedName>
    <definedName name="________TT52">#REF!</definedName>
    <definedName name="________TT53">#REF!</definedName>
    <definedName name="________TT54">#REF!</definedName>
    <definedName name="________TT55">#REF!</definedName>
    <definedName name="________TT56">#REF!</definedName>
    <definedName name="________TT57">#REF!</definedName>
    <definedName name="________TT58">#REF!</definedName>
    <definedName name="________TT59">#REF!</definedName>
    <definedName name="________TT6">#REF!</definedName>
    <definedName name="________TT60">#REF!</definedName>
    <definedName name="________TT61">#REF!</definedName>
    <definedName name="________TT62">#REF!</definedName>
    <definedName name="________TT63">#REF!</definedName>
    <definedName name="________TT64">#REF!</definedName>
    <definedName name="________TT65">#REF!</definedName>
    <definedName name="________TT66">#REF!</definedName>
    <definedName name="________TT67">#REF!</definedName>
    <definedName name="________TT68">#REF!</definedName>
    <definedName name="________TT69">#REF!</definedName>
    <definedName name="________TT7">#REF!</definedName>
    <definedName name="________TT70">#REF!</definedName>
    <definedName name="________TT71">#REF!</definedName>
    <definedName name="________TT72">#REF!</definedName>
    <definedName name="________TT73">#REF!</definedName>
    <definedName name="________TT74">#REF!</definedName>
    <definedName name="________TT75">#REF!</definedName>
    <definedName name="________TT76">#REF!</definedName>
    <definedName name="________TT77">#REF!</definedName>
    <definedName name="________TT78">#REF!</definedName>
    <definedName name="________TT79">#REF!</definedName>
    <definedName name="________TT8">#REF!</definedName>
    <definedName name="________TT80">#REF!</definedName>
    <definedName name="________TT81">#REF!</definedName>
    <definedName name="________TT82">#REF!</definedName>
    <definedName name="________TT83">#REF!</definedName>
    <definedName name="________TT84">#REF!</definedName>
    <definedName name="________TT85">#REF!</definedName>
    <definedName name="________TT86">#REF!</definedName>
    <definedName name="________TT87">#REF!</definedName>
    <definedName name="________TT88">#REF!</definedName>
    <definedName name="________TT89">#REF!</definedName>
    <definedName name="________TT9">#REF!</definedName>
    <definedName name="________TT90">#REF!</definedName>
    <definedName name="________TT91">#REF!</definedName>
    <definedName name="________TT92">#REF!</definedName>
    <definedName name="________TT93">#REF!</definedName>
    <definedName name="________TT94">#REF!</definedName>
    <definedName name="________TT95">#REF!</definedName>
    <definedName name="________TT97">#REF!</definedName>
    <definedName name="________TT98">#REF!</definedName>
    <definedName name="________TT99">#REF!</definedName>
    <definedName name="_______A1">#REF!</definedName>
    <definedName name="_______A10">#REF!</definedName>
    <definedName name="_______A11">#REF!</definedName>
    <definedName name="_______A12">#REF!</definedName>
    <definedName name="_______A13">#REF!</definedName>
    <definedName name="_______A14">#REF!</definedName>
    <definedName name="_______A15">#REF!</definedName>
    <definedName name="_______A16">#REF!</definedName>
    <definedName name="_______A17">#REF!</definedName>
    <definedName name="_______A19">#REF!</definedName>
    <definedName name="_______A2">#REF!</definedName>
    <definedName name="_______A20">#REF!</definedName>
    <definedName name="_______A21">#REF!</definedName>
    <definedName name="_______A22">#REF!</definedName>
    <definedName name="_______A23">#REF!</definedName>
    <definedName name="_______A24">#REF!</definedName>
    <definedName name="_______A25">#REF!</definedName>
    <definedName name="_______A3">#REF!</definedName>
    <definedName name="_______A4">#REF!</definedName>
    <definedName name="_______A5">#REF!</definedName>
    <definedName name="_______A6">#REF!</definedName>
    <definedName name="_______A7">#REF!</definedName>
    <definedName name="_______A9">#REF!</definedName>
    <definedName name="_______ABR95">#REF!</definedName>
    <definedName name="_______ABR96">#REF!</definedName>
    <definedName name="_______ABR97">#REF!</definedName>
    <definedName name="_______ABR98">#REF!</definedName>
    <definedName name="_______ABR99">#REF!</definedName>
    <definedName name="_______AGO95">#REF!</definedName>
    <definedName name="_______AGO96">#REF!</definedName>
    <definedName name="_______AGO97">#REF!</definedName>
    <definedName name="_______AGO98">#REF!</definedName>
    <definedName name="_______AGO99">#REF!</definedName>
    <definedName name="_______cab1">#REF!</definedName>
    <definedName name="_______CEF200" localSheetId="19" hidden="1">{#N/A,#N/A,FALSE,"MO (2)"}</definedName>
    <definedName name="_______CEF200" localSheetId="18" hidden="1">{#N/A,#N/A,FALSE,"MO (2)"}</definedName>
    <definedName name="_______CEF200" localSheetId="22" hidden="1">{#N/A,#N/A,FALSE,"MO (2)"}</definedName>
    <definedName name="_______CEF200" localSheetId="24" hidden="1">{#N/A,#N/A,FALSE,"MO (2)"}</definedName>
    <definedName name="_______CEF200" hidden="1">{#N/A,#N/A,FALSE,"MO (2)"}</definedName>
    <definedName name="_______CEF222" localSheetId="19" hidden="1">{#N/A,#N/A,FALSE,"MO (2)"}</definedName>
    <definedName name="_______CEF222" localSheetId="18" hidden="1">{#N/A,#N/A,FALSE,"MO (2)"}</definedName>
    <definedName name="_______CEF222" localSheetId="22" hidden="1">{#N/A,#N/A,FALSE,"MO (2)"}</definedName>
    <definedName name="_______CEF222" localSheetId="24" hidden="1">{#N/A,#N/A,FALSE,"MO (2)"}</definedName>
    <definedName name="_______CEF222" hidden="1">{#N/A,#N/A,FALSE,"MO (2)"}</definedName>
    <definedName name="_______CEF300" localSheetId="19" hidden="1">{#N/A,#N/A,FALSE,"MO (2)"}</definedName>
    <definedName name="_______CEF300" localSheetId="18" hidden="1">{#N/A,#N/A,FALSE,"MO (2)"}</definedName>
    <definedName name="_______CEF300" localSheetId="22" hidden="1">{#N/A,#N/A,FALSE,"MO (2)"}</definedName>
    <definedName name="_______CEF300" localSheetId="24" hidden="1">{#N/A,#N/A,FALSE,"MO (2)"}</definedName>
    <definedName name="_______CEF300" hidden="1">{#N/A,#N/A,FALSE,"MO (2)"}</definedName>
    <definedName name="_______CEF500" localSheetId="19" hidden="1">{#N/A,#N/A,FALSE,"MO (2)"}</definedName>
    <definedName name="_______CEF500" localSheetId="18" hidden="1">{#N/A,#N/A,FALSE,"MO (2)"}</definedName>
    <definedName name="_______CEF500" localSheetId="22" hidden="1">{#N/A,#N/A,FALSE,"MO (2)"}</definedName>
    <definedName name="_______CEF500" localSheetId="24" hidden="1">{#N/A,#N/A,FALSE,"MO (2)"}</definedName>
    <definedName name="_______CEF500" hidden="1">{#N/A,#N/A,FALSE,"MO (2)"}</definedName>
    <definedName name="_______DEZ94">#REF!</definedName>
    <definedName name="_______DEZ95">#REF!</definedName>
    <definedName name="_______DEZ96">#REF!</definedName>
    <definedName name="_______DEZ97">#REF!</definedName>
    <definedName name="_______DEZ98">#REF!</definedName>
    <definedName name="_______DEZ99">#REF!</definedName>
    <definedName name="_______emp2">#REF!</definedName>
    <definedName name="_______EXT1">#REF!</definedName>
    <definedName name="_______Ext2">#REF!</definedName>
    <definedName name="_______Fev1">#REF!</definedName>
    <definedName name="_______FEV95">#REF!</definedName>
    <definedName name="_______FEV96">#REF!</definedName>
    <definedName name="_______FEV97">#REF!</definedName>
    <definedName name="_______FEV98">#REF!</definedName>
    <definedName name="_______FEV99">#REF!</definedName>
    <definedName name="_______ind100">#REF!</definedName>
    <definedName name="_______Jan1">#REF!</definedName>
    <definedName name="_______JAN95">#REF!</definedName>
    <definedName name="_______JAN96">#REF!</definedName>
    <definedName name="_______JAN97">#REF!</definedName>
    <definedName name="_______JAN98">#REF!</definedName>
    <definedName name="_______JAN99">#REF!</definedName>
    <definedName name="_______JAZ1">#REF!</definedName>
    <definedName name="_______JAZ11">#REF!</definedName>
    <definedName name="_______JAZ2">#REF!</definedName>
    <definedName name="_______JAZ22">#REF!</definedName>
    <definedName name="_______JAZ3">#REF!</definedName>
    <definedName name="_______JAZ33">#REF!</definedName>
    <definedName name="_______JUL95">#REF!</definedName>
    <definedName name="_______JUL96">#REF!</definedName>
    <definedName name="_______JUL97">#REF!</definedName>
    <definedName name="_______JUL98">#REF!</definedName>
    <definedName name="_______JUL99">#REF!</definedName>
    <definedName name="_______JUN95">#REF!</definedName>
    <definedName name="_______JUN96">#REF!</definedName>
    <definedName name="_______JUN97">#REF!</definedName>
    <definedName name="_______JUN98">#REF!</definedName>
    <definedName name="_______JUN99">#REF!</definedName>
    <definedName name="_______ki5">#REF!</definedName>
    <definedName name="_______KM406407">#REF!</definedName>
    <definedName name="_______MAI95">#REF!</definedName>
    <definedName name="_______MAI96">#REF!</definedName>
    <definedName name="_______MAI97">#REF!</definedName>
    <definedName name="_______MAI98">#REF!</definedName>
    <definedName name="_______MAI99">#REF!</definedName>
    <definedName name="_______Mar1">#REF!</definedName>
    <definedName name="_______MAR95">#REF!</definedName>
    <definedName name="_______MAR96">#REF!</definedName>
    <definedName name="_______MAR97">#REF!</definedName>
    <definedName name="_______MAR98">#REF!</definedName>
    <definedName name="_______MAR99">#REF!</definedName>
    <definedName name="_______mem2">#REF!</definedName>
    <definedName name="_______MOD01">#REF!</definedName>
    <definedName name="_______NOV94">#REF!</definedName>
    <definedName name="_______NOV95">#REF!</definedName>
    <definedName name="_______NOV96">#REF!</definedName>
    <definedName name="_______NOV97">#REF!</definedName>
    <definedName name="_______NOV98">#REF!</definedName>
    <definedName name="_______NOV99">#REF!</definedName>
    <definedName name="_______oac2">#REF!</definedName>
    <definedName name="_______Obs1">#REF!</definedName>
    <definedName name="_______Obs2">#REF!</definedName>
    <definedName name="_______OUT94">#REF!</definedName>
    <definedName name="_______OUT95">#REF!</definedName>
    <definedName name="_______OUT96">#REF!</definedName>
    <definedName name="_______OUT97">#REF!</definedName>
    <definedName name="_______OUT98" localSheetId="19" hidden="1">{#N/A,#N/A,TRUE,"Serviços"}</definedName>
    <definedName name="_______OUT98" localSheetId="18" hidden="1">{#N/A,#N/A,TRUE,"Serviços"}</definedName>
    <definedName name="_______OUT98" localSheetId="22" hidden="1">{#N/A,#N/A,TRUE,"Serviços"}</definedName>
    <definedName name="_______OUT98" localSheetId="24" hidden="1">{#N/A,#N/A,TRUE,"Serviços"}</definedName>
    <definedName name="_______OUT98" hidden="1">{#N/A,#N/A,TRUE,"Serviços"}</definedName>
    <definedName name="_______OUT9888" localSheetId="19" hidden="1">{#N/A,#N/A,TRUE,"Serviços"}</definedName>
    <definedName name="_______OUT9888" localSheetId="18" hidden="1">{#N/A,#N/A,TRUE,"Serviços"}</definedName>
    <definedName name="_______OUT9888" localSheetId="22" hidden="1">{#N/A,#N/A,TRUE,"Serviços"}</definedName>
    <definedName name="_______OUT9888" localSheetId="24" hidden="1">{#N/A,#N/A,TRUE,"Serviços"}</definedName>
    <definedName name="_______OUT9888" hidden="1">{#N/A,#N/A,TRUE,"Serviços"}</definedName>
    <definedName name="_______out99" localSheetId="19" hidden="1">{#N/A,#N/A,TRUE,"Serviços"}</definedName>
    <definedName name="_______out99" localSheetId="18" hidden="1">{#N/A,#N/A,TRUE,"Serviços"}</definedName>
    <definedName name="_______out99" localSheetId="22" hidden="1">{#N/A,#N/A,TRUE,"Serviços"}</definedName>
    <definedName name="_______out99" localSheetId="24" hidden="1">{#N/A,#N/A,TRUE,"Serviços"}</definedName>
    <definedName name="_______out99" hidden="1">{#N/A,#N/A,TRUE,"Serviços"}</definedName>
    <definedName name="_______PL1">#REF!</definedName>
    <definedName name="_______r">#REF!</definedName>
    <definedName name="_______Rbv1">#REF!</definedName>
    <definedName name="_______reg1">#REF!</definedName>
    <definedName name="_______reg3">#REF!</definedName>
    <definedName name="_______reg5">#REF!</definedName>
    <definedName name="_______reg7">#REF!</definedName>
    <definedName name="_______RET1">#REF!</definedName>
    <definedName name="_______RP1">#REF!</definedName>
    <definedName name="_______SE2">#REF!</definedName>
    <definedName name="_______SET94">#REF!</definedName>
    <definedName name="_______SET95">#REF!</definedName>
    <definedName name="_______SET96">#REF!</definedName>
    <definedName name="_______SET97">#REF!</definedName>
    <definedName name="_______SET98">#REF!</definedName>
    <definedName name="_______SET99">#REF!</definedName>
    <definedName name="_______tsd4">#REF!</definedName>
    <definedName name="_______TT1">#REF!</definedName>
    <definedName name="_______TT10">#REF!</definedName>
    <definedName name="_______TT100">#REF!</definedName>
    <definedName name="_______TT101">#REF!</definedName>
    <definedName name="_______TT102">#REF!</definedName>
    <definedName name="_______TT103">#REF!</definedName>
    <definedName name="_______TT104">#REF!</definedName>
    <definedName name="_______TT105">#REF!</definedName>
    <definedName name="_______TT106">#REF!</definedName>
    <definedName name="_______TT107">#REF!</definedName>
    <definedName name="_______TT108">#REF!</definedName>
    <definedName name="_______TT109">#REF!</definedName>
    <definedName name="_______TT11">#REF!</definedName>
    <definedName name="_______TT110">#REF!</definedName>
    <definedName name="_______TT111">#REF!</definedName>
    <definedName name="_______TT112">#REF!</definedName>
    <definedName name="_______TT113">#REF!</definedName>
    <definedName name="_______TT114">#REF!</definedName>
    <definedName name="_______TT115">#REF!</definedName>
    <definedName name="_______TT116">#REF!</definedName>
    <definedName name="_______TT117">#REF!</definedName>
    <definedName name="_______TT118">#REF!</definedName>
    <definedName name="_______TT119">#REF!</definedName>
    <definedName name="_______TT12">#REF!</definedName>
    <definedName name="_______TT120">#REF!</definedName>
    <definedName name="_______TT121">#REF!</definedName>
    <definedName name="_______TT122">#REF!</definedName>
    <definedName name="_______TT123">#REF!</definedName>
    <definedName name="_______TT124">#REF!</definedName>
    <definedName name="_______TT125">#REF!</definedName>
    <definedName name="_______TT126">#REF!</definedName>
    <definedName name="_______TT127">#REF!</definedName>
    <definedName name="_______TT128">#REF!</definedName>
    <definedName name="_______TT129">#REF!</definedName>
    <definedName name="_______TT13">#REF!</definedName>
    <definedName name="_______TT130">#REF!</definedName>
    <definedName name="_______TT131">#REF!</definedName>
    <definedName name="_______TT132">#REF!</definedName>
    <definedName name="_______TT133">#REF!</definedName>
    <definedName name="_______TT134">#REF!</definedName>
    <definedName name="_______TT135">#REF!</definedName>
    <definedName name="_______TT136">#REF!</definedName>
    <definedName name="_______TT137">#REF!</definedName>
    <definedName name="_______TT138">#REF!</definedName>
    <definedName name="_______TT139">#REF!</definedName>
    <definedName name="_______TT14">#REF!</definedName>
    <definedName name="_______TT140">#REF!</definedName>
    <definedName name="_______TT141">#REF!</definedName>
    <definedName name="_______TT142">#REF!</definedName>
    <definedName name="_______TT15">#REF!</definedName>
    <definedName name="_______TT16">#REF!</definedName>
    <definedName name="_______TT17">#REF!</definedName>
    <definedName name="_______TT18">#REF!</definedName>
    <definedName name="_______TT19">#REF!</definedName>
    <definedName name="_______TT2">#REF!</definedName>
    <definedName name="_______TT20">#REF!</definedName>
    <definedName name="_______TT21">#REF!</definedName>
    <definedName name="_______TT22">#REF!</definedName>
    <definedName name="_______tt23">#REF!</definedName>
    <definedName name="_______TT24">#REF!</definedName>
    <definedName name="_______TT25">#REF!</definedName>
    <definedName name="_______TT26">#REF!</definedName>
    <definedName name="_______TT27">#REF!</definedName>
    <definedName name="_______TT28">#REF!</definedName>
    <definedName name="_______tt288">#REF!</definedName>
    <definedName name="_______TT29">#REF!</definedName>
    <definedName name="_______TT3">#REF!</definedName>
    <definedName name="_______TT30">#REF!</definedName>
    <definedName name="_______tt300">#REF!</definedName>
    <definedName name="_______TT31">#REF!</definedName>
    <definedName name="_______TT32">#REF!</definedName>
    <definedName name="_______tt322">#REF!</definedName>
    <definedName name="_______TT33">#REF!</definedName>
    <definedName name="_______TT34">#REF!</definedName>
    <definedName name="_______TT35">#REF!</definedName>
    <definedName name="_______TT36">#REF!</definedName>
    <definedName name="_______TT37">#REF!</definedName>
    <definedName name="_______TT38">#REF!</definedName>
    <definedName name="_______TT39">#REF!</definedName>
    <definedName name="_______TT4">#REF!</definedName>
    <definedName name="_______TT40">#REF!</definedName>
    <definedName name="_______TT41">#REF!</definedName>
    <definedName name="_______TT42">#REF!</definedName>
    <definedName name="_______TT43">#REF!</definedName>
    <definedName name="_______TT44">#REF!</definedName>
    <definedName name="_______TT45">#REF!</definedName>
    <definedName name="_______TT46">#REF!</definedName>
    <definedName name="_______TT47">#REF!</definedName>
    <definedName name="_______TT48">#REF!</definedName>
    <definedName name="_______TT49">#REF!</definedName>
    <definedName name="_______TT5">#REF!</definedName>
    <definedName name="_______TT50">#REF!</definedName>
    <definedName name="_______TT51">#REF!</definedName>
    <definedName name="_______TT52">#REF!</definedName>
    <definedName name="_______TT53">#REF!</definedName>
    <definedName name="_______TT54">#REF!</definedName>
    <definedName name="_______TT55">#REF!</definedName>
    <definedName name="_______TT56">#REF!</definedName>
    <definedName name="_______TT57">#REF!</definedName>
    <definedName name="_______TT58">#REF!</definedName>
    <definedName name="_______TT59">#REF!</definedName>
    <definedName name="_______TT6">#REF!</definedName>
    <definedName name="_______TT60">#REF!</definedName>
    <definedName name="_______TT61">#REF!</definedName>
    <definedName name="_______TT62">#REF!</definedName>
    <definedName name="_______TT63">#REF!</definedName>
    <definedName name="_______TT64">#REF!</definedName>
    <definedName name="_______TT65">#REF!</definedName>
    <definedName name="_______TT66">#REF!</definedName>
    <definedName name="_______TT67">#REF!</definedName>
    <definedName name="_______TT68">#REF!</definedName>
    <definedName name="_______TT69">#REF!</definedName>
    <definedName name="_______TT7">#REF!</definedName>
    <definedName name="_______TT70">#REF!</definedName>
    <definedName name="_______TT71">#REF!</definedName>
    <definedName name="_______TT72">#REF!</definedName>
    <definedName name="_______TT73">#REF!</definedName>
    <definedName name="_______TT74">#REF!</definedName>
    <definedName name="_______TT75">#REF!</definedName>
    <definedName name="_______TT76">#REF!</definedName>
    <definedName name="_______TT77">#REF!</definedName>
    <definedName name="_______TT78">#REF!</definedName>
    <definedName name="_______TT79">#REF!</definedName>
    <definedName name="_______TT8">#REF!</definedName>
    <definedName name="_______TT80">#REF!</definedName>
    <definedName name="_______TT81">#REF!</definedName>
    <definedName name="_______TT82">#REF!</definedName>
    <definedName name="_______TT83">#REF!</definedName>
    <definedName name="_______TT84">#REF!</definedName>
    <definedName name="_______TT85">#REF!</definedName>
    <definedName name="_______TT86">#REF!</definedName>
    <definedName name="_______TT87">#REF!</definedName>
    <definedName name="_______TT88">#REF!</definedName>
    <definedName name="_______TT89">#REF!</definedName>
    <definedName name="_______TT9">#REF!</definedName>
    <definedName name="_______TT90">#REF!</definedName>
    <definedName name="_______TT91">#REF!</definedName>
    <definedName name="_______TT92">#REF!</definedName>
    <definedName name="_______TT93">#REF!</definedName>
    <definedName name="_______TT94">#REF!</definedName>
    <definedName name="_______TT95">#REF!</definedName>
    <definedName name="_______TT96">#REF!</definedName>
    <definedName name="_______TT97">#REF!</definedName>
    <definedName name="_______TT98">#REF!</definedName>
    <definedName name="_______TT99">#REF!</definedName>
    <definedName name="______A1">#REF!</definedName>
    <definedName name="______A10">#REF!</definedName>
    <definedName name="______A11">#REF!</definedName>
    <definedName name="______A12">#REF!</definedName>
    <definedName name="______A13">#REF!</definedName>
    <definedName name="______A14">#REF!</definedName>
    <definedName name="______A15">#REF!</definedName>
    <definedName name="______A16">#REF!</definedName>
    <definedName name="______A17">#REF!</definedName>
    <definedName name="______A19">#REF!</definedName>
    <definedName name="______A2">#REF!</definedName>
    <definedName name="______A20">#REF!</definedName>
    <definedName name="______A21">#REF!</definedName>
    <definedName name="______A22">#REF!</definedName>
    <definedName name="______A23">#REF!</definedName>
    <definedName name="______A24">#REF!</definedName>
    <definedName name="______A25">#REF!</definedName>
    <definedName name="______A3">#REF!</definedName>
    <definedName name="______A4">#REF!</definedName>
    <definedName name="______A5">#REF!</definedName>
    <definedName name="______A6">#REF!</definedName>
    <definedName name="______A7">#REF!</definedName>
    <definedName name="______A9">#REF!</definedName>
    <definedName name="______b1" localSheetId="19" hidden="1">{#N/A,#N/A,FALSE,"MO (2)"}</definedName>
    <definedName name="______b1" localSheetId="18" hidden="1">{#N/A,#N/A,FALSE,"MO (2)"}</definedName>
    <definedName name="______b1" localSheetId="22" hidden="1">{#N/A,#N/A,FALSE,"MO (2)"}</definedName>
    <definedName name="______b1" localSheetId="24" hidden="1">{#N/A,#N/A,FALSE,"MO (2)"}</definedName>
    <definedName name="______b1" hidden="1">{#N/A,#N/A,FALSE,"MO (2)"}</definedName>
    <definedName name="______cab1">#REF!</definedName>
    <definedName name="______CEF200" localSheetId="19" hidden="1">{#N/A,#N/A,FALSE,"MO (2)"}</definedName>
    <definedName name="______CEF200" localSheetId="18" hidden="1">{#N/A,#N/A,FALSE,"MO (2)"}</definedName>
    <definedName name="______CEF200" localSheetId="22" hidden="1">{#N/A,#N/A,FALSE,"MO (2)"}</definedName>
    <definedName name="______CEF200" localSheetId="24" hidden="1">{#N/A,#N/A,FALSE,"MO (2)"}</definedName>
    <definedName name="______CEF200" hidden="1">{#N/A,#N/A,FALSE,"MO (2)"}</definedName>
    <definedName name="______CEF222" localSheetId="19" hidden="1">{#N/A,#N/A,FALSE,"MO (2)"}</definedName>
    <definedName name="______CEF222" localSheetId="18" hidden="1">{#N/A,#N/A,FALSE,"MO (2)"}</definedName>
    <definedName name="______CEF222" localSheetId="22" hidden="1">{#N/A,#N/A,FALSE,"MO (2)"}</definedName>
    <definedName name="______CEF222" localSheetId="24" hidden="1">{#N/A,#N/A,FALSE,"MO (2)"}</definedName>
    <definedName name="______CEF222" hidden="1">{#N/A,#N/A,FALSE,"MO (2)"}</definedName>
    <definedName name="______CEF300" localSheetId="19" hidden="1">{#N/A,#N/A,FALSE,"MO (2)"}</definedName>
    <definedName name="______CEF300" localSheetId="18" hidden="1">{#N/A,#N/A,FALSE,"MO (2)"}</definedName>
    <definedName name="______CEF300" localSheetId="22" hidden="1">{#N/A,#N/A,FALSE,"MO (2)"}</definedName>
    <definedName name="______CEF300" localSheetId="24" hidden="1">{#N/A,#N/A,FALSE,"MO (2)"}</definedName>
    <definedName name="______CEF300" hidden="1">{#N/A,#N/A,FALSE,"MO (2)"}</definedName>
    <definedName name="______CEF500" localSheetId="19" hidden="1">{#N/A,#N/A,FALSE,"MO (2)"}</definedName>
    <definedName name="______CEF500" localSheetId="18" hidden="1">{#N/A,#N/A,FALSE,"MO (2)"}</definedName>
    <definedName name="______CEF500" localSheetId="22" hidden="1">{#N/A,#N/A,FALSE,"MO (2)"}</definedName>
    <definedName name="______CEF500" localSheetId="24" hidden="1">{#N/A,#N/A,FALSE,"MO (2)"}</definedName>
    <definedName name="______CEF500" hidden="1">{#N/A,#N/A,FALSE,"MO (2)"}</definedName>
    <definedName name="______emp2">#REF!</definedName>
    <definedName name="______EXT1">#REF!</definedName>
    <definedName name="______Ext2">#REF!</definedName>
    <definedName name="______Fev1">#REF!</definedName>
    <definedName name="______ind100">#REF!</definedName>
    <definedName name="______Jan1">#REF!</definedName>
    <definedName name="______JAZ1">#REF!</definedName>
    <definedName name="______JAZ11">#REF!</definedName>
    <definedName name="______JAZ2">#REF!</definedName>
    <definedName name="______JAZ22">#REF!</definedName>
    <definedName name="______JAZ3">#REF!</definedName>
    <definedName name="______JAZ33">#REF!</definedName>
    <definedName name="______ki5">#REF!</definedName>
    <definedName name="______KM406407">#REF!</definedName>
    <definedName name="______Mar1">#REF!</definedName>
    <definedName name="______mem2">#REF!</definedName>
    <definedName name="______MOD01">#REF!</definedName>
    <definedName name="______oac2">#REF!</definedName>
    <definedName name="______Obs1">#REF!</definedName>
    <definedName name="______Obs2">#REF!</definedName>
    <definedName name="______OUT98" localSheetId="19" hidden="1">{#N/A,#N/A,TRUE,"Serviços"}</definedName>
    <definedName name="______OUT98" localSheetId="18" hidden="1">{#N/A,#N/A,TRUE,"Serviços"}</definedName>
    <definedName name="______OUT98" localSheetId="22" hidden="1">{#N/A,#N/A,TRUE,"Serviços"}</definedName>
    <definedName name="______OUT98" localSheetId="24" hidden="1">{#N/A,#N/A,TRUE,"Serviços"}</definedName>
    <definedName name="______OUT98" hidden="1">{#N/A,#N/A,TRUE,"Serviços"}</definedName>
    <definedName name="______out99" localSheetId="19" hidden="1">{#N/A,#N/A,TRUE,"Serviços"}</definedName>
    <definedName name="______out99" localSheetId="18" hidden="1">{#N/A,#N/A,TRUE,"Serviços"}</definedName>
    <definedName name="______out99" localSheetId="22" hidden="1">{#N/A,#N/A,TRUE,"Serviços"}</definedName>
    <definedName name="______out99" localSheetId="24" hidden="1">{#N/A,#N/A,TRUE,"Serviços"}</definedName>
    <definedName name="______out99" hidden="1">{#N/A,#N/A,TRUE,"Serviços"}</definedName>
    <definedName name="______OUTT98888" localSheetId="19" hidden="1">{#N/A,#N/A,TRUE,"Serviços"}</definedName>
    <definedName name="______OUTT98888" localSheetId="18" hidden="1">{#N/A,#N/A,TRUE,"Serviços"}</definedName>
    <definedName name="______OUTT98888" localSheetId="22" hidden="1">{#N/A,#N/A,TRUE,"Serviços"}</definedName>
    <definedName name="______OUTT98888" localSheetId="24" hidden="1">{#N/A,#N/A,TRUE,"Serviços"}</definedName>
    <definedName name="______OUTT98888" hidden="1">{#N/A,#N/A,TRUE,"Serviços"}</definedName>
    <definedName name="______PL1">#REF!</definedName>
    <definedName name="______r">#REF!</definedName>
    <definedName name="______Rbv1">#REF!</definedName>
    <definedName name="______reg1">#REF!</definedName>
    <definedName name="______reg3">#REF!</definedName>
    <definedName name="______reg5">#REF!</definedName>
    <definedName name="______reg7">#REF!</definedName>
    <definedName name="______RET1">#REF!</definedName>
    <definedName name="______RP1">#REF!</definedName>
    <definedName name="______tsd4">#REF!</definedName>
    <definedName name="______TT1">#REF!</definedName>
    <definedName name="______TT10">#REF!</definedName>
    <definedName name="______TT100">#REF!</definedName>
    <definedName name="______TT101">#REF!</definedName>
    <definedName name="______TT102">#REF!</definedName>
    <definedName name="______TT103">#REF!</definedName>
    <definedName name="______TT104">#REF!</definedName>
    <definedName name="______TT105">#REF!</definedName>
    <definedName name="______TT106">#REF!</definedName>
    <definedName name="______TT107">#REF!</definedName>
    <definedName name="______TT108">#REF!</definedName>
    <definedName name="______TT109">#REF!</definedName>
    <definedName name="______TT11">#REF!</definedName>
    <definedName name="______TT110">#REF!</definedName>
    <definedName name="______TT111">#REF!</definedName>
    <definedName name="______TT112">#REF!</definedName>
    <definedName name="______TT113">#REF!</definedName>
    <definedName name="______TT114">#REF!</definedName>
    <definedName name="______TT115">#REF!</definedName>
    <definedName name="______TT116">#REF!</definedName>
    <definedName name="______TT117">#REF!</definedName>
    <definedName name="______TT118">#REF!</definedName>
    <definedName name="______TT119">#REF!</definedName>
    <definedName name="______TT12">#REF!</definedName>
    <definedName name="______TT120">#REF!</definedName>
    <definedName name="______TT121">#REF!</definedName>
    <definedName name="______TT122">#REF!</definedName>
    <definedName name="______TT123">#REF!</definedName>
    <definedName name="______TT124">#REF!</definedName>
    <definedName name="______TT125">#REF!</definedName>
    <definedName name="______TT126">#REF!</definedName>
    <definedName name="______TT127">#REF!</definedName>
    <definedName name="______TT128">#REF!</definedName>
    <definedName name="______TT129">#REF!</definedName>
    <definedName name="______TT13">#REF!</definedName>
    <definedName name="______TT130">#REF!</definedName>
    <definedName name="______TT131">#REF!</definedName>
    <definedName name="______TT132">#REF!</definedName>
    <definedName name="______TT133">#REF!</definedName>
    <definedName name="______TT134">#REF!</definedName>
    <definedName name="______TT135">#REF!</definedName>
    <definedName name="______TT136">#REF!</definedName>
    <definedName name="______TT137">#REF!</definedName>
    <definedName name="______TT138">#REF!</definedName>
    <definedName name="______TT139">#REF!</definedName>
    <definedName name="______TT14">#REF!</definedName>
    <definedName name="______TT140">#REF!</definedName>
    <definedName name="______TT141">#REF!</definedName>
    <definedName name="______TT142">#REF!</definedName>
    <definedName name="______TT15">#REF!</definedName>
    <definedName name="______TT16">#REF!</definedName>
    <definedName name="______TT17">#REF!</definedName>
    <definedName name="______TT18">#REF!</definedName>
    <definedName name="______TT19">#REF!</definedName>
    <definedName name="______TT2">#REF!</definedName>
    <definedName name="______TT20">#REF!</definedName>
    <definedName name="______TT21">#REF!</definedName>
    <definedName name="______TT22">#REF!</definedName>
    <definedName name="______tt23">#REF!</definedName>
    <definedName name="______TT24">#REF!</definedName>
    <definedName name="______TT25">#REF!</definedName>
    <definedName name="______TT26">#REF!</definedName>
    <definedName name="______TT27">#REF!</definedName>
    <definedName name="______TT28">#REF!</definedName>
    <definedName name="______tt288">#REF!</definedName>
    <definedName name="______TT29">#REF!</definedName>
    <definedName name="______TT3">#REF!</definedName>
    <definedName name="______TT30">#REF!</definedName>
    <definedName name="______tt300">#REF!</definedName>
    <definedName name="______TT31">#REF!</definedName>
    <definedName name="______TT32">#REF!</definedName>
    <definedName name="______tt322">#REF!</definedName>
    <definedName name="______TT33">#REF!</definedName>
    <definedName name="______TT34">#REF!</definedName>
    <definedName name="______TT35">#REF!</definedName>
    <definedName name="______TT36">#REF!</definedName>
    <definedName name="______TT37">#REF!</definedName>
    <definedName name="______TT38">#REF!</definedName>
    <definedName name="______TT39">#REF!</definedName>
    <definedName name="______TT4">#REF!</definedName>
    <definedName name="______TT40">#REF!</definedName>
    <definedName name="______TT41">#REF!</definedName>
    <definedName name="______TT42">#REF!</definedName>
    <definedName name="______TT43">#REF!</definedName>
    <definedName name="______TT44">#REF!</definedName>
    <definedName name="______TT45">#REF!</definedName>
    <definedName name="______TT46">#REF!</definedName>
    <definedName name="______TT47">#REF!</definedName>
    <definedName name="______TT48">#REF!</definedName>
    <definedName name="______TT49">#REF!</definedName>
    <definedName name="______TT5">#REF!</definedName>
    <definedName name="______TT50">#REF!</definedName>
    <definedName name="______TT51">#REF!</definedName>
    <definedName name="______TT52">#REF!</definedName>
    <definedName name="______TT53">#REF!</definedName>
    <definedName name="______TT54">#REF!</definedName>
    <definedName name="______TT55">#REF!</definedName>
    <definedName name="______TT56">#REF!</definedName>
    <definedName name="______TT57">#REF!</definedName>
    <definedName name="______TT58">#REF!</definedName>
    <definedName name="______TT59">#REF!</definedName>
    <definedName name="______TT6">#REF!</definedName>
    <definedName name="______TT60">#REF!</definedName>
    <definedName name="______TT61">#REF!</definedName>
    <definedName name="______TT62">#REF!</definedName>
    <definedName name="______TT63">#REF!</definedName>
    <definedName name="______TT64">#REF!</definedName>
    <definedName name="______TT65">#REF!</definedName>
    <definedName name="______TT66">#REF!</definedName>
    <definedName name="______TT67">#REF!</definedName>
    <definedName name="______TT68">#REF!</definedName>
    <definedName name="______TT69">#REF!</definedName>
    <definedName name="______TT7">#REF!</definedName>
    <definedName name="______TT70">#REF!</definedName>
    <definedName name="______TT71">#REF!</definedName>
    <definedName name="______TT72">#REF!</definedName>
    <definedName name="______TT73">#REF!</definedName>
    <definedName name="______TT74">#REF!</definedName>
    <definedName name="______TT75">#REF!</definedName>
    <definedName name="______TT76">#REF!</definedName>
    <definedName name="______TT77">#REF!</definedName>
    <definedName name="______TT78">#REF!</definedName>
    <definedName name="______TT79">#REF!</definedName>
    <definedName name="______TT8">#REF!</definedName>
    <definedName name="______TT80">#REF!</definedName>
    <definedName name="______TT81">#REF!</definedName>
    <definedName name="______TT82">#REF!</definedName>
    <definedName name="______TT83">#REF!</definedName>
    <definedName name="______TT84">#REF!</definedName>
    <definedName name="______TT85">#REF!</definedName>
    <definedName name="______TT86">#REF!</definedName>
    <definedName name="______TT87">#REF!</definedName>
    <definedName name="______TT88">#REF!</definedName>
    <definedName name="______TT89">#REF!</definedName>
    <definedName name="______TT9">#REF!</definedName>
    <definedName name="______TT90">#REF!</definedName>
    <definedName name="______TT91">#REF!</definedName>
    <definedName name="______TT92">#REF!</definedName>
    <definedName name="______TT93">#REF!</definedName>
    <definedName name="______TT94">#REF!</definedName>
    <definedName name="______TT95">#REF!</definedName>
    <definedName name="______TT96">#REF!</definedName>
    <definedName name="______TT97">#REF!</definedName>
    <definedName name="______TT98">#REF!</definedName>
    <definedName name="______TT99">#REF!</definedName>
    <definedName name="_____A1">#REF!</definedName>
    <definedName name="_____A10">#REF!</definedName>
    <definedName name="_____A11">#REF!</definedName>
    <definedName name="_____A12">#REF!</definedName>
    <definedName name="_____A13">#REF!</definedName>
    <definedName name="_____A14">#REF!</definedName>
    <definedName name="_____A15">#REF!</definedName>
    <definedName name="_____A16">#REF!</definedName>
    <definedName name="_____A17">#REF!</definedName>
    <definedName name="_____A19">#REF!</definedName>
    <definedName name="_____A2">#REF!</definedName>
    <definedName name="_____A20">#REF!</definedName>
    <definedName name="_____A21">#REF!</definedName>
    <definedName name="_____A22">#REF!</definedName>
    <definedName name="_____A23">#REF!</definedName>
    <definedName name="_____A24">#REF!</definedName>
    <definedName name="_____A25">#REF!</definedName>
    <definedName name="_____A3">#REF!</definedName>
    <definedName name="_____A4">#REF!</definedName>
    <definedName name="_____A5">#REF!</definedName>
    <definedName name="_____A6">#REF!</definedName>
    <definedName name="_____A7">#REF!</definedName>
    <definedName name="_____A9">#REF!</definedName>
    <definedName name="_____b1" localSheetId="19" hidden="1">{#N/A,#N/A,FALSE,"MO (2)"}</definedName>
    <definedName name="_____b1" localSheetId="18" hidden="1">{#N/A,#N/A,FALSE,"MO (2)"}</definedName>
    <definedName name="_____b1" localSheetId="22" hidden="1">{#N/A,#N/A,FALSE,"MO (2)"}</definedName>
    <definedName name="_____b1" localSheetId="24" hidden="1">{#N/A,#N/A,FALSE,"MO (2)"}</definedName>
    <definedName name="_____b1" hidden="1">{#N/A,#N/A,FALSE,"MO (2)"}</definedName>
    <definedName name="_____ba2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___ba2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___ba2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___ba2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___ba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___cab1">#REF!</definedName>
    <definedName name="_____CEF200" localSheetId="19" hidden="1">{#N/A,#N/A,FALSE,"MO (2)"}</definedName>
    <definedName name="_____CEF200" localSheetId="18" hidden="1">{#N/A,#N/A,FALSE,"MO (2)"}</definedName>
    <definedName name="_____CEF200" localSheetId="22" hidden="1">{#N/A,#N/A,FALSE,"MO (2)"}</definedName>
    <definedName name="_____CEF200" localSheetId="24" hidden="1">{#N/A,#N/A,FALSE,"MO (2)"}</definedName>
    <definedName name="_____CEF200" hidden="1">{#N/A,#N/A,FALSE,"MO (2)"}</definedName>
    <definedName name="_____CEF222" localSheetId="19" hidden="1">{#N/A,#N/A,FALSE,"MO (2)"}</definedName>
    <definedName name="_____CEF222" localSheetId="18" hidden="1">{#N/A,#N/A,FALSE,"MO (2)"}</definedName>
    <definedName name="_____CEF222" localSheetId="22" hidden="1">{#N/A,#N/A,FALSE,"MO (2)"}</definedName>
    <definedName name="_____CEF222" localSheetId="24" hidden="1">{#N/A,#N/A,FALSE,"MO (2)"}</definedName>
    <definedName name="_____CEF222" hidden="1">{#N/A,#N/A,FALSE,"MO (2)"}</definedName>
    <definedName name="_____CEF300" localSheetId="19" hidden="1">{#N/A,#N/A,FALSE,"MO (2)"}</definedName>
    <definedName name="_____CEF300" localSheetId="18" hidden="1">{#N/A,#N/A,FALSE,"MO (2)"}</definedName>
    <definedName name="_____CEF300" localSheetId="22" hidden="1">{#N/A,#N/A,FALSE,"MO (2)"}</definedName>
    <definedName name="_____CEF300" localSheetId="24" hidden="1">{#N/A,#N/A,FALSE,"MO (2)"}</definedName>
    <definedName name="_____CEF300" hidden="1">{#N/A,#N/A,FALSE,"MO (2)"}</definedName>
    <definedName name="_____CEF500" localSheetId="19" hidden="1">{#N/A,#N/A,FALSE,"MO (2)"}</definedName>
    <definedName name="_____CEF500" localSheetId="18" hidden="1">{#N/A,#N/A,FALSE,"MO (2)"}</definedName>
    <definedName name="_____CEF500" localSheetId="22" hidden="1">{#N/A,#N/A,FALSE,"MO (2)"}</definedName>
    <definedName name="_____CEF500" localSheetId="24" hidden="1">{#N/A,#N/A,FALSE,"MO (2)"}</definedName>
    <definedName name="_____CEF500" hidden="1">{#N/A,#N/A,FALSE,"MO (2)"}</definedName>
    <definedName name="_____emp2">#REF!</definedName>
    <definedName name="_____EXT1">#REF!</definedName>
    <definedName name="_____Ext2">#REF!</definedName>
    <definedName name="_____Fev1">#REF!</definedName>
    <definedName name="_____ind100">#REF!</definedName>
    <definedName name="_____Jan1">#REF!</definedName>
    <definedName name="_____JAZ1">#REF!</definedName>
    <definedName name="_____JAZ11">#REF!</definedName>
    <definedName name="_____JAZ2">#REF!</definedName>
    <definedName name="_____JAZ22">#REF!</definedName>
    <definedName name="_____JAZ3">#REF!</definedName>
    <definedName name="_____JAZ33">#REF!</definedName>
    <definedName name="_____ki5">#REF!</definedName>
    <definedName name="_____KM406407">#REF!</definedName>
    <definedName name="_____LAG2">#REF!</definedName>
    <definedName name="_____Mar1">#REF!</definedName>
    <definedName name="_____mem2">#REF!</definedName>
    <definedName name="_____MOD01">#REF!</definedName>
    <definedName name="_____oac2">#REF!</definedName>
    <definedName name="_____Obs1">#REF!</definedName>
    <definedName name="_____Obs2">#REF!</definedName>
    <definedName name="_____OUT98" localSheetId="19" hidden="1">{#N/A,#N/A,TRUE,"Serviços"}</definedName>
    <definedName name="_____OUT98" localSheetId="18" hidden="1">{#N/A,#N/A,TRUE,"Serviços"}</definedName>
    <definedName name="_____OUT98" localSheetId="22" hidden="1">{#N/A,#N/A,TRUE,"Serviços"}</definedName>
    <definedName name="_____OUT98" localSheetId="24" hidden="1">{#N/A,#N/A,TRUE,"Serviços"}</definedName>
    <definedName name="_____OUT98" hidden="1">{#N/A,#N/A,TRUE,"Serviços"}</definedName>
    <definedName name="_____out99" localSheetId="19" hidden="1">{#N/A,#N/A,TRUE,"Serviços"}</definedName>
    <definedName name="_____out99" localSheetId="18" hidden="1">{#N/A,#N/A,TRUE,"Serviços"}</definedName>
    <definedName name="_____out99" localSheetId="22" hidden="1">{#N/A,#N/A,TRUE,"Serviços"}</definedName>
    <definedName name="_____out99" localSheetId="24" hidden="1">{#N/A,#N/A,TRUE,"Serviços"}</definedName>
    <definedName name="_____out99" hidden="1">{#N/A,#N/A,TRUE,"Serviços"}</definedName>
    <definedName name="_____OUTTT988" localSheetId="19" hidden="1">{#N/A,#N/A,TRUE,"Serviços"}</definedName>
    <definedName name="_____OUTTT988" localSheetId="18" hidden="1">{#N/A,#N/A,TRUE,"Serviços"}</definedName>
    <definedName name="_____OUTTT988" localSheetId="22" hidden="1">{#N/A,#N/A,TRUE,"Serviços"}</definedName>
    <definedName name="_____OUTTT988" localSheetId="24" hidden="1">{#N/A,#N/A,TRUE,"Serviços"}</definedName>
    <definedName name="_____OUTTT988" hidden="1">{#N/A,#N/A,TRUE,"Serviços"}</definedName>
    <definedName name="_____PAG1">"$#REF!.$C$16"</definedName>
    <definedName name="_____PAG10">"$#REF!.$C$26"</definedName>
    <definedName name="_____PAG11">"$#REF!.$C$27"</definedName>
    <definedName name="_____PAG12">"$#REF!.$C$28"</definedName>
    <definedName name="_____PAG13">"$#REF!.$C$21"</definedName>
    <definedName name="_____PAG2">"$#REF!.$C$17"</definedName>
    <definedName name="_____PAG3">"$#REF!.$C$18"</definedName>
    <definedName name="_____PAG4">"$#REF!.$C$19"</definedName>
    <definedName name="_____PAG5">"$#REF!.$C$20"</definedName>
    <definedName name="_____PAG6">"$#REF!.$C$22"</definedName>
    <definedName name="_____PAG7">"$#REF!.$C$23"</definedName>
    <definedName name="_____PAG8">"$#REF!.$C$24"</definedName>
    <definedName name="_____PAG9">"$#REF!.$C$25"</definedName>
    <definedName name="_____PL1">#REF!</definedName>
    <definedName name="_____r">#REF!</definedName>
    <definedName name="_____Rbv1">#REF!</definedName>
    <definedName name="_____reg1">#REF!</definedName>
    <definedName name="_____reg3">#REF!</definedName>
    <definedName name="_____reg5">#REF!</definedName>
    <definedName name="_____reg7">#REF!</definedName>
    <definedName name="_____RET1">#REF!</definedName>
    <definedName name="_____RP1">#REF!</definedName>
    <definedName name="_____TB10">"'file:///D:/Meus documentos/ANASTÁCIO/SERCEL/BR262990800.xls'#$TLMB.$#REF!$#REF!"</definedName>
    <definedName name="_____tb97">"$#REF!.$E$71"</definedName>
    <definedName name="_____tbw97">"$#REF!.$E$73"</definedName>
    <definedName name="_____TCB4">"$#REF!.$I$26"</definedName>
    <definedName name="_____TCC4">"$#REF!.$I$18"</definedName>
    <definedName name="_____TEB4">"$#REF!.$I$16"</definedName>
    <definedName name="_____tsd4">#REF!</definedName>
    <definedName name="_____TT1">#REF!</definedName>
    <definedName name="_____TT10">#REF!</definedName>
    <definedName name="_____TT100">#REF!</definedName>
    <definedName name="_____TT101">#REF!</definedName>
    <definedName name="_____TT102">#REF!</definedName>
    <definedName name="_____TT103">#REF!</definedName>
    <definedName name="_____TT104">#REF!</definedName>
    <definedName name="_____TT105">#REF!</definedName>
    <definedName name="_____TT106">#REF!</definedName>
    <definedName name="_____TT107">#REF!</definedName>
    <definedName name="_____TT108">#REF!</definedName>
    <definedName name="_____TT109">#REF!</definedName>
    <definedName name="_____TT11">#REF!</definedName>
    <definedName name="_____TT110">#REF!</definedName>
    <definedName name="_____TT111">#REF!</definedName>
    <definedName name="_____TT112">#REF!</definedName>
    <definedName name="_____TT113">#REF!</definedName>
    <definedName name="_____TT114">#REF!</definedName>
    <definedName name="_____TT115">#REF!</definedName>
    <definedName name="_____TT116">#REF!</definedName>
    <definedName name="_____TT117">#REF!</definedName>
    <definedName name="_____TT118">#REF!</definedName>
    <definedName name="_____TT119">#REF!</definedName>
    <definedName name="_____TT12">#REF!</definedName>
    <definedName name="_____TT120">#REF!</definedName>
    <definedName name="_____TT121">#REF!</definedName>
    <definedName name="_____TT122">#REF!</definedName>
    <definedName name="_____TT123">#REF!</definedName>
    <definedName name="_____TT124">#REF!</definedName>
    <definedName name="_____TT125">#REF!</definedName>
    <definedName name="_____TT126">#REF!</definedName>
    <definedName name="_____TT127">#REF!</definedName>
    <definedName name="_____TT128">#REF!</definedName>
    <definedName name="_____TT129">#REF!</definedName>
    <definedName name="_____TT13">#REF!</definedName>
    <definedName name="_____TT130">#REF!</definedName>
    <definedName name="_____TT131">#REF!</definedName>
    <definedName name="_____TT132">#REF!</definedName>
    <definedName name="_____TT133">#REF!</definedName>
    <definedName name="_____TT134">#REF!</definedName>
    <definedName name="_____TT135">#REF!</definedName>
    <definedName name="_____TT136">#REF!</definedName>
    <definedName name="_____TT137">#REF!</definedName>
    <definedName name="_____TT138">#REF!</definedName>
    <definedName name="_____TT139">#REF!</definedName>
    <definedName name="_____TT14">#REF!</definedName>
    <definedName name="_____TT140">#REF!</definedName>
    <definedName name="_____TT141">#REF!</definedName>
    <definedName name="_____TT142">#REF!</definedName>
    <definedName name="_____TT15">#REF!</definedName>
    <definedName name="_____TT16">#REF!</definedName>
    <definedName name="_____TT17">#REF!</definedName>
    <definedName name="_____TT18">#REF!</definedName>
    <definedName name="_____TT19">#REF!</definedName>
    <definedName name="_____TT2">#REF!</definedName>
    <definedName name="_____TT20">#REF!</definedName>
    <definedName name="_____TT21">#REF!</definedName>
    <definedName name="_____TT22">#REF!</definedName>
    <definedName name="_____tt23">#REF!</definedName>
    <definedName name="_____TT24">#REF!</definedName>
    <definedName name="_____TT25">#REF!</definedName>
    <definedName name="_____TT26">#REF!</definedName>
    <definedName name="_____TT27">#REF!</definedName>
    <definedName name="_____TT28">#REF!</definedName>
    <definedName name="_____tt288">#REF!</definedName>
    <definedName name="_____TT29">#REF!</definedName>
    <definedName name="_____TT3">#REF!</definedName>
    <definedName name="_____TT30">#REF!</definedName>
    <definedName name="_____tt300">#REF!</definedName>
    <definedName name="_____TT31">#REF!</definedName>
    <definedName name="_____TT32">#REF!</definedName>
    <definedName name="_____tt322">#REF!</definedName>
    <definedName name="_____TT33">#REF!</definedName>
    <definedName name="_____TT34">#REF!</definedName>
    <definedName name="_____TT35">#REF!</definedName>
    <definedName name="_____TT36">#REF!</definedName>
    <definedName name="_____TT37">#REF!</definedName>
    <definedName name="_____TT38">#REF!</definedName>
    <definedName name="_____TT39">#REF!</definedName>
    <definedName name="_____TT4">#REF!</definedName>
    <definedName name="_____TT40">#REF!</definedName>
    <definedName name="_____TT41">#REF!</definedName>
    <definedName name="_____TT42">#REF!</definedName>
    <definedName name="_____TT43">#REF!</definedName>
    <definedName name="_____TT44">#REF!</definedName>
    <definedName name="_____TT45">#REF!</definedName>
    <definedName name="_____TT46">#REF!</definedName>
    <definedName name="_____TT47">#REF!</definedName>
    <definedName name="_____TT48">#REF!</definedName>
    <definedName name="_____TT49">#REF!</definedName>
    <definedName name="_____TT5">#REF!</definedName>
    <definedName name="_____TT50">#REF!</definedName>
    <definedName name="_____TT51">#REF!</definedName>
    <definedName name="_____TT52">#REF!</definedName>
    <definedName name="_____TT53">#REF!</definedName>
    <definedName name="_____TT54">#REF!</definedName>
    <definedName name="_____TT55">#REF!</definedName>
    <definedName name="_____TT56">#REF!</definedName>
    <definedName name="_____TT57">#REF!</definedName>
    <definedName name="_____TT58">#REF!</definedName>
    <definedName name="_____TT59">#REF!</definedName>
    <definedName name="_____TT6">#REF!</definedName>
    <definedName name="_____TT60">#REF!</definedName>
    <definedName name="_____TT61">#REF!</definedName>
    <definedName name="_____TT62">#REF!</definedName>
    <definedName name="_____TT63">#REF!</definedName>
    <definedName name="_____TT64">#REF!</definedName>
    <definedName name="_____TT65">#REF!</definedName>
    <definedName name="_____TT66">#REF!</definedName>
    <definedName name="_____TT67">#REF!</definedName>
    <definedName name="_____TT68">#REF!</definedName>
    <definedName name="_____TT69">#REF!</definedName>
    <definedName name="_____TT7">#REF!</definedName>
    <definedName name="_____TT70">#REF!</definedName>
    <definedName name="_____TT71">#REF!</definedName>
    <definedName name="_____TT72">#REF!</definedName>
    <definedName name="_____TT73">#REF!</definedName>
    <definedName name="_____TT74">#REF!</definedName>
    <definedName name="_____TT75">#REF!</definedName>
    <definedName name="_____TT76">#REF!</definedName>
    <definedName name="_____TT77">#REF!</definedName>
    <definedName name="_____TT78">#REF!</definedName>
    <definedName name="_____TT79">#REF!</definedName>
    <definedName name="_____TT8">#REF!</definedName>
    <definedName name="_____TT80">#REF!</definedName>
    <definedName name="_____TT81">#REF!</definedName>
    <definedName name="_____TT82">#REF!</definedName>
    <definedName name="_____TT83">#REF!</definedName>
    <definedName name="_____TT84">#REF!</definedName>
    <definedName name="_____TT85">#REF!</definedName>
    <definedName name="_____TT86">#REF!</definedName>
    <definedName name="_____TT87">#REF!</definedName>
    <definedName name="_____TT88">#REF!</definedName>
    <definedName name="_____TT89">#REF!</definedName>
    <definedName name="_____TT9">#REF!</definedName>
    <definedName name="_____TT90">#REF!</definedName>
    <definedName name="_____TT91">#REF!</definedName>
    <definedName name="_____TT92">#REF!</definedName>
    <definedName name="_____TT93">#REF!</definedName>
    <definedName name="_____TT94">#REF!</definedName>
    <definedName name="_____TT95">#REF!</definedName>
    <definedName name="_____TT96">#REF!</definedName>
    <definedName name="_____TT97">#REF!</definedName>
    <definedName name="_____TT98">#REF!</definedName>
    <definedName name="_____TT99">#REF!</definedName>
    <definedName name="____A1">#REF!</definedName>
    <definedName name="____A10">#REF!</definedName>
    <definedName name="____A11">#REF!</definedName>
    <definedName name="____A12">#REF!</definedName>
    <definedName name="____A13">#REF!</definedName>
    <definedName name="____A14">#REF!</definedName>
    <definedName name="____A15">#REF!</definedName>
    <definedName name="____A16">#REF!</definedName>
    <definedName name="____A17">#REF!</definedName>
    <definedName name="____A19">#REF!</definedName>
    <definedName name="____A2">#REF!</definedName>
    <definedName name="____A20">#REF!</definedName>
    <definedName name="____A21">#REF!</definedName>
    <definedName name="____A22">#REF!</definedName>
    <definedName name="____A23">#REF!</definedName>
    <definedName name="____A24">#REF!</definedName>
    <definedName name="____A25">#REF!</definedName>
    <definedName name="____A3">#REF!</definedName>
    <definedName name="____A4">#REF!</definedName>
    <definedName name="____A5">#REF!</definedName>
    <definedName name="____A6">#REF!</definedName>
    <definedName name="____A7">#REF!</definedName>
    <definedName name="____A9">#REF!</definedName>
    <definedName name="____ACA25">#REF!</definedName>
    <definedName name="____ACA50">#REF!</definedName>
    <definedName name="____b1" localSheetId="19" hidden="1">{#N/A,#N/A,FALSE,"MO (2)"}</definedName>
    <definedName name="____b1" localSheetId="18" hidden="1">{#N/A,#N/A,FALSE,"MO (2)"}</definedName>
    <definedName name="____b1" localSheetId="22" hidden="1">{#N/A,#N/A,FALSE,"MO (2)"}</definedName>
    <definedName name="____b1" localSheetId="24" hidden="1">{#N/A,#N/A,FALSE,"MO (2)"}</definedName>
    <definedName name="____b1" hidden="1">{#N/A,#N/A,FALSE,"MO (2)"}</definedName>
    <definedName name="____bdi100">#REF!</definedName>
    <definedName name="____BDI2">#REF!</definedName>
    <definedName name="____cab1">#REF!</definedName>
    <definedName name="____CEF200" localSheetId="19" hidden="1">{#N/A,#N/A,FALSE,"MO (2)"}</definedName>
    <definedName name="____CEF200" localSheetId="18" hidden="1">{#N/A,#N/A,FALSE,"MO (2)"}</definedName>
    <definedName name="____CEF200" localSheetId="22" hidden="1">{#N/A,#N/A,FALSE,"MO (2)"}</definedName>
    <definedName name="____CEF200" localSheetId="24" hidden="1">{#N/A,#N/A,FALSE,"MO (2)"}</definedName>
    <definedName name="____CEF200" hidden="1">{#N/A,#N/A,FALSE,"MO (2)"}</definedName>
    <definedName name="____CEF222" localSheetId="19" hidden="1">{#N/A,#N/A,FALSE,"MO (2)"}</definedName>
    <definedName name="____CEF222" localSheetId="18" hidden="1">{#N/A,#N/A,FALSE,"MO (2)"}</definedName>
    <definedName name="____CEF222" localSheetId="22" hidden="1">{#N/A,#N/A,FALSE,"MO (2)"}</definedName>
    <definedName name="____CEF222" localSheetId="24" hidden="1">{#N/A,#N/A,FALSE,"MO (2)"}</definedName>
    <definedName name="____CEF222" hidden="1">{#N/A,#N/A,FALSE,"MO (2)"}</definedName>
    <definedName name="____CEF300" localSheetId="19" hidden="1">{#N/A,#N/A,FALSE,"MO (2)"}</definedName>
    <definedName name="____CEF300" localSheetId="18" hidden="1">{#N/A,#N/A,FALSE,"MO (2)"}</definedName>
    <definedName name="____CEF300" localSheetId="22" hidden="1">{#N/A,#N/A,FALSE,"MO (2)"}</definedName>
    <definedName name="____CEF300" localSheetId="24" hidden="1">{#N/A,#N/A,FALSE,"MO (2)"}</definedName>
    <definedName name="____CEF300" hidden="1">{#N/A,#N/A,FALSE,"MO (2)"}</definedName>
    <definedName name="____CEF500" localSheetId="19" hidden="1">{#N/A,#N/A,FALSE,"MO (2)"}</definedName>
    <definedName name="____CEF500" localSheetId="18" hidden="1">{#N/A,#N/A,FALSE,"MO (2)"}</definedName>
    <definedName name="____CEF500" localSheetId="22" hidden="1">{#N/A,#N/A,FALSE,"MO (2)"}</definedName>
    <definedName name="____CEF500" localSheetId="24" hidden="1">{#N/A,#N/A,FALSE,"MO (2)"}</definedName>
    <definedName name="____CEF500" hidden="1">{#N/A,#N/A,FALSE,"MO (2)"}</definedName>
    <definedName name="____CMM30">#REF!</definedName>
    <definedName name="____dd2">#REF!</definedName>
    <definedName name="____emp2">#REF!</definedName>
    <definedName name="____EXT1">#REF!</definedName>
    <definedName name="____Ext2">#REF!</definedName>
    <definedName name="____Fev1">#REF!</definedName>
    <definedName name="____ind100">#REF!</definedName>
    <definedName name="____Jan1">#REF!</definedName>
    <definedName name="____JAN2003">#REF!</definedName>
    <definedName name="____JAZ1">#REF!</definedName>
    <definedName name="____JAZ11">#REF!</definedName>
    <definedName name="____JAZ2">#REF!</definedName>
    <definedName name="____JAZ22">#REF!</definedName>
    <definedName name="____JAZ3">#REF!</definedName>
    <definedName name="____JAZ33">#REF!</definedName>
    <definedName name="____ki5">#REF!</definedName>
    <definedName name="____KM406407">#REF!</definedName>
    <definedName name="____LAG2">#REF!</definedName>
    <definedName name="____Mar1">#REF!</definedName>
    <definedName name="____mem2">#REF!</definedName>
    <definedName name="____MOD01">#REF!</definedName>
    <definedName name="____oac2">#REF!</definedName>
    <definedName name="____Obs1">#REF!</definedName>
    <definedName name="____Obs2">#REF!</definedName>
    <definedName name="____OUT98" localSheetId="19" hidden="1">{#N/A,#N/A,TRUE,"Serviços"}</definedName>
    <definedName name="____OUT98" localSheetId="18" hidden="1">{#N/A,#N/A,TRUE,"Serviços"}</definedName>
    <definedName name="____OUT98" localSheetId="22" hidden="1">{#N/A,#N/A,TRUE,"Serviços"}</definedName>
    <definedName name="____OUT98" localSheetId="24" hidden="1">{#N/A,#N/A,TRUE,"Serviços"}</definedName>
    <definedName name="____OUT98" hidden="1">{#N/A,#N/A,TRUE,"Serviços"}</definedName>
    <definedName name="____out99" localSheetId="19" hidden="1">{#N/A,#N/A,TRUE,"Serviços"}</definedName>
    <definedName name="____out99" localSheetId="18" hidden="1">{#N/A,#N/A,TRUE,"Serviços"}</definedName>
    <definedName name="____out99" localSheetId="22" hidden="1">{#N/A,#N/A,TRUE,"Serviços"}</definedName>
    <definedName name="____out99" localSheetId="24" hidden="1">{#N/A,#N/A,TRUE,"Serviços"}</definedName>
    <definedName name="____out99" hidden="1">{#N/A,#N/A,TRUE,"Serviços"}</definedName>
    <definedName name="____OUTTT98" localSheetId="19" hidden="1">{#N/A,#N/A,TRUE,"Serviços"}</definedName>
    <definedName name="____OUTTT98" localSheetId="18" hidden="1">{#N/A,#N/A,TRUE,"Serviços"}</definedName>
    <definedName name="____OUTTT98" localSheetId="22" hidden="1">{#N/A,#N/A,TRUE,"Serviços"}</definedName>
    <definedName name="____OUTTT98" localSheetId="24" hidden="1">{#N/A,#N/A,TRUE,"Serviços"}</definedName>
    <definedName name="____OUTTT98" hidden="1">{#N/A,#N/A,TRUE,"Serviços"}</definedName>
    <definedName name="____PAG1">"$#REF!.$C$16"</definedName>
    <definedName name="____PAG10">"$#REF!.$C$26"</definedName>
    <definedName name="____PAG11">"$#REF!.$C$27"</definedName>
    <definedName name="____PAG12">"$#REF!.$C$28"</definedName>
    <definedName name="____PAG13">"$#REF!.$C$21"</definedName>
    <definedName name="____PAG2">"$#REF!.$C$17"</definedName>
    <definedName name="____PAG3">"$#REF!.$C$18"</definedName>
    <definedName name="____PAG4">"$#REF!.$C$19"</definedName>
    <definedName name="____PAG5">"$#REF!.$C$20"</definedName>
    <definedName name="____PAG6">"$#REF!.$C$22"</definedName>
    <definedName name="____PAG7">"$#REF!.$C$23"</definedName>
    <definedName name="____PAG8">"$#REF!.$C$24"</definedName>
    <definedName name="____PAG9">"$#REF!.$C$25"</definedName>
    <definedName name="____PL1">#REF!</definedName>
    <definedName name="____r">#REF!</definedName>
    <definedName name="____Rbv1">#REF!</definedName>
    <definedName name="____reg1">#REF!</definedName>
    <definedName name="____reg3">#REF!</definedName>
    <definedName name="____reg5">#REF!</definedName>
    <definedName name="____reg7">#REF!</definedName>
    <definedName name="____RET1">#REF!</definedName>
    <definedName name="____RP1">#REF!</definedName>
    <definedName name="____s0">#N/A</definedName>
    <definedName name="____TB10">"'file:///D:/Meus documentos/ANASTÁCIO/SERCEL/BR262990800.xls'#$TLMB.$#REF!$#REF!"</definedName>
    <definedName name="____tb97">"$#REF!.$E$71"</definedName>
    <definedName name="____tbw97">"$#REF!.$E$73"</definedName>
    <definedName name="____TCB4">"$#REF!.$I$26"</definedName>
    <definedName name="____TCC4">"$#REF!.$I$18"</definedName>
    <definedName name="____TEB4">"$#REF!.$I$16"</definedName>
    <definedName name="____tsd4">#REF!</definedName>
    <definedName name="____TT1">#REF!</definedName>
    <definedName name="____TT10">#REF!</definedName>
    <definedName name="____TT100">#REF!</definedName>
    <definedName name="____TT101">#REF!</definedName>
    <definedName name="____TT102">#REF!</definedName>
    <definedName name="____TT103">#REF!</definedName>
    <definedName name="____TT104">#REF!</definedName>
    <definedName name="____TT105">#REF!</definedName>
    <definedName name="____TT106">#REF!</definedName>
    <definedName name="____TT107">#REF!</definedName>
    <definedName name="____TT108">#REF!</definedName>
    <definedName name="____TT109">#REF!</definedName>
    <definedName name="____TT11">#REF!</definedName>
    <definedName name="____TT110">#REF!</definedName>
    <definedName name="____TT111">#REF!</definedName>
    <definedName name="____TT112">#REF!</definedName>
    <definedName name="____TT113">#REF!</definedName>
    <definedName name="____TT114">#REF!</definedName>
    <definedName name="____TT115">#REF!</definedName>
    <definedName name="____TT116">#REF!</definedName>
    <definedName name="____TT117">#REF!</definedName>
    <definedName name="____TT118">#REF!</definedName>
    <definedName name="____TT119">#REF!</definedName>
    <definedName name="____TT12">#REF!</definedName>
    <definedName name="____TT120">#REF!</definedName>
    <definedName name="____TT121">#REF!</definedName>
    <definedName name="____TT122">#REF!</definedName>
    <definedName name="____TT123">#REF!</definedName>
    <definedName name="____TT124">#REF!</definedName>
    <definedName name="____TT125">#REF!</definedName>
    <definedName name="____TT126">#REF!</definedName>
    <definedName name="____TT127">#REF!</definedName>
    <definedName name="____TT128">#REF!</definedName>
    <definedName name="____TT129">#REF!</definedName>
    <definedName name="____TT13">#REF!</definedName>
    <definedName name="____TT130">#REF!</definedName>
    <definedName name="____TT131">#REF!</definedName>
    <definedName name="____TT132">#REF!</definedName>
    <definedName name="____TT133">#REF!</definedName>
    <definedName name="____TT134">#REF!</definedName>
    <definedName name="____TT135">#REF!</definedName>
    <definedName name="____TT136">#REF!</definedName>
    <definedName name="____TT137">#REF!</definedName>
    <definedName name="____TT138">#REF!</definedName>
    <definedName name="____TT139">#REF!</definedName>
    <definedName name="____TT14">#REF!</definedName>
    <definedName name="____TT140">#REF!</definedName>
    <definedName name="____TT141">#REF!</definedName>
    <definedName name="____TT142">#REF!</definedName>
    <definedName name="____TT15">#REF!</definedName>
    <definedName name="____TT16">#REF!</definedName>
    <definedName name="____TT17">#REF!</definedName>
    <definedName name="____TT18">#REF!</definedName>
    <definedName name="____TT19">#REF!</definedName>
    <definedName name="____TT2">#REF!</definedName>
    <definedName name="____TT20">#REF!</definedName>
    <definedName name="____TT21">#REF!</definedName>
    <definedName name="____TT22">#REF!</definedName>
    <definedName name="____tt23">#REF!</definedName>
    <definedName name="____TT236">#REF!</definedName>
    <definedName name="____TT24">#REF!</definedName>
    <definedName name="____TT25">#REF!</definedName>
    <definedName name="____TT26">#REF!</definedName>
    <definedName name="____TT27">#REF!</definedName>
    <definedName name="____TT28">#REF!</definedName>
    <definedName name="____tt288">#REF!</definedName>
    <definedName name="____TT29">#REF!</definedName>
    <definedName name="____TT3">#REF!</definedName>
    <definedName name="____TT30">#REF!</definedName>
    <definedName name="____tt300">#REF!</definedName>
    <definedName name="____TT31">#REF!</definedName>
    <definedName name="____TT32">#REF!</definedName>
    <definedName name="____tt322">#REF!</definedName>
    <definedName name="____TT33">#REF!</definedName>
    <definedName name="____TT34">#REF!</definedName>
    <definedName name="____TT35">#REF!</definedName>
    <definedName name="____TT36">#REF!</definedName>
    <definedName name="____TT37">#REF!</definedName>
    <definedName name="____TT38">#REF!</definedName>
    <definedName name="____TT39">#REF!</definedName>
    <definedName name="____TT4">#REF!</definedName>
    <definedName name="____TT40">#REF!</definedName>
    <definedName name="____TT41">#REF!</definedName>
    <definedName name="____TT42">#REF!</definedName>
    <definedName name="____TT43">#REF!</definedName>
    <definedName name="____TT44">#REF!</definedName>
    <definedName name="____TT45">#REF!</definedName>
    <definedName name="____TT46">#REF!</definedName>
    <definedName name="____TT47">#REF!</definedName>
    <definedName name="____TT48">#REF!</definedName>
    <definedName name="____TT49">#REF!</definedName>
    <definedName name="____TT5">#REF!</definedName>
    <definedName name="____TT50">#REF!</definedName>
    <definedName name="____TT51">#REF!</definedName>
    <definedName name="____TT52">#REF!</definedName>
    <definedName name="____TT53">#REF!</definedName>
    <definedName name="____TT54">#REF!</definedName>
    <definedName name="____TT55">#REF!</definedName>
    <definedName name="____TT56">#REF!</definedName>
    <definedName name="____TT57">#REF!</definedName>
    <definedName name="____TT58">#REF!</definedName>
    <definedName name="____TT59">#REF!</definedName>
    <definedName name="____TT6">#REF!</definedName>
    <definedName name="____TT60">#REF!</definedName>
    <definedName name="____TT61">#REF!</definedName>
    <definedName name="____TT62">#REF!</definedName>
    <definedName name="____TT63">#REF!</definedName>
    <definedName name="____TT64">#REF!</definedName>
    <definedName name="____TT65">#REF!</definedName>
    <definedName name="____TT66">#REF!</definedName>
    <definedName name="____TT67">#REF!</definedName>
    <definedName name="____TT68">#REF!</definedName>
    <definedName name="____TT69">#REF!</definedName>
    <definedName name="____TT7">#REF!</definedName>
    <definedName name="____TT70">#REF!</definedName>
    <definedName name="____TT71">#REF!</definedName>
    <definedName name="____TT72">#REF!</definedName>
    <definedName name="____TT73">#REF!</definedName>
    <definedName name="____TT74">#REF!</definedName>
    <definedName name="____TT75">#REF!</definedName>
    <definedName name="____TT76">#REF!</definedName>
    <definedName name="____TT77">#REF!</definedName>
    <definedName name="____TT78">#REF!</definedName>
    <definedName name="____TT78954">#REF!</definedName>
    <definedName name="____TT79">#REF!</definedName>
    <definedName name="____TT8">#REF!</definedName>
    <definedName name="____TT80">#REF!</definedName>
    <definedName name="____TT81">#REF!</definedName>
    <definedName name="____TT82">#REF!</definedName>
    <definedName name="____TT83">#REF!</definedName>
    <definedName name="____TT84">#REF!</definedName>
    <definedName name="____TT85">#REF!</definedName>
    <definedName name="____TT86">#REF!</definedName>
    <definedName name="____TT87">#REF!</definedName>
    <definedName name="____TT88">#REF!</definedName>
    <definedName name="____TT89">#REF!</definedName>
    <definedName name="____TT9">#REF!</definedName>
    <definedName name="____TT90">#REF!</definedName>
    <definedName name="____TT91">#REF!</definedName>
    <definedName name="____TT92">#REF!</definedName>
    <definedName name="____TT93">#REF!</definedName>
    <definedName name="____TT94">#REF!</definedName>
    <definedName name="____TT95">#REF!</definedName>
    <definedName name="____TT97">#REF!</definedName>
    <definedName name="____TT98">#REF!</definedName>
    <definedName name="____TT99">#REF!</definedName>
    <definedName name="___1Excel_BuiltIn_Print_Titles_15_1_1_1_1">#REF!</definedName>
    <definedName name="___2Excel_BuiltIn_Print_Titles_16_1">#REF!,#REF!</definedName>
    <definedName name="___3Excel_BuiltIn_Print_Titles_16_1_1_1">#REF!</definedName>
    <definedName name="___A1">#REF!</definedName>
    <definedName name="___A10">#REF!</definedName>
    <definedName name="___A11">#REF!</definedName>
    <definedName name="___A12">#REF!</definedName>
    <definedName name="___A13">#REF!</definedName>
    <definedName name="___A14">#REF!</definedName>
    <definedName name="___A15">#REF!</definedName>
    <definedName name="___A16">#REF!</definedName>
    <definedName name="___A17">#REF!</definedName>
    <definedName name="___A19">#REF!</definedName>
    <definedName name="___A2">#REF!</definedName>
    <definedName name="___A20">#REF!</definedName>
    <definedName name="___A21">#REF!</definedName>
    <definedName name="___A22">#REF!</definedName>
    <definedName name="___A23">#REF!</definedName>
    <definedName name="___A24">#REF!</definedName>
    <definedName name="___A25">#REF!</definedName>
    <definedName name="___A3">#REF!</definedName>
    <definedName name="___A4">#REF!</definedName>
    <definedName name="___A5">#REF!</definedName>
    <definedName name="___A6">#REF!</definedName>
    <definedName name="___A7">#REF!</definedName>
    <definedName name="___A9">#REF!</definedName>
    <definedName name="___Abr1">#REF!</definedName>
    <definedName name="___ABR95">#REF!</definedName>
    <definedName name="___ABR96">#REF!</definedName>
    <definedName name="___ABR97">#REF!</definedName>
    <definedName name="___ABR98">#REF!</definedName>
    <definedName name="___ABR99">#REF!</definedName>
    <definedName name="___ACA25">#REF!</definedName>
    <definedName name="___ACA50">#REF!</definedName>
    <definedName name="___ACM30">#REF!</definedName>
    <definedName name="___Ago1">#REF!</definedName>
    <definedName name="___AGO95">#REF!</definedName>
    <definedName name="___AGO96">#REF!</definedName>
    <definedName name="___AGO97">#REF!</definedName>
    <definedName name="___AGO98">#REF!</definedName>
    <definedName name="___AGO99">#REF!</definedName>
    <definedName name="___arg13">#REF!</definedName>
    <definedName name="___arg16">#REF!</definedName>
    <definedName name="___ATD1">#REF!</definedName>
    <definedName name="___ba2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_ba2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_ba2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_ba2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_ba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_BD8">"$#REF!.$P$4"</definedName>
    <definedName name="___BDI1" localSheetId="19">'MOBILIZAÇÃO-CD'!___BDI1</definedName>
    <definedName name="___BDI1" localSheetId="18">'MOBILIZAÇÃO-SD'!___BDI1</definedName>
    <definedName name="___BDI1" localSheetId="22">'PONTE-DEMOLIÇÕES E LIMPEZA'!___BDI1</definedName>
    <definedName name="___BDI1" localSheetId="24">'PONTE-GABIÃO'!___BDI1</definedName>
    <definedName name="___BDI1">[0]!___BDI1</definedName>
    <definedName name="___bdi100" localSheetId="19">#REF!</definedName>
    <definedName name="___bdi100" localSheetId="18">#REF!</definedName>
    <definedName name="___bdi100" localSheetId="22">#REF!</definedName>
    <definedName name="___bdi100" localSheetId="24">#REF!</definedName>
    <definedName name="___bdi100">#REF!</definedName>
    <definedName name="___BDI2" localSheetId="19">#REF!</definedName>
    <definedName name="___BDI2" localSheetId="18">#REF!</definedName>
    <definedName name="___BDI2" localSheetId="22">#REF!</definedName>
    <definedName name="___BDI2" localSheetId="24">#REF!</definedName>
    <definedName name="___BDI2">#REF!</definedName>
    <definedName name="___cab1">#REF!</definedName>
    <definedName name="___CCM30">#REF!</definedName>
    <definedName name="___CEF200" localSheetId="19" hidden="1">{#N/A,#N/A,FALSE,"MO (2)"}</definedName>
    <definedName name="___CEF200" localSheetId="18" hidden="1">{#N/A,#N/A,FALSE,"MO (2)"}</definedName>
    <definedName name="___CEF200" localSheetId="22" hidden="1">{#N/A,#N/A,FALSE,"MO (2)"}</definedName>
    <definedName name="___CEF200" localSheetId="24" hidden="1">{#N/A,#N/A,FALSE,"MO (2)"}</definedName>
    <definedName name="___CEF200" hidden="1">{#N/A,#N/A,FALSE,"MO (2)"}</definedName>
    <definedName name="___CEF222" localSheetId="19" hidden="1">{#N/A,#N/A,FALSE,"MO (2)"}</definedName>
    <definedName name="___CEF222" localSheetId="18" hidden="1">{#N/A,#N/A,FALSE,"MO (2)"}</definedName>
    <definedName name="___CEF222" localSheetId="22" hidden="1">{#N/A,#N/A,FALSE,"MO (2)"}</definedName>
    <definedName name="___CEF222" localSheetId="24" hidden="1">{#N/A,#N/A,FALSE,"MO (2)"}</definedName>
    <definedName name="___CEF222" hidden="1">{#N/A,#N/A,FALSE,"MO (2)"}</definedName>
    <definedName name="___CEF300" localSheetId="19" hidden="1">{#N/A,#N/A,FALSE,"MO (2)"}</definedName>
    <definedName name="___CEF300" localSheetId="18" hidden="1">{#N/A,#N/A,FALSE,"MO (2)"}</definedName>
    <definedName name="___CEF300" localSheetId="22" hidden="1">{#N/A,#N/A,FALSE,"MO (2)"}</definedName>
    <definedName name="___CEF300" localSheetId="24" hidden="1">{#N/A,#N/A,FALSE,"MO (2)"}</definedName>
    <definedName name="___CEF300" hidden="1">{#N/A,#N/A,FALSE,"MO (2)"}</definedName>
    <definedName name="___CEF500" localSheetId="19" hidden="1">{#N/A,#N/A,FALSE,"MO (2)"}</definedName>
    <definedName name="___CEF500" localSheetId="18" hidden="1">{#N/A,#N/A,FALSE,"MO (2)"}</definedName>
    <definedName name="___CEF500" localSheetId="22" hidden="1">{#N/A,#N/A,FALSE,"MO (2)"}</definedName>
    <definedName name="___CEF500" localSheetId="24" hidden="1">{#N/A,#N/A,FALSE,"MO (2)"}</definedName>
    <definedName name="___CEF500" hidden="1">{#N/A,#N/A,FALSE,"MO (2)"}</definedName>
    <definedName name="___CMM30">#REF!</definedName>
    <definedName name="___COL36">#REF!</definedName>
    <definedName name="___COL37">#REF!</definedName>
    <definedName name="___COL38">#REF!</definedName>
    <definedName name="___dd2">#REF!</definedName>
    <definedName name="___Dez1">#REF!</definedName>
    <definedName name="___DEZ94">#REF!</definedName>
    <definedName name="___DEZ95">#REF!</definedName>
    <definedName name="___DEZ96">#REF!</definedName>
    <definedName name="___DEZ97">#REF!</definedName>
    <definedName name="___DEZ98">#REF!</definedName>
    <definedName name="___DEZ99">#REF!</definedName>
    <definedName name="___emp2">#REF!</definedName>
    <definedName name="___EXT1">#REF!</definedName>
    <definedName name="___Ext2">#REF!</definedName>
    <definedName name="___Fev1">#REF!</definedName>
    <definedName name="___FEV95">#REF!</definedName>
    <definedName name="___FEV96">#REF!</definedName>
    <definedName name="___FEV97">#REF!</definedName>
    <definedName name="___FEV98">#REF!</definedName>
    <definedName name="___FEV99">#REF!</definedName>
    <definedName name="___HCB5">#REF!</definedName>
    <definedName name="___ind100">#REF!</definedName>
    <definedName name="___Jan1">#REF!</definedName>
    <definedName name="___JAN2003">#REF!</definedName>
    <definedName name="___JAN95">#REF!</definedName>
    <definedName name="___JAN96">#REF!</definedName>
    <definedName name="___JAN97">#REF!</definedName>
    <definedName name="___JAN98">#REF!</definedName>
    <definedName name="___JAN99">#REF!</definedName>
    <definedName name="___JAZ1">#REF!</definedName>
    <definedName name="___JAZ11">#REF!</definedName>
    <definedName name="___JAZ2">#REF!</definedName>
    <definedName name="___JAZ22">#REF!</definedName>
    <definedName name="___JAZ3">#REF!</definedName>
    <definedName name="___JAZ33">#REF!</definedName>
    <definedName name="___Jul1">#REF!</definedName>
    <definedName name="___JUL95">#REF!</definedName>
    <definedName name="___JUL96">#REF!</definedName>
    <definedName name="___JUL97">#REF!</definedName>
    <definedName name="___JUL98">#REF!</definedName>
    <definedName name="___JUL99">#REF!</definedName>
    <definedName name="___Jun1">#REF!</definedName>
    <definedName name="___JUN95">#REF!</definedName>
    <definedName name="___JUN96">#REF!</definedName>
    <definedName name="___JUN97">#REF!</definedName>
    <definedName name="___JUN98">#REF!</definedName>
    <definedName name="___JUN99">#REF!</definedName>
    <definedName name="___ki5">#REF!</definedName>
    <definedName name="___KM406407">#REF!</definedName>
    <definedName name="___km736">#REF!</definedName>
    <definedName name="___la2">#REF!</definedName>
    <definedName name="___LAG2">#REF!</definedName>
    <definedName name="___Mai1">#REF!</definedName>
    <definedName name="___MAI95">#REF!</definedName>
    <definedName name="___MAI96">#REF!</definedName>
    <definedName name="___MAI97">#REF!</definedName>
    <definedName name="___MAI98">#REF!</definedName>
    <definedName name="___MAI99">#REF!</definedName>
    <definedName name="___Mar1">#REF!</definedName>
    <definedName name="___MAR95">#REF!</definedName>
    <definedName name="___MAR96">#REF!</definedName>
    <definedName name="___MAR97">#REF!</definedName>
    <definedName name="___MAR98">#REF!</definedName>
    <definedName name="___MAR99">#REF!</definedName>
    <definedName name="___mem2">#REF!</definedName>
    <definedName name="___MO2">#REF!</definedName>
    <definedName name="___MOD01">#REF!</definedName>
    <definedName name="___Nov1">#REF!</definedName>
    <definedName name="___NOV94">#REF!</definedName>
    <definedName name="___NOV95">#REF!</definedName>
    <definedName name="___NOV96">#REF!</definedName>
    <definedName name="___NOV97">#REF!</definedName>
    <definedName name="___NOV98">#REF!</definedName>
    <definedName name="___NOV99">#REF!</definedName>
    <definedName name="___oac2">#REF!</definedName>
    <definedName name="___Obs1">#REF!</definedName>
    <definedName name="___Obs2">#REF!</definedName>
    <definedName name="___Out1">#REF!</definedName>
    <definedName name="___OUT94">#REF!</definedName>
    <definedName name="___OUT95">#REF!</definedName>
    <definedName name="___OUT96">#REF!</definedName>
    <definedName name="___OUT97">#REF!</definedName>
    <definedName name="___OUT98" localSheetId="19" hidden="1">{#N/A,#N/A,TRUE,"Serviços"}</definedName>
    <definedName name="___OUT98" localSheetId="18" hidden="1">{#N/A,#N/A,TRUE,"Serviços"}</definedName>
    <definedName name="___OUT98" localSheetId="22" hidden="1">{#N/A,#N/A,TRUE,"Serviços"}</definedName>
    <definedName name="___OUT98" localSheetId="24" hidden="1">{#N/A,#N/A,TRUE,"Serviços"}</definedName>
    <definedName name="___OUT98" hidden="1">{#N/A,#N/A,TRUE,"Serviços"}</definedName>
    <definedName name="___out99" localSheetId="19" hidden="1">{#N/A,#N/A,TRUE,"Serviços"}</definedName>
    <definedName name="___out99" localSheetId="18" hidden="1">{#N/A,#N/A,TRUE,"Serviços"}</definedName>
    <definedName name="___out99" localSheetId="22" hidden="1">{#N/A,#N/A,TRUE,"Serviços"}</definedName>
    <definedName name="___out99" localSheetId="24" hidden="1">{#N/A,#N/A,TRUE,"Serviços"}</definedName>
    <definedName name="___out99" hidden="1">{#N/A,#N/A,TRUE,"Serviços"}</definedName>
    <definedName name="___PAG1">"$#REF!.$C$16"</definedName>
    <definedName name="___PAG10">"$#REF!.$C$26"</definedName>
    <definedName name="___PAG11">"$#REF!.$C$27"</definedName>
    <definedName name="___PAG12">"$#REF!.$C$28"</definedName>
    <definedName name="___PAG13">"$#REF!.$C$21"</definedName>
    <definedName name="___PAG2">"$#REF!.$C$17"</definedName>
    <definedName name="___PAG3">"$#REF!.$C$18"</definedName>
    <definedName name="___PAG4">"$#REF!.$C$19"</definedName>
    <definedName name="___PAG5">"$#REF!.$C$20"</definedName>
    <definedName name="___PAG6">"$#REF!.$C$22"</definedName>
    <definedName name="___PAG7">"$#REF!.$C$23"</definedName>
    <definedName name="___PAG8">"$#REF!.$C$24"</definedName>
    <definedName name="___PAG9">"$#REF!.$C$25"</definedName>
    <definedName name="___PCM30">#REF!</definedName>
    <definedName name="___PL1">#REF!</definedName>
    <definedName name="___PLA2">#REF!</definedName>
    <definedName name="___PM334">#REF!</definedName>
    <definedName name="___PM335">#REF!</definedName>
    <definedName name="___PM346">#REF!</definedName>
    <definedName name="___PM406">#REF!</definedName>
    <definedName name="___PM412">#REF!</definedName>
    <definedName name="___PM609">#REF!</definedName>
    <definedName name="___PM970">#REF!</definedName>
    <definedName name="___PTB10">#REF!</definedName>
    <definedName name="___QQ2" localSheetId="19">'MOBILIZAÇÃO-CD'!___QQ2</definedName>
    <definedName name="___QQ2" localSheetId="18">'MOBILIZAÇÃO-SD'!___QQ2</definedName>
    <definedName name="___QQ2" localSheetId="22">'PONTE-DEMOLIÇÕES E LIMPEZA'!___QQ2</definedName>
    <definedName name="___QQ2" localSheetId="24">'PONTE-GABIÃO'!___QQ2</definedName>
    <definedName name="___QQ2">[0]!___QQ2</definedName>
    <definedName name="___r" localSheetId="19">#REF!</definedName>
    <definedName name="___r" localSheetId="18">#REF!</definedName>
    <definedName name="___r" localSheetId="22">#REF!</definedName>
    <definedName name="___r" localSheetId="24">#REF!</definedName>
    <definedName name="___r">#REF!</definedName>
    <definedName name="___Rbv1" localSheetId="19">#REF!</definedName>
    <definedName name="___Rbv1" localSheetId="18">#REF!</definedName>
    <definedName name="___Rbv1" localSheetId="22">#REF!</definedName>
    <definedName name="___Rbv1" localSheetId="24">#REF!</definedName>
    <definedName name="___Rbv1">#REF!</definedName>
    <definedName name="___reg1">#REF!</definedName>
    <definedName name="___reg3">#REF!</definedName>
    <definedName name="___reg5">#REF!</definedName>
    <definedName name="___reg7">#REF!</definedName>
    <definedName name="___RET1">#REF!</definedName>
    <definedName name="___RP1">#REF!</definedName>
    <definedName name="___SE2">#REF!</definedName>
    <definedName name="___Set1">#REF!</definedName>
    <definedName name="___SET94">#REF!</definedName>
    <definedName name="___SET95">#REF!</definedName>
    <definedName name="___SET96">#REF!</definedName>
    <definedName name="___SET97">#REF!</definedName>
    <definedName name="___SET98">#REF!</definedName>
    <definedName name="___SET99">#REF!</definedName>
    <definedName name="___STC04">#REF!</definedName>
    <definedName name="___tab1">#REF!</definedName>
    <definedName name="___TB1">#REF!</definedName>
    <definedName name="___TB10">"'file:///D:/Meus documentos/ANASTÁCIO/SERCEL/BR262990800.xls'#$TLMB.$#REF!$#REF!"</definedName>
    <definedName name="___TB2">#REF!</definedName>
    <definedName name="___TB3">#REF!</definedName>
    <definedName name="___TB4">#REF!</definedName>
    <definedName name="___TB5">#REF!</definedName>
    <definedName name="___TB6">#REF!</definedName>
    <definedName name="___tb97">"$#REF!.$E$71"</definedName>
    <definedName name="___tbw97">"$#REF!.$E$73"</definedName>
    <definedName name="___TCB4">"$#REF!.$I$26"</definedName>
    <definedName name="___TCB5">#REF!</definedName>
    <definedName name="___TCC4">"$#REF!.$I$18"</definedName>
    <definedName name="___TCM30">#REF!</definedName>
    <definedName name="___TEB4">"$#REF!.$I$16"</definedName>
    <definedName name="___TOT1">#REF!</definedName>
    <definedName name="___TOT2">#REF!</definedName>
    <definedName name="___TOT3">#REF!</definedName>
    <definedName name="___TOT4">#REF!</definedName>
    <definedName name="___TOT5">#REF!</definedName>
    <definedName name="___TOT6">#REF!</definedName>
    <definedName name="___TOT7">#REF!</definedName>
    <definedName name="___TSD2">#REF!</definedName>
    <definedName name="___tsd4">#REF!</definedName>
    <definedName name="___TT1">#REF!</definedName>
    <definedName name="___TT10">#REF!</definedName>
    <definedName name="___TT100">#REF!</definedName>
    <definedName name="___TT101">#REF!</definedName>
    <definedName name="___TT102">#REF!</definedName>
    <definedName name="___TT103">#REF!</definedName>
    <definedName name="___TT104">#REF!</definedName>
    <definedName name="___TT105">#REF!</definedName>
    <definedName name="___TT106">#REF!</definedName>
    <definedName name="___TT107">#REF!</definedName>
    <definedName name="___TT108">#REF!</definedName>
    <definedName name="___TT109">#REF!</definedName>
    <definedName name="___TT11">#REF!</definedName>
    <definedName name="___TT110">#REF!</definedName>
    <definedName name="___TT111">#REF!</definedName>
    <definedName name="___TT112">#REF!</definedName>
    <definedName name="___TT113">#REF!</definedName>
    <definedName name="___TT114">#REF!</definedName>
    <definedName name="___TT115">#REF!</definedName>
    <definedName name="___TT116">#REF!</definedName>
    <definedName name="___TT117">#REF!</definedName>
    <definedName name="___TT118">#REF!</definedName>
    <definedName name="___TT119">#REF!</definedName>
    <definedName name="___TT12">#REF!</definedName>
    <definedName name="___TT120">#REF!</definedName>
    <definedName name="___TT121">#REF!</definedName>
    <definedName name="___TT122">#REF!</definedName>
    <definedName name="___TT123">#REF!</definedName>
    <definedName name="___TT124">#REF!</definedName>
    <definedName name="___TT125">#REF!</definedName>
    <definedName name="___TT126">#REF!</definedName>
    <definedName name="___TT127">#REF!</definedName>
    <definedName name="___TT128">#REF!</definedName>
    <definedName name="___TT129">#REF!</definedName>
    <definedName name="___TT13">#REF!</definedName>
    <definedName name="___TT130">#REF!</definedName>
    <definedName name="___TT131">#REF!</definedName>
    <definedName name="___TT132">#REF!</definedName>
    <definedName name="___TT133">#REF!</definedName>
    <definedName name="___TT134">#REF!</definedName>
    <definedName name="___TT135">#REF!</definedName>
    <definedName name="___TT136">#REF!</definedName>
    <definedName name="___TT137">#REF!</definedName>
    <definedName name="___TT138">#REF!</definedName>
    <definedName name="___TT139">#REF!</definedName>
    <definedName name="___TT14">#REF!</definedName>
    <definedName name="___TT140">#REF!</definedName>
    <definedName name="___TT141">#REF!</definedName>
    <definedName name="___TT142">#REF!</definedName>
    <definedName name="___TT15">#REF!</definedName>
    <definedName name="___TT16">#REF!</definedName>
    <definedName name="___TT17">#REF!</definedName>
    <definedName name="___TT19">#REF!</definedName>
    <definedName name="___TT2">#REF!</definedName>
    <definedName name="___TT20">#REF!</definedName>
    <definedName name="___TT21">#REF!</definedName>
    <definedName name="___TT22">#REF!</definedName>
    <definedName name="___tt23">#REF!</definedName>
    <definedName name="___TT24">#REF!</definedName>
    <definedName name="___TT25">#REF!</definedName>
    <definedName name="___TT26">#REF!</definedName>
    <definedName name="___TT27">#REF!</definedName>
    <definedName name="___TT28">#REF!</definedName>
    <definedName name="___tt288">#REF!</definedName>
    <definedName name="___TT29">#REF!</definedName>
    <definedName name="___TT3">#REF!</definedName>
    <definedName name="___TT30">#REF!</definedName>
    <definedName name="___tt300">#REF!</definedName>
    <definedName name="___TT31">#REF!</definedName>
    <definedName name="___TT32">#REF!</definedName>
    <definedName name="___tt322">#REF!</definedName>
    <definedName name="___TT33">#REF!</definedName>
    <definedName name="___TT34">#REF!</definedName>
    <definedName name="___TT35">#REF!</definedName>
    <definedName name="___TT36">#REF!</definedName>
    <definedName name="___TT37">#REF!</definedName>
    <definedName name="___TT38">#REF!</definedName>
    <definedName name="___TT39">#REF!</definedName>
    <definedName name="___TT4">#REF!</definedName>
    <definedName name="___TT40">#REF!</definedName>
    <definedName name="___TT41">#REF!</definedName>
    <definedName name="___TT42">#REF!</definedName>
    <definedName name="___TT43">#REF!</definedName>
    <definedName name="___TT44">#REF!</definedName>
    <definedName name="___TT45">#REF!</definedName>
    <definedName name="___TT46">#REF!</definedName>
    <definedName name="___TT47">#REF!</definedName>
    <definedName name="___TT48">#REF!</definedName>
    <definedName name="___TT49">#REF!</definedName>
    <definedName name="___TT5">#REF!</definedName>
    <definedName name="___TT50">#REF!</definedName>
    <definedName name="___TT51">#REF!</definedName>
    <definedName name="___TT52">#REF!</definedName>
    <definedName name="___TT53">#REF!</definedName>
    <definedName name="___TT54">#REF!</definedName>
    <definedName name="___TT55">#REF!</definedName>
    <definedName name="___TT56">#REF!</definedName>
    <definedName name="___TT57">#REF!</definedName>
    <definedName name="___TT58">#REF!</definedName>
    <definedName name="___TT59">#REF!</definedName>
    <definedName name="___TT6">#REF!</definedName>
    <definedName name="___TT60">#REF!</definedName>
    <definedName name="___TT61">#REF!</definedName>
    <definedName name="___TT62">#REF!</definedName>
    <definedName name="___TT63">#REF!</definedName>
    <definedName name="___TT64">#REF!</definedName>
    <definedName name="___TT65">#REF!</definedName>
    <definedName name="___TT66">#REF!</definedName>
    <definedName name="___TT67">#REF!</definedName>
    <definedName name="___TT68">#REF!</definedName>
    <definedName name="___TT69">#REF!</definedName>
    <definedName name="___TT7">#REF!</definedName>
    <definedName name="___TT70">#REF!</definedName>
    <definedName name="___TT71">#REF!</definedName>
    <definedName name="___TT72">#REF!</definedName>
    <definedName name="___TT73">#REF!</definedName>
    <definedName name="___TT74">#REF!</definedName>
    <definedName name="___TT75">#REF!</definedName>
    <definedName name="___TT76">#REF!</definedName>
    <definedName name="___TT77">#REF!</definedName>
    <definedName name="___TT78">#REF!</definedName>
    <definedName name="___TT79">#REF!</definedName>
    <definedName name="___TT8">#REF!</definedName>
    <definedName name="___TT80">#REF!</definedName>
    <definedName name="___TT81">#REF!</definedName>
    <definedName name="___TT82">#REF!</definedName>
    <definedName name="___TT83">#REF!</definedName>
    <definedName name="___TT84">#REF!</definedName>
    <definedName name="___TT85">#REF!</definedName>
    <definedName name="___TT86">#REF!</definedName>
    <definedName name="___TT87">#REF!</definedName>
    <definedName name="___TT88">#REF!</definedName>
    <definedName name="___TT89">#REF!</definedName>
    <definedName name="___TT9">#REF!</definedName>
    <definedName name="___TT90">#REF!</definedName>
    <definedName name="___TT91">#REF!</definedName>
    <definedName name="___TT92">#REF!</definedName>
    <definedName name="___TT93">#REF!</definedName>
    <definedName name="___TT94">#REF!</definedName>
    <definedName name="___TT95">#REF!</definedName>
    <definedName name="___TT96">#REF!</definedName>
    <definedName name="___TT97">#REF!</definedName>
    <definedName name="___TT98">#REF!</definedName>
    <definedName name="___TT99">#REF!</definedName>
    <definedName name="___xlnm.Print_Area_4">NA()</definedName>
    <definedName name="__1__123Graph_A__200__BPF" hidden="1">#REF!</definedName>
    <definedName name="__1__123Graph_ACHART_1" hidden="1">#REF!</definedName>
    <definedName name="__10__123Graph_BCHART_9" hidden="1">#REF!</definedName>
    <definedName name="__10__123Graph_C__200__D50" hidden="1">#REF!</definedName>
    <definedName name="__11__123Graph_CGRANULOMETRIA_1" hidden="1">#REF!</definedName>
    <definedName name="__11__123Graph_LBL_ACHART_2" hidden="1">#REF!</definedName>
    <definedName name="__12__123Graph_D__200__BPF" hidden="1">#REF!</definedName>
    <definedName name="__12__123Graph_LBL_ACHART_3" hidden="1">#REF!</definedName>
    <definedName name="__123Graph_A" hidden="1">#REF!</definedName>
    <definedName name="__123Graph_AGraph1" hidden="1">#REF!</definedName>
    <definedName name="__123Graph_AGraph10" hidden="1">#REF!</definedName>
    <definedName name="__123Graph_AGraph11" hidden="1">#REF!</definedName>
    <definedName name="__123Graph_AGraph12" hidden="1">#REF!</definedName>
    <definedName name="__123Graph_AGraph2" hidden="1">#REF!</definedName>
    <definedName name="__123Graph_AGraph3" hidden="1">#REF!</definedName>
    <definedName name="__123Graph_AGraph4" hidden="1">#REF!</definedName>
    <definedName name="__123Graph_AGraph5" hidden="1">#REF!</definedName>
    <definedName name="__123Graph_AGraph6" hidden="1">#REF!</definedName>
    <definedName name="__123Graph_AGraph7" hidden="1">#REF!</definedName>
    <definedName name="__123Graph_AGraph8" hidden="1">#REF!</definedName>
    <definedName name="__123Graph_AGraph9" hidden="1">#REF!</definedName>
    <definedName name="__123Graph_ASIDECO" hidden="1">#REF!</definedName>
    <definedName name="__123Graph_B" hidden="1">#REF!</definedName>
    <definedName name="__123Graph_BGraph1" hidden="1">#REF!</definedName>
    <definedName name="__123Graph_BGraph10" hidden="1">#REF!</definedName>
    <definedName name="__123Graph_BGraph11" hidden="1">#REF!</definedName>
    <definedName name="__123Graph_BGraph12" hidden="1">#REF!</definedName>
    <definedName name="__123Graph_BGraph2" hidden="1">#REF!</definedName>
    <definedName name="__123Graph_BGraph3" hidden="1">#REF!</definedName>
    <definedName name="__123Graph_BGraph4" hidden="1">#REF!</definedName>
    <definedName name="__123Graph_BGraph5" hidden="1">#REF!</definedName>
    <definedName name="__123Graph_BGraph6" hidden="1">#REF!</definedName>
    <definedName name="__123Graph_BGraph7" hidden="1">#REF!</definedName>
    <definedName name="__123Graph_BGraph8" hidden="1">#REF!</definedName>
    <definedName name="__123Graph_BGraph9" hidden="1">#REF!</definedName>
    <definedName name="__123Graph_BSIDECO" hidden="1">#REF!</definedName>
    <definedName name="__123Graph_C" hidden="1">#REF!</definedName>
    <definedName name="__123Graph_CGraph7" hidden="1">#REF!</definedName>
    <definedName name="__123Graph_CGraph8" hidden="1">#REF!</definedName>
    <definedName name="__123Graph_CSIDECO" hidden="1">#REF!</definedName>
    <definedName name="__123Graph_D" hidden="1">#REF!</definedName>
    <definedName name="__123Graph_DGraph7" hidden="1">#REF!</definedName>
    <definedName name="__123Graph_DGraph8" hidden="1">#REF!</definedName>
    <definedName name="__123Graph_E" hidden="1">#REF!</definedName>
    <definedName name="__123Graph_EGraph7" hidden="1">#REF!</definedName>
    <definedName name="__123Graph_EGraph8" hidden="1">#REF!</definedName>
    <definedName name="__123Graph_F" hidden="1">#REF!</definedName>
    <definedName name="__123Graph_X" hidden="1">#REF!</definedName>
    <definedName name="__123Graph_XGraph1" hidden="1">#REF!</definedName>
    <definedName name="__123Graph_XGraph10" hidden="1">#REF!</definedName>
    <definedName name="__123Graph_XGraph11" hidden="1">#REF!</definedName>
    <definedName name="__123Graph_XGraph12" hidden="1">#REF!</definedName>
    <definedName name="__123Graph_XGraph2" hidden="1">#REF!</definedName>
    <definedName name="__123Graph_XGraph3" hidden="1">#REF!</definedName>
    <definedName name="__123Graph_XGraph4" hidden="1">#REF!</definedName>
    <definedName name="__123Graph_XGraph5" hidden="1">#REF!</definedName>
    <definedName name="__123Graph_XGraph6" hidden="1">#REF!</definedName>
    <definedName name="__123Graph_XGraph7" hidden="1">#REF!</definedName>
    <definedName name="__123Graph_XGraph8" hidden="1">#REF!</definedName>
    <definedName name="__123Graph_XGraph9" hidden="1">#REF!</definedName>
    <definedName name="__123Graph_XSIDECO" hidden="1">#REF!</definedName>
    <definedName name="__13__123Graph_D__200__D50" hidden="1">#REF!</definedName>
    <definedName name="__13__123Graph_LBL_ACHART_7" hidden="1">#REF!</definedName>
    <definedName name="__14__123Graph_E__200__BPF" hidden="1">#REF!</definedName>
    <definedName name="__14__123Graph_LBL_ACHART_8" hidden="1">#REF!</definedName>
    <definedName name="__15__123Graph_E__200__D50" hidden="1">#REF!</definedName>
    <definedName name="__15__123Graph_LBL_BCHART_2" hidden="1">#REF!</definedName>
    <definedName name="__16__123Graph_F__200__BPF" hidden="1">#REF!</definedName>
    <definedName name="__16__123Graph_LBL_BCHART_3" hidden="1">#REF!</definedName>
    <definedName name="__17__123Graph_F__200__D50" hidden="1">#REF!</definedName>
    <definedName name="__17__123Graph_XCHART_3" hidden="1">#REF!</definedName>
    <definedName name="__18__123Graph_X__200__BPF" hidden="1">#REF!</definedName>
    <definedName name="__18__123Graph_XCHART_8" hidden="1">#REF!</definedName>
    <definedName name="__19__123Graph_X__200__D50" hidden="1">#REF!</definedName>
    <definedName name="__19__123Graph_XCHART_9" hidden="1">#REF!</definedName>
    <definedName name="__1Excel_BuiltIn_Print_Titles_1">#REF!</definedName>
    <definedName name="__1Excel_BuiltIn_Print_Titles_15_1_1_1_1">#REF!</definedName>
    <definedName name="__2__123Graph_A__200__D50" hidden="1">#REF!</definedName>
    <definedName name="__2__123Graph_ACHART_2" hidden="1">#REF!</definedName>
    <definedName name="__20__123Graph_XEFICIENCIA_1" hidden="1">#REF!</definedName>
    <definedName name="__21__123Graph_XGRANULOMETRIA_1" hidden="1">#REF!</definedName>
    <definedName name="__2Excel_BuiltIn_Print_Titles_16_1">#REF!,#REF!</definedName>
    <definedName name="__3__123Graph_ACHART_3" hidden="1">#REF!</definedName>
    <definedName name="__3__123Graph_AEFICIENCIA_1" hidden="1">#REF!</definedName>
    <definedName name="__3Excel_BuiltIn_Print_Titles_16_1_1_1">#REF!</definedName>
    <definedName name="__4__123Graph_ACHART_7" hidden="1">#REF!</definedName>
    <definedName name="__4__123Graph_AGRANULOMETRIA_1" hidden="1">#REF!</definedName>
    <definedName name="__4Excel_BuiltIn_Print_Titles_17_1">#REF!,#REF!</definedName>
    <definedName name="__5__123Graph_ACHART_8" hidden="1">#REF!</definedName>
    <definedName name="__5__123Graph_B__200__BPF" hidden="1">#REF!</definedName>
    <definedName name="__5Excel_BuiltIn_Print_Titles_18_1">#REF!,#REF!</definedName>
    <definedName name="__6__123Graph_ACHART_9" hidden="1">#REF!</definedName>
    <definedName name="__6__123Graph_B__200__D50" hidden="1">#REF!</definedName>
    <definedName name="__6Excel_BuiltIn_Print_Titles_19_1">#REF!,#REF!</definedName>
    <definedName name="__7__123Graph_BCHART_1" hidden="1">#REF!</definedName>
    <definedName name="__7__123Graph_BEFICIENCIA_1" hidden="1">#REF!</definedName>
    <definedName name="__7Excel_BuiltIn_Print_Titles_21_1_1_1">#REF!,#REF!</definedName>
    <definedName name="__8__123Graph_BCHART_2" hidden="1">#REF!</definedName>
    <definedName name="__8__123Graph_BGRANULOMETRIA_1" hidden="1">#REF!</definedName>
    <definedName name="__9__123Graph_BCHART_3" hidden="1">#REF!</definedName>
    <definedName name="__9__123Graph_C__200__BPF" hidden="1">#REF!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19">#N/A</definedName>
    <definedName name="__A2">#N/A</definedName>
    <definedName name="__A20">#N/A</definedName>
    <definedName name="__A21">#N/A</definedName>
    <definedName name="__A22">#N/A</definedName>
    <definedName name="__A23">#N/A</definedName>
    <definedName name="__A24">#N/A</definedName>
    <definedName name="__A25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9">#N/A</definedName>
    <definedName name="__ABR95">#REF!</definedName>
    <definedName name="__ABR96">#REF!</definedName>
    <definedName name="__ABR97">#REF!</definedName>
    <definedName name="__ABR98">#REF!</definedName>
    <definedName name="__ABR99">#REF!</definedName>
    <definedName name="__ACA25">#REF!</definedName>
    <definedName name="__ACA50">#REF!</definedName>
    <definedName name="__ACM30">#REF!</definedName>
    <definedName name="__ago1" localSheetId="19" hidden="1">{"'gráf jan00'!$A$1:$AK$41"}</definedName>
    <definedName name="__ago1" localSheetId="18" hidden="1">{"'gráf jan00'!$A$1:$AK$41"}</definedName>
    <definedName name="__ago1" localSheetId="22" hidden="1">{"'gráf jan00'!$A$1:$AK$41"}</definedName>
    <definedName name="__ago1" localSheetId="24" hidden="1">{"'gráf jan00'!$A$1:$AK$41"}</definedName>
    <definedName name="__ago1" hidden="1">{"'gráf jan00'!$A$1:$AK$41"}</definedName>
    <definedName name="__ago10" localSheetId="19" hidden="1">{"'gráf jan00'!$A$1:$AK$41"}</definedName>
    <definedName name="__ago10" localSheetId="18" hidden="1">{"'gráf jan00'!$A$1:$AK$41"}</definedName>
    <definedName name="__ago10" localSheetId="22" hidden="1">{"'gráf jan00'!$A$1:$AK$41"}</definedName>
    <definedName name="__ago10" localSheetId="24" hidden="1">{"'gráf jan00'!$A$1:$AK$41"}</definedName>
    <definedName name="__ago10" hidden="1">{"'gráf jan00'!$A$1:$AK$41"}</definedName>
    <definedName name="__ago2" localSheetId="19" hidden="1">{"'gráf jan00'!$A$1:$AK$41"}</definedName>
    <definedName name="__ago2" localSheetId="18" hidden="1">{"'gráf jan00'!$A$1:$AK$41"}</definedName>
    <definedName name="__ago2" localSheetId="22" hidden="1">{"'gráf jan00'!$A$1:$AK$41"}</definedName>
    <definedName name="__ago2" localSheetId="24" hidden="1">{"'gráf jan00'!$A$1:$AK$41"}</definedName>
    <definedName name="__ago2" hidden="1">{"'gráf jan00'!$A$1:$AK$41"}</definedName>
    <definedName name="__ago3" localSheetId="19" hidden="1">{"'gráf jan00'!$A$1:$AK$41"}</definedName>
    <definedName name="__ago3" localSheetId="18" hidden="1">{"'gráf jan00'!$A$1:$AK$41"}</definedName>
    <definedName name="__ago3" localSheetId="22" hidden="1">{"'gráf jan00'!$A$1:$AK$41"}</definedName>
    <definedName name="__ago3" localSheetId="24" hidden="1">{"'gráf jan00'!$A$1:$AK$41"}</definedName>
    <definedName name="__ago3" hidden="1">{"'gráf jan00'!$A$1:$AK$41"}</definedName>
    <definedName name="__ago4" localSheetId="19" hidden="1">{"'gráf jan00'!$A$1:$AK$41"}</definedName>
    <definedName name="__ago4" localSheetId="18" hidden="1">{"'gráf jan00'!$A$1:$AK$41"}</definedName>
    <definedName name="__ago4" localSheetId="22" hidden="1">{"'gráf jan00'!$A$1:$AK$41"}</definedName>
    <definedName name="__ago4" localSheetId="24" hidden="1">{"'gráf jan00'!$A$1:$AK$41"}</definedName>
    <definedName name="__ago4" hidden="1">{"'gráf jan00'!$A$1:$AK$41"}</definedName>
    <definedName name="__ago5" localSheetId="19" hidden="1">{"'gráf jan00'!$A$1:$AK$41"}</definedName>
    <definedName name="__ago5" localSheetId="18" hidden="1">{"'gráf jan00'!$A$1:$AK$41"}</definedName>
    <definedName name="__ago5" localSheetId="22" hidden="1">{"'gráf jan00'!$A$1:$AK$41"}</definedName>
    <definedName name="__ago5" localSheetId="24" hidden="1">{"'gráf jan00'!$A$1:$AK$41"}</definedName>
    <definedName name="__ago5" hidden="1">{"'gráf jan00'!$A$1:$AK$41"}</definedName>
    <definedName name="__ago6" localSheetId="19" hidden="1">{"'gráf jan00'!$A$1:$AK$41"}</definedName>
    <definedName name="__ago6" localSheetId="18" hidden="1">{"'gráf jan00'!$A$1:$AK$41"}</definedName>
    <definedName name="__ago6" localSheetId="22" hidden="1">{"'gráf jan00'!$A$1:$AK$41"}</definedName>
    <definedName name="__ago6" localSheetId="24" hidden="1">{"'gráf jan00'!$A$1:$AK$41"}</definedName>
    <definedName name="__ago6" hidden="1">{"'gráf jan00'!$A$1:$AK$41"}</definedName>
    <definedName name="__ago7" localSheetId="19" hidden="1">{"'gráf jan00'!$A$1:$AK$41"}</definedName>
    <definedName name="__ago7" localSheetId="18" hidden="1">{"'gráf jan00'!$A$1:$AK$41"}</definedName>
    <definedName name="__ago7" localSheetId="22" hidden="1">{"'gráf jan00'!$A$1:$AK$41"}</definedName>
    <definedName name="__ago7" localSheetId="24" hidden="1">{"'gráf jan00'!$A$1:$AK$41"}</definedName>
    <definedName name="__ago7" hidden="1">{"'gráf jan00'!$A$1:$AK$41"}</definedName>
    <definedName name="__ago8" localSheetId="19" hidden="1">{"'gráf jan00'!$A$1:$AK$41"}</definedName>
    <definedName name="__ago8" localSheetId="18" hidden="1">{"'gráf jan00'!$A$1:$AK$41"}</definedName>
    <definedName name="__ago8" localSheetId="22" hidden="1">{"'gráf jan00'!$A$1:$AK$41"}</definedName>
    <definedName name="__ago8" localSheetId="24" hidden="1">{"'gráf jan00'!$A$1:$AK$41"}</definedName>
    <definedName name="__ago8" hidden="1">{"'gráf jan00'!$A$1:$AK$41"}</definedName>
    <definedName name="__ago9" localSheetId="19" hidden="1">{"'gráf jan00'!$A$1:$AK$41"}</definedName>
    <definedName name="__ago9" localSheetId="18" hidden="1">{"'gráf jan00'!$A$1:$AK$41"}</definedName>
    <definedName name="__ago9" localSheetId="22" hidden="1">{"'gráf jan00'!$A$1:$AK$41"}</definedName>
    <definedName name="__ago9" localSheetId="24" hidden="1">{"'gráf jan00'!$A$1:$AK$41"}</definedName>
    <definedName name="__ago9" hidden="1">{"'gráf jan00'!$A$1:$AK$41"}</definedName>
    <definedName name="__AGO95">#REF!</definedName>
    <definedName name="__AGO96">#REF!</definedName>
    <definedName name="__AGO97">#REF!</definedName>
    <definedName name="__AGO98">#REF!</definedName>
    <definedName name="__AGO99">#REF!</definedName>
    <definedName name="__ago99999" localSheetId="19" hidden="1">{"'gráf jan00'!$A$1:$AK$41"}</definedName>
    <definedName name="__ago99999" localSheetId="18" hidden="1">{"'gráf jan00'!$A$1:$AK$41"}</definedName>
    <definedName name="__ago99999" localSheetId="22" hidden="1">{"'gráf jan00'!$A$1:$AK$41"}</definedName>
    <definedName name="__ago99999" localSheetId="24" hidden="1">{"'gráf jan00'!$A$1:$AK$41"}</definedName>
    <definedName name="__ago99999" hidden="1">{"'gráf jan00'!$A$1:$AK$41"}</definedName>
    <definedName name="__arg13">#REF!</definedName>
    <definedName name="__arg16">#REF!</definedName>
    <definedName name="__ATD1">#REF!</definedName>
    <definedName name="__BD8">"$#REF!.$P$4"</definedName>
    <definedName name="__BDI1">#REF!</definedName>
    <definedName name="__bdi100">#REF!</definedName>
    <definedName name="__BDI2">#REF!</definedName>
    <definedName name="__brv2">#REF!</definedName>
    <definedName name="__Brz1">#REF!</definedName>
    <definedName name="__Brz2">#REF!</definedName>
    <definedName name="__C">"$#REF!.$#REF!$#REF!:$#REF!$#REF!"</definedName>
    <definedName name="__cab1">#REF!</definedName>
    <definedName name="__CCM30">#REF!</definedName>
    <definedName name="__CEF200" localSheetId="19" hidden="1">{#N/A,#N/A,FALSE,"MO (2)"}</definedName>
    <definedName name="__CEF200" localSheetId="18" hidden="1">{#N/A,#N/A,FALSE,"MO (2)"}</definedName>
    <definedName name="__CEF200" localSheetId="22" hidden="1">{#N/A,#N/A,FALSE,"MO (2)"}</definedName>
    <definedName name="__CEF200" localSheetId="24" hidden="1">{#N/A,#N/A,FALSE,"MO (2)"}</definedName>
    <definedName name="__CEF200" hidden="1">{#N/A,#N/A,FALSE,"MO (2)"}</definedName>
    <definedName name="__CEF222" localSheetId="19" hidden="1">{#N/A,#N/A,FALSE,"MO (2)"}</definedName>
    <definedName name="__CEF222" localSheetId="18" hidden="1">{#N/A,#N/A,FALSE,"MO (2)"}</definedName>
    <definedName name="__CEF222" localSheetId="22" hidden="1">{#N/A,#N/A,FALSE,"MO (2)"}</definedName>
    <definedName name="__CEF222" localSheetId="24" hidden="1">{#N/A,#N/A,FALSE,"MO (2)"}</definedName>
    <definedName name="__CEF222" hidden="1">{#N/A,#N/A,FALSE,"MO (2)"}</definedName>
    <definedName name="__CEF300" localSheetId="19" hidden="1">{#N/A,#N/A,FALSE,"MO (2)"}</definedName>
    <definedName name="__CEF300" localSheetId="18" hidden="1">{#N/A,#N/A,FALSE,"MO (2)"}</definedName>
    <definedName name="__CEF300" localSheetId="22" hidden="1">{#N/A,#N/A,FALSE,"MO (2)"}</definedName>
    <definedName name="__CEF300" localSheetId="24" hidden="1">{#N/A,#N/A,FALSE,"MO (2)"}</definedName>
    <definedName name="__CEF300" hidden="1">{#N/A,#N/A,FALSE,"MO (2)"}</definedName>
    <definedName name="__CEF500" localSheetId="19" hidden="1">{#N/A,#N/A,FALSE,"MO (2)"}</definedName>
    <definedName name="__CEF500" localSheetId="18" hidden="1">{#N/A,#N/A,FALSE,"MO (2)"}</definedName>
    <definedName name="__CEF500" localSheetId="22" hidden="1">{#N/A,#N/A,FALSE,"MO (2)"}</definedName>
    <definedName name="__CEF500" localSheetId="24" hidden="1">{#N/A,#N/A,FALSE,"MO (2)"}</definedName>
    <definedName name="__CEF500" hidden="1">{#N/A,#N/A,FALSE,"MO (2)"}</definedName>
    <definedName name="__CMM30">#REF!</definedName>
    <definedName name="__dd2">#REF!</definedName>
    <definedName name="__DEZ94">#REF!</definedName>
    <definedName name="__DEZ95">#REF!</definedName>
    <definedName name="__DEZ96">#REF!</definedName>
    <definedName name="__DEZ97">#REF!</definedName>
    <definedName name="__DEZ98">#REF!</definedName>
    <definedName name="__DEZ99">#REF!</definedName>
    <definedName name="__dmt1000">#REF!</definedName>
    <definedName name="__dmt1200">#REF!</definedName>
    <definedName name="__dmt200">#REF!</definedName>
    <definedName name="__dmt400">#REF!</definedName>
    <definedName name="__dmt50">#REF!</definedName>
    <definedName name="__dmt600">#REF!</definedName>
    <definedName name="__dmt800">#REF!</definedName>
    <definedName name="__efc10" localSheetId="19" hidden="1">{"'RR'!$A$2:$E$81"}</definedName>
    <definedName name="__efc10" localSheetId="18" hidden="1">{"'RR'!$A$2:$E$81"}</definedName>
    <definedName name="__efc10" localSheetId="22" hidden="1">{"'RR'!$A$2:$E$81"}</definedName>
    <definedName name="__efc10" localSheetId="24" hidden="1">{"'RR'!$A$2:$E$81"}</definedName>
    <definedName name="__efc10" hidden="1">{"'RR'!$A$2:$E$81"}</definedName>
    <definedName name="__EFC2" localSheetId="19" hidden="1">{"'RR'!$A$2:$E$81"}</definedName>
    <definedName name="__EFC2" localSheetId="18" hidden="1">{"'RR'!$A$2:$E$81"}</definedName>
    <definedName name="__EFC2" localSheetId="22" hidden="1">{"'RR'!$A$2:$E$81"}</definedName>
    <definedName name="__EFC2" localSheetId="24" hidden="1">{"'RR'!$A$2:$E$81"}</definedName>
    <definedName name="__EFC2" hidden="1">{"'RR'!$A$2:$E$81"}</definedName>
    <definedName name="__EFC3" localSheetId="19" hidden="1">{"'RR'!$A$2:$E$81"}</definedName>
    <definedName name="__EFC3" localSheetId="18" hidden="1">{"'RR'!$A$2:$E$81"}</definedName>
    <definedName name="__EFC3" localSheetId="22" hidden="1">{"'RR'!$A$2:$E$81"}</definedName>
    <definedName name="__EFC3" localSheetId="24" hidden="1">{"'RR'!$A$2:$E$81"}</definedName>
    <definedName name="__EFC3" hidden="1">{"'RR'!$A$2:$E$81"}</definedName>
    <definedName name="__EFC4" localSheetId="19" hidden="1">{"'RR'!$A$2:$E$81"}</definedName>
    <definedName name="__EFC4" localSheetId="18" hidden="1">{"'RR'!$A$2:$E$81"}</definedName>
    <definedName name="__EFC4" localSheetId="22" hidden="1">{"'RR'!$A$2:$E$81"}</definedName>
    <definedName name="__EFC4" localSheetId="24" hidden="1">{"'RR'!$A$2:$E$81"}</definedName>
    <definedName name="__EFC4" hidden="1">{"'RR'!$A$2:$E$81"}</definedName>
    <definedName name="__emp2">#REF!</definedName>
    <definedName name="__EXT1">#REF!</definedName>
    <definedName name="__Ext2">#REF!</definedName>
    <definedName name="__Fev1">#N/A</definedName>
    <definedName name="__FEV95">#REF!</definedName>
    <definedName name="__FEV96">#REF!</definedName>
    <definedName name="__FEV97">#REF!</definedName>
    <definedName name="__FEV98">#REF!</definedName>
    <definedName name="__FEV99">#REF!</definedName>
    <definedName name="__ffp16" localSheetId="19" hidden="1">{"'gráf jan00'!$A$1:$AK$41"}</definedName>
    <definedName name="__ffp16" localSheetId="18" hidden="1">{"'gráf jan00'!$A$1:$AK$41"}</definedName>
    <definedName name="__ffp16" localSheetId="22" hidden="1">{"'gráf jan00'!$A$1:$AK$41"}</definedName>
    <definedName name="__ffp16" localSheetId="24" hidden="1">{"'gráf jan00'!$A$1:$AK$41"}</definedName>
    <definedName name="__ffp16" hidden="1">{"'gráf jan00'!$A$1:$AK$41"}</definedName>
    <definedName name="__ffp4589" localSheetId="19" hidden="1">{"'gráf jan00'!$A$1:$AK$41"}</definedName>
    <definedName name="__ffp4589" localSheetId="18" hidden="1">{"'gráf jan00'!$A$1:$AK$41"}</definedName>
    <definedName name="__ffp4589" localSheetId="22" hidden="1">{"'gráf jan00'!$A$1:$AK$41"}</definedName>
    <definedName name="__ffp4589" localSheetId="24" hidden="1">{"'gráf jan00'!$A$1:$AK$41"}</definedName>
    <definedName name="__ffp4589" hidden="1">{"'gráf jan00'!$A$1:$AK$41"}</definedName>
    <definedName name="__FR2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FR2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FR2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FR2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FR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_HCB5">#REF!</definedName>
    <definedName name="__ind100">#REF!</definedName>
    <definedName name="__IntlFixup" hidden="1">TRUE</definedName>
    <definedName name="__Jan1">#N/A</definedName>
    <definedName name="__JAN2003">#REF!</definedName>
    <definedName name="__JAN95">#REF!</definedName>
    <definedName name="__JAN96">#REF!</definedName>
    <definedName name="__JAN97">#REF!</definedName>
    <definedName name="__JAN98">#REF!</definedName>
    <definedName name="__JAN99">#REF!</definedName>
    <definedName name="__JAZ1">#REF!</definedName>
    <definedName name="__JAZ11">#REF!</definedName>
    <definedName name="__JAZ2">#REF!</definedName>
    <definedName name="__JAZ22">#REF!</definedName>
    <definedName name="__JAZ3">#REF!</definedName>
    <definedName name="__JAZ33">#REF!</definedName>
    <definedName name="__JUL95">#REF!</definedName>
    <definedName name="__JUL96">#REF!</definedName>
    <definedName name="__JUL97">#REF!</definedName>
    <definedName name="__JUL98">#REF!</definedName>
    <definedName name="__JUL99">#REF!</definedName>
    <definedName name="__jun04" localSheetId="19" hidden="1">{"'gráf jan00'!$A$1:$AK$41"}</definedName>
    <definedName name="__jun04" localSheetId="18" hidden="1">{"'gráf jan00'!$A$1:$AK$41"}</definedName>
    <definedName name="__jun04" localSheetId="22" hidden="1">{"'gráf jan00'!$A$1:$AK$41"}</definedName>
    <definedName name="__jun04" localSheetId="24" hidden="1">{"'gráf jan00'!$A$1:$AK$41"}</definedName>
    <definedName name="__jun04" hidden="1">{"'gráf jan00'!$A$1:$AK$41"}</definedName>
    <definedName name="__JUN95">#REF!</definedName>
    <definedName name="__JUN96">#REF!</definedName>
    <definedName name="__JUN97">#REF!</definedName>
    <definedName name="__JUN98">#REF!</definedName>
    <definedName name="__JUN99">#REF!</definedName>
    <definedName name="__ki5">#REF!</definedName>
    <definedName name="__KM406407">#REF!</definedName>
    <definedName name="__la2">#REF!</definedName>
    <definedName name="__LAG2">#REF!</definedName>
    <definedName name="__ma818">#REF!</definedName>
    <definedName name="__MAI95">#REF!</definedName>
    <definedName name="__MAI96">#REF!</definedName>
    <definedName name="__MAI97">#REF!</definedName>
    <definedName name="__MAI98">#REF!</definedName>
    <definedName name="__MAI99">#REF!</definedName>
    <definedName name="__Mar1">#N/A</definedName>
    <definedName name="__MAR95">#REF!</definedName>
    <definedName name="__MAR96">#REF!</definedName>
    <definedName name="__MAR97">#REF!</definedName>
    <definedName name="__MAR98">#REF!</definedName>
    <definedName name="__MAR99">#REF!</definedName>
    <definedName name="__mem2">#REF!</definedName>
    <definedName name="__MO2">#REF!</definedName>
    <definedName name="__MOD01">#N/A</definedName>
    <definedName name="__NOV94">#REF!</definedName>
    <definedName name="__NOV95">#REF!</definedName>
    <definedName name="__NOV96">#REF!</definedName>
    <definedName name="__NOV97">#REF!</definedName>
    <definedName name="__NOV98">#REF!</definedName>
    <definedName name="__NOV99">#REF!</definedName>
    <definedName name="__oac2">#REF!</definedName>
    <definedName name="__Obs1">#REF!</definedName>
    <definedName name="__Obs2">#REF!</definedName>
    <definedName name="__OR1">#REF!</definedName>
    <definedName name="__OR12">#REF!</definedName>
    <definedName name="__OR13">#REF!</definedName>
    <definedName name="__OR14">#REF!</definedName>
    <definedName name="__OR15">#REF!</definedName>
    <definedName name="__OR16">#REF!</definedName>
    <definedName name="__OR17">#REF!</definedName>
    <definedName name="__OR18">#REF!</definedName>
    <definedName name="__OR19">#REF!</definedName>
    <definedName name="__OR2">#REF!</definedName>
    <definedName name="__OR3">#REF!</definedName>
    <definedName name="__OR4">#REF!</definedName>
    <definedName name="__OR5">#REF!</definedName>
    <definedName name="__OR6">#REF!</definedName>
    <definedName name="__OR7">#REF!</definedName>
    <definedName name="__OR8">#REF!</definedName>
    <definedName name="__OR9">#REF!</definedName>
    <definedName name="__OUT94">#REF!</definedName>
    <definedName name="__OUT95">#REF!</definedName>
    <definedName name="__OUT96">#REF!</definedName>
    <definedName name="__OUT97">#REF!</definedName>
    <definedName name="__OUT98" localSheetId="19" hidden="1">{#N/A,#N/A,TRUE,"Serviços"}</definedName>
    <definedName name="__OUT98" localSheetId="18" hidden="1">{#N/A,#N/A,TRUE,"Serviços"}</definedName>
    <definedName name="__OUT98" localSheetId="22" hidden="1">{#N/A,#N/A,TRUE,"Serviços"}</definedName>
    <definedName name="__OUT98" localSheetId="24" hidden="1">{#N/A,#N/A,TRUE,"Serviços"}</definedName>
    <definedName name="__OUT98" hidden="1">{#N/A,#N/A,TRUE,"Serviços"}</definedName>
    <definedName name="__OUT988888" localSheetId="19" hidden="1">{#N/A,#N/A,TRUE,"Serviços"}</definedName>
    <definedName name="__OUT988888" localSheetId="18" hidden="1">{#N/A,#N/A,TRUE,"Serviços"}</definedName>
    <definedName name="__OUT988888" localSheetId="22" hidden="1">{#N/A,#N/A,TRUE,"Serviços"}</definedName>
    <definedName name="__OUT988888" localSheetId="24" hidden="1">{#N/A,#N/A,TRUE,"Serviços"}</definedName>
    <definedName name="__OUT988888" hidden="1">{#N/A,#N/A,TRUE,"Serviços"}</definedName>
    <definedName name="__out99" localSheetId="19" hidden="1">{#N/A,#N/A,TRUE,"Serviços"}</definedName>
    <definedName name="__out99" localSheetId="18" hidden="1">{#N/A,#N/A,TRUE,"Serviços"}</definedName>
    <definedName name="__out99" localSheetId="22" hidden="1">{#N/A,#N/A,TRUE,"Serviços"}</definedName>
    <definedName name="__out99" localSheetId="24" hidden="1">{#N/A,#N/A,TRUE,"Serviços"}</definedName>
    <definedName name="__out99" hidden="1">{#N/A,#N/A,TRUE,"Serviços"}</definedName>
    <definedName name="__PA01" localSheetId="19" hidden="1">{"'teste'!$B$2:$R$49"}</definedName>
    <definedName name="__PA01" localSheetId="18" hidden="1">{"'teste'!$B$2:$R$49"}</definedName>
    <definedName name="__PA01" localSheetId="22" hidden="1">{"'teste'!$B$2:$R$49"}</definedName>
    <definedName name="__PA01" localSheetId="24" hidden="1">{"'teste'!$B$2:$R$49"}</definedName>
    <definedName name="__PA01" hidden="1">{"'teste'!$B$2:$R$49"}</definedName>
    <definedName name="__pA5">#REF!</definedName>
    <definedName name="__pA6">#REF!</definedName>
    <definedName name="__PAG1">"$#REF!.$C$16"</definedName>
    <definedName name="__PAG10">"$#REF!.$C$26"</definedName>
    <definedName name="__PAG11">"$#REF!.$C$27"</definedName>
    <definedName name="__PAG12">"$#REF!.$C$28"</definedName>
    <definedName name="__PAG13">"$#REF!.$C$21"</definedName>
    <definedName name="__PAG2">"$#REF!.$C$17"</definedName>
    <definedName name="__PAG3">"$#REF!.$C$18"</definedName>
    <definedName name="__PAG4">"$#REF!.$C$19"</definedName>
    <definedName name="__PAG5">"$#REF!.$C$20"</definedName>
    <definedName name="__PAG6">"$#REF!.$C$22"</definedName>
    <definedName name="__PAG7">"$#REF!.$C$23"</definedName>
    <definedName name="__PAG8">"$#REF!.$C$24"</definedName>
    <definedName name="__PAG9">"$#REF!.$C$25"</definedName>
    <definedName name="__pav2">#REF!</definedName>
    <definedName name="__pC5">#REF!</definedName>
    <definedName name="__PCM30">#REF!</definedName>
    <definedName name="__PL1">#REF!</definedName>
    <definedName name="__PLA2">#REF!</definedName>
    <definedName name="__PM334">#REF!</definedName>
    <definedName name="__PM335">#REF!</definedName>
    <definedName name="__PM346">#REF!</definedName>
    <definedName name="__PM406">#REF!</definedName>
    <definedName name="__PM412">#REF!</definedName>
    <definedName name="__PM609">#REF!</definedName>
    <definedName name="__PM970">#REF!</definedName>
    <definedName name="__PMF2">#REF!</definedName>
    <definedName name="__PN10" localSheetId="19" hidden="1">{"'gráf jan00'!$A$1:$AK$41"}</definedName>
    <definedName name="__PN10" localSheetId="18" hidden="1">{"'gráf jan00'!$A$1:$AK$41"}</definedName>
    <definedName name="__PN10" localSheetId="22" hidden="1">{"'gráf jan00'!$A$1:$AK$41"}</definedName>
    <definedName name="__PN10" localSheetId="24" hidden="1">{"'gráf jan00'!$A$1:$AK$41"}</definedName>
    <definedName name="__PN10" hidden="1">{"'gráf jan00'!$A$1:$AK$41"}</definedName>
    <definedName name="__PNV2002">#REF!</definedName>
    <definedName name="__PNV2003">#REF!</definedName>
    <definedName name="__PNV2009">#REF!</definedName>
    <definedName name="__PTB10">#REF!</definedName>
    <definedName name="__QQ2" localSheetId="19">'MOBILIZAÇÃO-CD'!__QQ2</definedName>
    <definedName name="__QQ2" localSheetId="18">'MOBILIZAÇÃO-SD'!__QQ2</definedName>
    <definedName name="__QQ2" localSheetId="22">'PONTE-DEMOLIÇÕES E LIMPEZA'!__QQ2</definedName>
    <definedName name="__QQ2" localSheetId="24">'PONTE-GABIÃO'!__QQ2</definedName>
    <definedName name="__QQ2">[0]!__QQ2</definedName>
    <definedName name="__r" localSheetId="19">#REF!</definedName>
    <definedName name="__r" localSheetId="18">#REF!</definedName>
    <definedName name="__r" localSheetId="22">#REF!</definedName>
    <definedName name="__r" localSheetId="24">#REF!</definedName>
    <definedName name="__r">#REF!</definedName>
    <definedName name="__Rbv1" localSheetId="19">#REF!</definedName>
    <definedName name="__Rbv1" localSheetId="18">#REF!</definedName>
    <definedName name="__Rbv1" localSheetId="22">#REF!</definedName>
    <definedName name="__Rbv1" localSheetId="24">#REF!</definedName>
    <definedName name="__Rbv1">#REF!</definedName>
    <definedName name="__reg1">#REF!</definedName>
    <definedName name="__reg3">#REF!</definedName>
    <definedName name="__reg5">#REF!</definedName>
    <definedName name="__reg7">#REF!</definedName>
    <definedName name="__RET1">#REF!</definedName>
    <definedName name="__RP1">#N/A</definedName>
    <definedName name="__SE2">#REF!</definedName>
    <definedName name="__SET94">#REF!</definedName>
    <definedName name="__SET95">#REF!</definedName>
    <definedName name="__SET96">#REF!</definedName>
    <definedName name="__SET97">#REF!</definedName>
    <definedName name="__SET98">#REF!</definedName>
    <definedName name="__SET99">#REF!</definedName>
    <definedName name="__STC04">#REF!</definedName>
    <definedName name="__tab0198">#REF!</definedName>
    <definedName name="__TB1">#REF!</definedName>
    <definedName name="__TB10">"'file:///D:/Meus documentos/ANASTÁCIO/SERCEL/BR262990800.xls'#$TLMB.$#REF!$#REF!"</definedName>
    <definedName name="__TB2">#REF!</definedName>
    <definedName name="__TB3">#REF!</definedName>
    <definedName name="__TB4">#REF!</definedName>
    <definedName name="__TB5">#REF!</definedName>
    <definedName name="__TB6">#REF!</definedName>
    <definedName name="__tb97">"$#REF!.$E$71"</definedName>
    <definedName name="__tbw97">"$#REF!.$E$73"</definedName>
    <definedName name="__TCB4">"$#REF!.$I$26"</definedName>
    <definedName name="__TCB5">#REF!</definedName>
    <definedName name="__TCC4">"$#REF!.$I$18"</definedName>
    <definedName name="__TCM30">#REF!</definedName>
    <definedName name="__TEB4">"$#REF!.$I$16"</definedName>
    <definedName name="__ter2">#REF!</definedName>
    <definedName name="__TOT1">#REF!</definedName>
    <definedName name="__TOT2">#REF!</definedName>
    <definedName name="__TOT3">#REF!</definedName>
    <definedName name="__TOT4">#REF!</definedName>
    <definedName name="__TOT5">#REF!</definedName>
    <definedName name="__TOT6">#REF!</definedName>
    <definedName name="__TOT7">#REF!</definedName>
    <definedName name="__TSD2">#REF!</definedName>
    <definedName name="__tsd4">#REF!</definedName>
    <definedName name="__TT1">#REF!</definedName>
    <definedName name="__TT10">#REF!</definedName>
    <definedName name="__TT100">#REF!</definedName>
    <definedName name="__TT101">#REF!</definedName>
    <definedName name="__TT102">#REF!</definedName>
    <definedName name="__TT103">#REF!</definedName>
    <definedName name="__TT104">#REF!</definedName>
    <definedName name="__TT105">#REF!</definedName>
    <definedName name="__TT106">#REF!</definedName>
    <definedName name="__TT107">#REF!</definedName>
    <definedName name="__TT108">#REF!</definedName>
    <definedName name="__TT109">#REF!</definedName>
    <definedName name="__TT11">#REF!</definedName>
    <definedName name="__TT110">#REF!</definedName>
    <definedName name="__TT111">#REF!</definedName>
    <definedName name="__TT112">#REF!</definedName>
    <definedName name="__TT113">#REF!</definedName>
    <definedName name="__TT114">#REF!</definedName>
    <definedName name="__TT115">#REF!</definedName>
    <definedName name="__TT116">#REF!</definedName>
    <definedName name="__TT117">#REF!</definedName>
    <definedName name="__TT118">#REF!</definedName>
    <definedName name="__TT119">#REF!</definedName>
    <definedName name="__TT12">#REF!</definedName>
    <definedName name="__TT120">#REF!</definedName>
    <definedName name="__TT121">#REF!</definedName>
    <definedName name="__TT122">#REF!</definedName>
    <definedName name="__TT123">#REF!</definedName>
    <definedName name="__TT124">#REF!</definedName>
    <definedName name="__TT125">#REF!</definedName>
    <definedName name="__TT126">#REF!</definedName>
    <definedName name="__TT127">#REF!</definedName>
    <definedName name="__TT128">#REF!</definedName>
    <definedName name="__TT129">#REF!</definedName>
    <definedName name="__TT13">#REF!</definedName>
    <definedName name="__TT130">#REF!</definedName>
    <definedName name="__TT131">#REF!</definedName>
    <definedName name="__TT132">#REF!</definedName>
    <definedName name="__TT133">#REF!</definedName>
    <definedName name="__TT134">#REF!</definedName>
    <definedName name="__TT135">#REF!</definedName>
    <definedName name="__TT136">#REF!</definedName>
    <definedName name="__TT137">#REF!</definedName>
    <definedName name="__TT138">#REF!</definedName>
    <definedName name="__TT139">#REF!</definedName>
    <definedName name="__TT14">#REF!</definedName>
    <definedName name="__TT140">#REF!</definedName>
    <definedName name="__TT141">#REF!</definedName>
    <definedName name="__TT142">#REF!</definedName>
    <definedName name="__TT15">#REF!</definedName>
    <definedName name="__TT16">#REF!</definedName>
    <definedName name="__TT17">#REF!</definedName>
    <definedName name="__TT18">#REF!</definedName>
    <definedName name="__TT19">#REF!</definedName>
    <definedName name="__TT20">#REF!</definedName>
    <definedName name="__TT21">#REF!</definedName>
    <definedName name="__TT22">#REF!</definedName>
    <definedName name="__tt23">#REF!</definedName>
    <definedName name="__TT24">#REF!</definedName>
    <definedName name="__TT25">#REF!</definedName>
    <definedName name="__TT26">#REF!</definedName>
    <definedName name="__TT27">#REF!</definedName>
    <definedName name="__TT28">#REF!</definedName>
    <definedName name="__tt288">#REF!</definedName>
    <definedName name="__TT29">#REF!</definedName>
    <definedName name="__TT3">#REF!</definedName>
    <definedName name="__TT30">#REF!</definedName>
    <definedName name="__tt300">#REF!</definedName>
    <definedName name="__TT31">#REF!</definedName>
    <definedName name="__TT32">#REF!</definedName>
    <definedName name="__tt322">#REF!</definedName>
    <definedName name="__TT33">#REF!</definedName>
    <definedName name="__TT34">#REF!</definedName>
    <definedName name="__TT35">#REF!</definedName>
    <definedName name="__TT36">#REF!</definedName>
    <definedName name="__TT37">#REF!</definedName>
    <definedName name="__TT38">#REF!</definedName>
    <definedName name="__TT39">#REF!</definedName>
    <definedName name="__TT40">#REF!</definedName>
    <definedName name="__TT41">#REF!</definedName>
    <definedName name="__TT42">#REF!</definedName>
    <definedName name="__TT43">#REF!</definedName>
    <definedName name="__TT44">#REF!</definedName>
    <definedName name="__TT45">#REF!</definedName>
    <definedName name="__TT46">#REF!</definedName>
    <definedName name="__TT47">#REF!</definedName>
    <definedName name="__TT48">#REF!</definedName>
    <definedName name="__TT49">#REF!</definedName>
    <definedName name="__TT5">#REF!</definedName>
    <definedName name="__TT50">#REF!</definedName>
    <definedName name="__TT51">#REF!</definedName>
    <definedName name="__TT52">#REF!</definedName>
    <definedName name="__TT53">#REF!</definedName>
    <definedName name="__TT54">#REF!</definedName>
    <definedName name="__TT55">#REF!</definedName>
    <definedName name="__TT56">#REF!</definedName>
    <definedName name="__TT57">#REF!</definedName>
    <definedName name="__TT58">#REF!</definedName>
    <definedName name="__TT59">#REF!</definedName>
    <definedName name="__TT6">#REF!</definedName>
    <definedName name="__TT60">#REF!</definedName>
    <definedName name="__TT61">#REF!</definedName>
    <definedName name="__TT62">#REF!</definedName>
    <definedName name="__TT63">#REF!</definedName>
    <definedName name="__TT64">#REF!</definedName>
    <definedName name="__TT65">#REF!</definedName>
    <definedName name="__TT66">#REF!</definedName>
    <definedName name="__TT67">#REF!</definedName>
    <definedName name="__TT68">#REF!</definedName>
    <definedName name="__TT69">#REF!</definedName>
    <definedName name="__TT7">#REF!</definedName>
    <definedName name="__TT70">#REF!</definedName>
    <definedName name="__TT71">#REF!</definedName>
    <definedName name="__TT72">#REF!</definedName>
    <definedName name="__TT73">#REF!</definedName>
    <definedName name="__TT74">#REF!</definedName>
    <definedName name="__TT75">#REF!</definedName>
    <definedName name="__TT76">#REF!</definedName>
    <definedName name="__TT77">#REF!</definedName>
    <definedName name="__TT78">#REF!</definedName>
    <definedName name="__TT79">#REF!</definedName>
    <definedName name="__TT8">#REF!</definedName>
    <definedName name="__TT80">#REF!</definedName>
    <definedName name="__TT81">#REF!</definedName>
    <definedName name="__TT82">#REF!</definedName>
    <definedName name="__TT83">#REF!</definedName>
    <definedName name="__TT84">#REF!</definedName>
    <definedName name="__TT85">#REF!</definedName>
    <definedName name="__TT86">#REF!</definedName>
    <definedName name="__TT87">#REF!</definedName>
    <definedName name="__TT88">#REF!</definedName>
    <definedName name="__TT89">#REF!</definedName>
    <definedName name="__TT9">#REF!</definedName>
    <definedName name="__TT90">#REF!</definedName>
    <definedName name="__TT91">#REF!</definedName>
    <definedName name="__TT92">#REF!</definedName>
    <definedName name="__TT93">#REF!</definedName>
    <definedName name="__TT94">#REF!</definedName>
    <definedName name="__TT95">#REF!</definedName>
    <definedName name="__TT97">#REF!</definedName>
    <definedName name="__TT98">#REF!</definedName>
    <definedName name="__TT99">#REF!</definedName>
    <definedName name="__VV9">#REF!</definedName>
    <definedName name="__xlfn.AVERAGEIF" hidden="1">#NAME?</definedName>
    <definedName name="__xlfn.RTD" hidden="1">#NAME?</definedName>
    <definedName name="__xlnm.Print_Area_4">NA()</definedName>
    <definedName name="__xlnm.Print_Area_6">#REF!</definedName>
    <definedName name="__xlnm.Print_Area_7">#REF!</definedName>
    <definedName name="__xlnm.Print_Area_8">#REF!</definedName>
    <definedName name="__xlnm.Print_Area_9">#REF!</definedName>
    <definedName name="__xlnm.Print_Titles_6">#REF!</definedName>
    <definedName name="__xlnm.Print_Titles_7">#REF!</definedName>
    <definedName name="__xlnm.Print_Titles_8">#REF!</definedName>
    <definedName name="_0">"$#REF!.$#REF!$#REF!"</definedName>
    <definedName name="_0___0">"$#REF!.$#REF!$#REF!"</definedName>
    <definedName name="_01">#REF!</definedName>
    <definedName name="_01_09_96">#REF!</definedName>
    <definedName name="_01_09_96_25">#REF!</definedName>
    <definedName name="_01_09_96_4">#REF!</definedName>
    <definedName name="_01_09_966">#REF!</definedName>
    <definedName name="_02">#REF!</definedName>
    <definedName name="_03">#REF!</definedName>
    <definedName name="_04">#REF!</definedName>
    <definedName name="_05">#REF!</definedName>
    <definedName name="_06">#REF!</definedName>
    <definedName name="_07">#REF!</definedName>
    <definedName name="_08">#REF!</definedName>
    <definedName name="_08.302.01">#REF!</definedName>
    <definedName name="_09">#REF!</definedName>
    <definedName name="_1.0_3S0900100">#REF!</definedName>
    <definedName name="_1.0_3S0900200">#REF!</definedName>
    <definedName name="_1.0_3S0900203">#REF!</definedName>
    <definedName name="_1.0_3S0900290">#REF!</definedName>
    <definedName name="_1.0_3S0900291">#REF!</definedName>
    <definedName name="_1__123Graph_A__200__BPF" hidden="1">#REF!</definedName>
    <definedName name="_1__123Graph_ACHART_1" hidden="1">#REF!</definedName>
    <definedName name="_1_0_1">"$#REF!.$#REF!$#REF!:$#REF!$#REF!"</definedName>
    <definedName name="_1_I_1">#REF!</definedName>
    <definedName name="_10">#REF!</definedName>
    <definedName name="_10___123Graph_CCHART_1" hidden="1">#REF!</definedName>
    <definedName name="_10__123Graph_BCHART_9" hidden="1">#REF!</definedName>
    <definedName name="_10__123Graph_C__200__D50" hidden="1">#REF!</definedName>
    <definedName name="_10__123Graph_ECHART_1" hidden="1">#REF!</definedName>
    <definedName name="_10Excel_BuiltIn_Print_Area_2_1">#REF!</definedName>
    <definedName name="_11">#REF!</definedName>
    <definedName name="_11__123Graph_CGRANULOMETRIA_1" hidden="1">#REF!</definedName>
    <definedName name="_11__123Graph_LBL_ACHART_2" hidden="1">#REF!</definedName>
    <definedName name="_12">#REF!</definedName>
    <definedName name="_12__123Graph_D__200__BPF" hidden="1">#REF!</definedName>
    <definedName name="_12__123Graph_FCHART_1" hidden="1">#REF!</definedName>
    <definedName name="_12__123Graph_LBL_ACHART_3" hidden="1">#REF!</definedName>
    <definedName name="_12Excel_BuiltIn_Criteria_1">"$#REF!.$#REF!$#REF!"</definedName>
    <definedName name="_13">#REF!</definedName>
    <definedName name="_13___123Graph_DCHART_1" hidden="1">#REF!</definedName>
    <definedName name="_13__123Graph_D__200__D50" hidden="1">#REF!</definedName>
    <definedName name="_13__123Graph_LBL_ACHART_7" hidden="1">#REF!</definedName>
    <definedName name="_14">#REF!</definedName>
    <definedName name="_14__123Graph_E__200__BPF" hidden="1">#REF!</definedName>
    <definedName name="_14__123Graph_LBL_ACHART_8" hidden="1">#REF!</definedName>
    <definedName name="_14__123Graph_XCHART_3" hidden="1">#REF!</definedName>
    <definedName name="_15">#REF!</definedName>
    <definedName name="_15__123Graph_E__200__D50" hidden="1">#REF!</definedName>
    <definedName name="_15__123Graph_LBL_BCHART_2" hidden="1">#REF!</definedName>
    <definedName name="_15Excel_BuiltIn_Print_Titles_2_1">#REF!</definedName>
    <definedName name="_16">#REF!</definedName>
    <definedName name="_16.3___VEÍCULOS">#REF!</definedName>
    <definedName name="_16.4___COMBÚSTIVEL">#REF!</definedName>
    <definedName name="_16.5___EQUIPAMENTOS_DE_ESCRITÓRIO">#REF!</definedName>
    <definedName name="_16___123Graph_ECHART_1" hidden="1">#REF!</definedName>
    <definedName name="_16__123Graph_F__200__BPF" hidden="1">#REF!</definedName>
    <definedName name="_16__123Graph_LBL_BCHART_3" hidden="1">#REF!</definedName>
    <definedName name="_16Excel_BuiltIn_Print_Area_4_1">(#REF!,#REF!)</definedName>
    <definedName name="_17">#REF!</definedName>
    <definedName name="_17.1_MENSALISTA">#REF!</definedName>
    <definedName name="_17.2___HORISTA">#REF!</definedName>
    <definedName name="_17__123Graph_F__200__D50" hidden="1">#REF!</definedName>
    <definedName name="_17__123Graph_XCHART_3" hidden="1">#REF!</definedName>
    <definedName name="_18">#REF!</definedName>
    <definedName name="_18___CANTEIRO___INSTALAÇÃO___MANUTENÇÃO">#REF!</definedName>
    <definedName name="_18__123Graph_X__200__BPF" hidden="1">#REF!</definedName>
    <definedName name="_18__123Graph_XCHART_8" hidden="1">#REF!</definedName>
    <definedName name="_1830201" hidden="1">#N/A</definedName>
    <definedName name="_1830201_26">NA()</definedName>
    <definedName name="_1830201_27">NA()</definedName>
    <definedName name="_19">#REF!</definedName>
    <definedName name="_19___123Graph_FCHART_1" hidden="1">#REF!</definedName>
    <definedName name="_19__123Graph_X__200__D50" hidden="1">#REF!</definedName>
    <definedName name="_19__123Graph_XCHART_9" hidden="1">#REF!</definedName>
    <definedName name="_1Excel_BuiltIn_Print_Area_1_1_1">#REF!</definedName>
    <definedName name="_1Excel_BuiltIn_Print_Area_13_1">#REF!</definedName>
    <definedName name="_1Excel_BuiltIn_Print_Area_2_1">"$Quad_Quant_.$#REF!$#REF!:$#REF!$#REF!"</definedName>
    <definedName name="_1Excel_BuiltIn_Print_Area_7_1">#REF!</definedName>
    <definedName name="_1Excel_BuiltIn_Print_Titles_1">#REF!</definedName>
    <definedName name="_1Excel_BuiltIn_Print_Titles_15_1_1_1_1">#REF!</definedName>
    <definedName name="_1VB3">#REF!</definedName>
    <definedName name="_2.0_3S0900100">#REF!</definedName>
    <definedName name="_2.0_3S0900200">#REF!</definedName>
    <definedName name="_2__123Graph_A__200__D50" hidden="1">#REF!</definedName>
    <definedName name="_2__123Graph_ACHART_2" hidden="1">#REF!</definedName>
    <definedName name="_2__123Graph_ACHART_3" hidden="1">#REF!</definedName>
    <definedName name="_2_S_1">#REF!</definedName>
    <definedName name="_20">#REF!</definedName>
    <definedName name="_20__123Graph_XEFICIENCIA_1" hidden="1">#REF!</definedName>
    <definedName name="_20Fae_08_3_1">"'file:///Eng_aroldo/Meus documentos/Documents and Settings/Flávio R. Carmona/My Documents/3 - Sanches Tripoloni/3 - Diamantino/4 - BR-364/2 - CREMA/Medição/06a.MP/MP06.xls'#$Medição.$#REF!$#REF!"</definedName>
    <definedName name="_21">#REF!</definedName>
    <definedName name="_21__123Graph_XGRANULOMETRIA_1" hidden="1">#REF!</definedName>
    <definedName name="_22">#REF!</definedName>
    <definedName name="_22___123Graph_XCHART_3" hidden="1">#REF!</definedName>
    <definedName name="_22Fase_02_3_1">"'file:///Eng_aroldo/Meus documentos/Documents and Settings/Flávio R. Carmona/My Documents/3 - Sanches Tripoloni/3 - Diamantino/4 - BR-364/2 - CREMA/Medição/06a.MP/MP06.xls'#$Medição.$#REF!$#REF!"</definedName>
    <definedName name="_23">#REF!</definedName>
    <definedName name="_24">#REF!</definedName>
    <definedName name="_24Fase_03_3_1">"'file:///Eng_aroldo/Meus documentos/Documents and Settings/Flávio R. Carmona/My Documents/3 - Sanches Tripoloni/3 - Diamantino/4 - BR-364/2 - CREMA/Medição/06a.MP/MP06.xls'#$Medição.$#REF!$#REF!"</definedName>
    <definedName name="_25">#REF!</definedName>
    <definedName name="_25__123Graph_ACHART_1" hidden="1">#REF!</definedName>
    <definedName name="_26">#REF!</definedName>
    <definedName name="_26__123Graph_ACHART_3" hidden="1">#REF!</definedName>
    <definedName name="_26Fase_04_3_1">"'file:///Eng_aroldo/Meus documentos/Documents and Settings/Flávio R. Carmona/My Documents/3 - Sanches Tripoloni/3 - Diamantino/4 - BR-364/2 - CREMA/Medição/06a.MP/MP06.xls'#$Medição.$#REF!$#REF!"</definedName>
    <definedName name="_27">#REF!</definedName>
    <definedName name="_28">#REF!</definedName>
    <definedName name="_28Fase_05_3_1">"'file:///Eng_aroldo/Meus documentos/Documents and Settings/Flávio R. Carmona/My Documents/3 - Sanches Tripoloni/3 - Diamantino/4 - BR-364/2 - CREMA/Medição/06a.MP/MP06.xls'#$Medição.$#REF!$#REF!"</definedName>
    <definedName name="_29">#REF!</definedName>
    <definedName name="_29__123Graph_BCHART_1" hidden="1">#REF!</definedName>
    <definedName name="_2Excel_BuiltIn_Print_Area_2_1">"$Quad_Quant_.$#REF!$#REF!:$#REF!$#REF!"</definedName>
    <definedName name="_2Excel_BuiltIn_Print_Area_24_1">#REF!</definedName>
    <definedName name="_2Excel_BuiltIn_Print_Area_7_1">"'file:///Y:/ENGENHARIA/Deise Aoki/PATOS - OK/PATOS 05-09-2007-ok/Laptop - Arquivos/DNIT/PATOs/Rondonópolis/PATO_BR-364_km_000_ao_km_11290_LICITAÇÃO MAIO DE 2007.xls'#$reg_mec_fx_dm_.$#REF!$#REF!:$#REF!$#REF!"</definedName>
    <definedName name="_2Excel_BuiltIn_Print_Area_8_1">#REF!</definedName>
    <definedName name="_2Excel_BuiltIn_Print_Titles_16_1">#REF!,#REF!</definedName>
    <definedName name="_3.0_3S0900200">#REF!</definedName>
    <definedName name="_3.0_3S0900290">#REF!</definedName>
    <definedName name="_3.0_3S0900291">#REF!</definedName>
    <definedName name="_3___123Graph_ACHART_1" hidden="1">#REF!</definedName>
    <definedName name="_3__123Graph_ACHART_3" hidden="1">#REF!</definedName>
    <definedName name="_3__123Graph_AEFICIENCIA_1" hidden="1">#REF!</definedName>
    <definedName name="_30">#REF!</definedName>
    <definedName name="_30Fase_06_3_1">"'file:///Eng_aroldo/Meus documentos/Documents and Settings/Flávio R. Carmona/My Documents/3 - Sanches Tripoloni/3 - Diamantino/4 - BR-364/2 - CREMA/Medição/06a.MP/MP06.xls'#$Medição.$#REF!$#REF!"</definedName>
    <definedName name="_31">#REF!</definedName>
    <definedName name="_32">#REF!</definedName>
    <definedName name="_32__123Graph_CCHART_1" hidden="1">#REF!</definedName>
    <definedName name="_32Fase_07_3_1">"'file:///Eng_aroldo/Meus documentos/Documents and Settings/Flávio R. Carmona/My Documents/3 - Sanches Tripoloni/3 - Diamantino/4 - BR-364/2 - CREMA/Medição/06a.MP/MP06.xls'#$Medição.$#REF!$#REF!"</definedName>
    <definedName name="_33">#REF!</definedName>
    <definedName name="_34">#REF!</definedName>
    <definedName name="_34Fase_08_3_1">"'file:///Eng_aroldo/Meus documentos/Documents and Settings/Flávio R. Carmona/My Documents/3 - Sanches Tripoloni/3 - Diamantino/4 - BR-364/2 - CREMA/Medição/06a.MP/MP06.xls'#$Medição.$#REF!$#REF!"</definedName>
    <definedName name="_35">#REF!</definedName>
    <definedName name="_35__123Graph_DCHART_1" hidden="1">#REF!</definedName>
    <definedName name="_36">#REF!</definedName>
    <definedName name="_37">#REF!</definedName>
    <definedName name="_38">#REF!</definedName>
    <definedName name="_38__123Graph_ECHART_1" hidden="1">#REF!</definedName>
    <definedName name="_39">#REF!</definedName>
    <definedName name="_3Excel_BuiltIn_Print_Area_11_1_1">"$#REF!.$A$1:$AL$33"</definedName>
    <definedName name="_3Excel_BuiltIn_Print_Titles_1_1">#REF!</definedName>
    <definedName name="_3Excel_BuiltIn_Print_Titles_16_1_1_1">#REF!</definedName>
    <definedName name="_4.0_3S0900200">#REF!</definedName>
    <definedName name="_4.0_3S0900203">#REF!</definedName>
    <definedName name="_4.0_3S0900241">#REF!</definedName>
    <definedName name="_4.0_3S0900290">#REF!</definedName>
    <definedName name="_4.0_3S0900291">#REF!</definedName>
    <definedName name="_4___123Graph_ACHART_3" hidden="1">#REF!</definedName>
    <definedName name="_4__123Graph_ACHART_7" hidden="1">#REF!</definedName>
    <definedName name="_4__123Graph_AGRANULOMETRIA_1" hidden="1">#REF!</definedName>
    <definedName name="_4__123Graph_BCHART_1" hidden="1">#REF!</definedName>
    <definedName name="_40">#REF!</definedName>
    <definedName name="_41">#REF!</definedName>
    <definedName name="_41__123Graph_FCHART_1" hidden="1">#REF!</definedName>
    <definedName name="_41oac_4_1">"$#REF!.$H$69"</definedName>
    <definedName name="_42">#REF!</definedName>
    <definedName name="_43">#REF!</definedName>
    <definedName name="_44">#REF!</definedName>
    <definedName name="_44__123Graph_XCHART_3" hidden="1">#REF!</definedName>
    <definedName name="_45">#REF!</definedName>
    <definedName name="_46">#REF!</definedName>
    <definedName name="_47">#REF!</definedName>
    <definedName name="_48">#REF!</definedName>
    <definedName name="_48Tot_Líquido_3_1">"'file:///Eng_aroldo/Meus documentos/Documents and Settings/Flávio R. Carmona/My Documents/3 - Sanches Tripoloni/3 - Diamantino/4 - BR-364/2 - CREMA/Medição/06a.MP/MP06.xls'#$Medição.$#REF!$#REF!"</definedName>
    <definedName name="_49">#REF!</definedName>
    <definedName name="_4BR_11_1">#REF!</definedName>
    <definedName name="_4Excel_BuiltIn_Print_Titles_17_1">#REF!,#REF!</definedName>
    <definedName name="_5__123Graph_ACHART_8" hidden="1">#REF!</definedName>
    <definedName name="_5__123Graph_B__200__BPF" hidden="1">#REF!</definedName>
    <definedName name="_50">#REF!</definedName>
    <definedName name="_50TSD_4_1">"$'memória de calculo_liquida'.$#REF!$#REF!"</definedName>
    <definedName name="_51">#REF!</definedName>
    <definedName name="_52">#REF!</definedName>
    <definedName name="_53">#REF!</definedName>
    <definedName name="_5Excel_BuiltIn_Print_Area_1_1_1">#REF!</definedName>
    <definedName name="_5Excel_BuiltIn_Print_Titles_17_1">#REF!,#REF!</definedName>
    <definedName name="_5Excel_BuiltIn_Print_Titles_18_1">#REF!,#REF!</definedName>
    <definedName name="_6__123Graph_ACHART_9" hidden="1">#REF!</definedName>
    <definedName name="_6__123Graph_B__200__D50" hidden="1">#REF!</definedName>
    <definedName name="_6__123Graph_CCHART_1" hidden="1">#REF!</definedName>
    <definedName name="_63">#REF!</definedName>
    <definedName name="_6Excel_BuiltIn_Print_Titles_18_1">#REF!,#REF!</definedName>
    <definedName name="_6Excel_BuiltIn_Print_Titles_19_1">#REF!,#REF!</definedName>
    <definedName name="_7___123Graph_BCHART_1" hidden="1">#REF!</definedName>
    <definedName name="_7__123Graph_BCHART_1" hidden="1">#REF!</definedName>
    <definedName name="_7__123Graph_BEFICIENCIA_1" hidden="1">#REF!</definedName>
    <definedName name="_7Excel_BuiltIn_Print_Titles_19_1">#REF!,#REF!</definedName>
    <definedName name="_7Excel_BuiltIn_Print_Titles_21_1_1_1">#REF!,#REF!</definedName>
    <definedName name="_8__123Graph_BCHART_2" hidden="1">#REF!</definedName>
    <definedName name="_8__123Graph_BGRANULOMETRIA_1" hidden="1">#REF!</definedName>
    <definedName name="_8__123Graph_DCHART_1" hidden="1">#REF!</definedName>
    <definedName name="_8Excel_BuiltIn_Print_Titles_21_1_1_1">#REF!,#REF!</definedName>
    <definedName name="_9__123Graph_BCHART_3" hidden="1">#REF!</definedName>
    <definedName name="_9__123Graph_C__200__BPF" hidden="1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#REF!</definedName>
    <definedName name="_A15">#N/A</definedName>
    <definedName name="_A16">#N/A</definedName>
    <definedName name="_A17">#N/A</definedName>
    <definedName name="_A19">#N/A</definedName>
    <definedName name="_A2">#N/A</definedName>
    <definedName name="_A20">#N/A</definedName>
    <definedName name="_A21">#N/A</definedName>
    <definedName name="_A22">#N/A</definedName>
    <definedName name="_A23">#N/A</definedName>
    <definedName name="_A24">#N/A</definedName>
    <definedName name="_A25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9">#N/A</definedName>
    <definedName name="_Abr1">#REF!</definedName>
    <definedName name="_ABR95">#REF!</definedName>
    <definedName name="_ABR96">#REF!</definedName>
    <definedName name="_ABR97">#REF!</definedName>
    <definedName name="_ABR98">#REF!</definedName>
    <definedName name="_ABR99">#REF!</definedName>
    <definedName name="_ACA25">#REF!</definedName>
    <definedName name="_ACA50">#REF!</definedName>
    <definedName name="_ACM30">#REF!</definedName>
    <definedName name="_Ago1">#REF!</definedName>
    <definedName name="_ago10" localSheetId="19" hidden="1">{"'gráf jan00'!$A$1:$AK$41"}</definedName>
    <definedName name="_ago10" localSheetId="18" hidden="1">{"'gráf jan00'!$A$1:$AK$41"}</definedName>
    <definedName name="_ago10" localSheetId="22" hidden="1">{"'gráf jan00'!$A$1:$AK$41"}</definedName>
    <definedName name="_ago10" localSheetId="24" hidden="1">{"'gráf jan00'!$A$1:$AK$41"}</definedName>
    <definedName name="_ago10" hidden="1">{"'gráf jan00'!$A$1:$AK$41"}</definedName>
    <definedName name="_ago2" localSheetId="19" hidden="1">{"'gráf jan00'!$A$1:$AK$41"}</definedName>
    <definedName name="_ago2" localSheetId="18" hidden="1">{"'gráf jan00'!$A$1:$AK$41"}</definedName>
    <definedName name="_ago2" localSheetId="22" hidden="1">{"'gráf jan00'!$A$1:$AK$41"}</definedName>
    <definedName name="_ago2" localSheetId="24" hidden="1">{"'gráf jan00'!$A$1:$AK$41"}</definedName>
    <definedName name="_ago2" hidden="1">{"'gráf jan00'!$A$1:$AK$41"}</definedName>
    <definedName name="_ago3" localSheetId="19" hidden="1">{"'gráf jan00'!$A$1:$AK$41"}</definedName>
    <definedName name="_ago3" localSheetId="18" hidden="1">{"'gráf jan00'!$A$1:$AK$41"}</definedName>
    <definedName name="_ago3" localSheetId="22" hidden="1">{"'gráf jan00'!$A$1:$AK$41"}</definedName>
    <definedName name="_ago3" localSheetId="24" hidden="1">{"'gráf jan00'!$A$1:$AK$41"}</definedName>
    <definedName name="_ago3" hidden="1">{"'gráf jan00'!$A$1:$AK$41"}</definedName>
    <definedName name="_ago4" localSheetId="19" hidden="1">{"'gráf jan00'!$A$1:$AK$41"}</definedName>
    <definedName name="_ago4" localSheetId="18" hidden="1">{"'gráf jan00'!$A$1:$AK$41"}</definedName>
    <definedName name="_ago4" localSheetId="22" hidden="1">{"'gráf jan00'!$A$1:$AK$41"}</definedName>
    <definedName name="_ago4" localSheetId="24" hidden="1">{"'gráf jan00'!$A$1:$AK$41"}</definedName>
    <definedName name="_ago4" hidden="1">{"'gráf jan00'!$A$1:$AK$41"}</definedName>
    <definedName name="_ago5" localSheetId="19" hidden="1">{"'gráf jan00'!$A$1:$AK$41"}</definedName>
    <definedName name="_ago5" localSheetId="18" hidden="1">{"'gráf jan00'!$A$1:$AK$41"}</definedName>
    <definedName name="_ago5" localSheetId="22" hidden="1">{"'gráf jan00'!$A$1:$AK$41"}</definedName>
    <definedName name="_ago5" localSheetId="24" hidden="1">{"'gráf jan00'!$A$1:$AK$41"}</definedName>
    <definedName name="_ago5" hidden="1">{"'gráf jan00'!$A$1:$AK$41"}</definedName>
    <definedName name="_ago6" localSheetId="19" hidden="1">{"'gráf jan00'!$A$1:$AK$41"}</definedName>
    <definedName name="_ago6" localSheetId="18" hidden="1">{"'gráf jan00'!$A$1:$AK$41"}</definedName>
    <definedName name="_ago6" localSheetId="22" hidden="1">{"'gráf jan00'!$A$1:$AK$41"}</definedName>
    <definedName name="_ago6" localSheetId="24" hidden="1">{"'gráf jan00'!$A$1:$AK$41"}</definedName>
    <definedName name="_ago6" hidden="1">{"'gráf jan00'!$A$1:$AK$41"}</definedName>
    <definedName name="_ago7" localSheetId="19" hidden="1">{"'gráf jan00'!$A$1:$AK$41"}</definedName>
    <definedName name="_ago7" localSheetId="18" hidden="1">{"'gráf jan00'!$A$1:$AK$41"}</definedName>
    <definedName name="_ago7" localSheetId="22" hidden="1">{"'gráf jan00'!$A$1:$AK$41"}</definedName>
    <definedName name="_ago7" localSheetId="24" hidden="1">{"'gráf jan00'!$A$1:$AK$41"}</definedName>
    <definedName name="_ago7" hidden="1">{"'gráf jan00'!$A$1:$AK$41"}</definedName>
    <definedName name="_ago8" localSheetId="19" hidden="1">{"'gráf jan00'!$A$1:$AK$41"}</definedName>
    <definedName name="_ago8" localSheetId="18" hidden="1">{"'gráf jan00'!$A$1:$AK$41"}</definedName>
    <definedName name="_ago8" localSheetId="22" hidden="1">{"'gráf jan00'!$A$1:$AK$41"}</definedName>
    <definedName name="_ago8" localSheetId="24" hidden="1">{"'gráf jan00'!$A$1:$AK$41"}</definedName>
    <definedName name="_ago8" hidden="1">{"'gráf jan00'!$A$1:$AK$41"}</definedName>
    <definedName name="_ago9" localSheetId="19" hidden="1">{"'gráf jan00'!$A$1:$AK$41"}</definedName>
    <definedName name="_ago9" localSheetId="18" hidden="1">{"'gráf jan00'!$A$1:$AK$41"}</definedName>
    <definedName name="_ago9" localSheetId="22" hidden="1">{"'gráf jan00'!$A$1:$AK$41"}</definedName>
    <definedName name="_ago9" localSheetId="24" hidden="1">{"'gráf jan00'!$A$1:$AK$41"}</definedName>
    <definedName name="_ago9" hidden="1">{"'gráf jan00'!$A$1:$AK$41"}</definedName>
    <definedName name="_AGO95">#REF!</definedName>
    <definedName name="_AGO96">#REF!</definedName>
    <definedName name="_AGO97">#REF!</definedName>
    <definedName name="_AGO98">#REF!</definedName>
    <definedName name="_AGO99">#REF!</definedName>
    <definedName name="_ago99999" localSheetId="19" hidden="1">{"'gráf jan00'!$A$1:$AK$41"}</definedName>
    <definedName name="_ago99999" localSheetId="18" hidden="1">{"'gráf jan00'!$A$1:$AK$41"}</definedName>
    <definedName name="_ago99999" localSheetId="22" hidden="1">{"'gráf jan00'!$A$1:$AK$41"}</definedName>
    <definedName name="_ago99999" localSheetId="24" hidden="1">{"'gráf jan00'!$A$1:$AK$41"}</definedName>
    <definedName name="_ago99999" hidden="1">{"'gráf jan00'!$A$1:$AK$41"}</definedName>
    <definedName name="_arg13">#REF!</definedName>
    <definedName name="_arg16">#REF!</definedName>
    <definedName name="_ATD1">#REF!</definedName>
    <definedName name="_ATERRO">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Aut2">#REF!</definedName>
    <definedName name="_b1" localSheetId="19" hidden="1">{#N/A,#N/A,FALSE,"MO (2)"}</definedName>
    <definedName name="_b1" localSheetId="18" hidden="1">{#N/A,#N/A,FALSE,"MO (2)"}</definedName>
    <definedName name="_b1" localSheetId="22" hidden="1">{#N/A,#N/A,FALSE,"MO (2)"}</definedName>
    <definedName name="_b1" localSheetId="24" hidden="1">{#N/A,#N/A,FALSE,"MO (2)"}</definedName>
    <definedName name="_b1" hidden="1">{#N/A,#N/A,FALSE,"MO (2)"}</definedName>
    <definedName name="_ba2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ba2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ba2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ba2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ba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BD8">"$#REF!.$P$4"</definedName>
    <definedName name="_bdi100">#REF!</definedName>
    <definedName name="_BDI2">#REF!</definedName>
    <definedName name="_brv2">#REF!</definedName>
    <definedName name="_Brz1">#REF!</definedName>
    <definedName name="_Brz2">#REF!</definedName>
    <definedName name="_c">#REF!</definedName>
    <definedName name="_cab1">#REF!</definedName>
    <definedName name="_cab2">#REF!</definedName>
    <definedName name="_CAP20">#REF!</definedName>
    <definedName name="_CCM30">#REF!</definedName>
    <definedName name="_CEF200" localSheetId="19" hidden="1">{#N/A,#N/A,FALSE,"MO (2)"}</definedName>
    <definedName name="_CEF200" localSheetId="18" hidden="1">{#N/A,#N/A,FALSE,"MO (2)"}</definedName>
    <definedName name="_CEF200" localSheetId="22" hidden="1">{#N/A,#N/A,FALSE,"MO (2)"}</definedName>
    <definedName name="_CEF200" localSheetId="24" hidden="1">{#N/A,#N/A,FALSE,"MO (2)"}</definedName>
    <definedName name="_CEF200" hidden="1">{#N/A,#N/A,FALSE,"MO (2)"}</definedName>
    <definedName name="_CEF222" localSheetId="19" hidden="1">{#N/A,#N/A,FALSE,"MO (2)"}</definedName>
    <definedName name="_CEF222" localSheetId="18" hidden="1">{#N/A,#N/A,FALSE,"MO (2)"}</definedName>
    <definedName name="_CEF222" localSheetId="22" hidden="1">{#N/A,#N/A,FALSE,"MO (2)"}</definedName>
    <definedName name="_CEF222" localSheetId="24" hidden="1">{#N/A,#N/A,FALSE,"MO (2)"}</definedName>
    <definedName name="_CEF222" hidden="1">{#N/A,#N/A,FALSE,"MO (2)"}</definedName>
    <definedName name="_CEF300" localSheetId="19" hidden="1">{#N/A,#N/A,FALSE,"MO (2)"}</definedName>
    <definedName name="_CEF300" localSheetId="18" hidden="1">{#N/A,#N/A,FALSE,"MO (2)"}</definedName>
    <definedName name="_CEF300" localSheetId="22" hidden="1">{#N/A,#N/A,FALSE,"MO (2)"}</definedName>
    <definedName name="_CEF300" localSheetId="24" hidden="1">{#N/A,#N/A,FALSE,"MO (2)"}</definedName>
    <definedName name="_CEF300" hidden="1">{#N/A,#N/A,FALSE,"MO (2)"}</definedName>
    <definedName name="_CEF500" localSheetId="19" hidden="1">{#N/A,#N/A,FALSE,"MO (2)"}</definedName>
    <definedName name="_CEF500" localSheetId="18" hidden="1">{#N/A,#N/A,FALSE,"MO (2)"}</definedName>
    <definedName name="_CEF500" localSheetId="22" hidden="1">{#N/A,#N/A,FALSE,"MO (2)"}</definedName>
    <definedName name="_CEF500" localSheetId="24" hidden="1">{#N/A,#N/A,FALSE,"MO (2)"}</definedName>
    <definedName name="_CEF500" hidden="1">{#N/A,#N/A,FALSE,"MO (2)"}</definedName>
    <definedName name="_CMM30">#REF!</definedName>
    <definedName name="_COL36">#REF!</definedName>
    <definedName name="_COL37">#REF!</definedName>
    <definedName name="_COL38">#REF!</definedName>
    <definedName name="_d">#REF!</definedName>
    <definedName name="_dd2">#REF!</definedName>
    <definedName name="_Dez1">#REF!</definedName>
    <definedName name="_DEZ94">#REF!</definedName>
    <definedName name="_DEZ95">#REF!</definedName>
    <definedName name="_DEZ96">#REF!</definedName>
    <definedName name="_DEZ97">#REF!</definedName>
    <definedName name="_DEZ98">#REF!</definedName>
    <definedName name="_DEZ99">#REF!</definedName>
    <definedName name="_dga1">#REF!</definedName>
    <definedName name="_dmt1000">#REF!</definedName>
    <definedName name="_dmt1200">#REF!</definedName>
    <definedName name="_dmt2">#REF!</definedName>
    <definedName name="_dmt200">#REF!</definedName>
    <definedName name="_dmt400">#REF!</definedName>
    <definedName name="_dmt50">#REF!</definedName>
    <definedName name="_dmt600">#REF!</definedName>
    <definedName name="_dmt800">#REF!</definedName>
    <definedName name="_dre2">#REF!</definedName>
    <definedName name="_efc10" localSheetId="19" hidden="1">{"'RR'!$A$2:$E$81"}</definedName>
    <definedName name="_efc10" localSheetId="18" hidden="1">{"'RR'!$A$2:$E$81"}</definedName>
    <definedName name="_efc10" localSheetId="22" hidden="1">{"'RR'!$A$2:$E$81"}</definedName>
    <definedName name="_efc10" localSheetId="24" hidden="1">{"'RR'!$A$2:$E$81"}</definedName>
    <definedName name="_efc10" hidden="1">{"'RR'!$A$2:$E$81"}</definedName>
    <definedName name="_EFC2" localSheetId="19" hidden="1">{"'RR'!$A$2:$E$81"}</definedName>
    <definedName name="_EFC2" localSheetId="18" hidden="1">{"'RR'!$A$2:$E$81"}</definedName>
    <definedName name="_EFC2" localSheetId="22" hidden="1">{"'RR'!$A$2:$E$81"}</definedName>
    <definedName name="_EFC2" localSheetId="24" hidden="1">{"'RR'!$A$2:$E$81"}</definedName>
    <definedName name="_EFC2" hidden="1">{"'RR'!$A$2:$E$81"}</definedName>
    <definedName name="_EFC3" localSheetId="19" hidden="1">{"'RR'!$A$2:$E$81"}</definedName>
    <definedName name="_EFC3" localSheetId="18" hidden="1">{"'RR'!$A$2:$E$81"}</definedName>
    <definedName name="_EFC3" localSheetId="22" hidden="1">{"'RR'!$A$2:$E$81"}</definedName>
    <definedName name="_EFC3" localSheetId="24" hidden="1">{"'RR'!$A$2:$E$81"}</definedName>
    <definedName name="_EFC3" hidden="1">{"'RR'!$A$2:$E$81"}</definedName>
    <definedName name="_EFC4" localSheetId="19" hidden="1">{"'RR'!$A$2:$E$81"}</definedName>
    <definedName name="_EFC4" localSheetId="18" hidden="1">{"'RR'!$A$2:$E$81"}</definedName>
    <definedName name="_EFC4" localSheetId="22" hidden="1">{"'RR'!$A$2:$E$81"}</definedName>
    <definedName name="_EFC4" localSheetId="24" hidden="1">{"'RR'!$A$2:$E$81"}</definedName>
    <definedName name="_EFC4" hidden="1">{"'RR'!$A$2:$E$81"}</definedName>
    <definedName name="_emp2">#REF!</definedName>
    <definedName name="_EXT1">#REF!</definedName>
    <definedName name="_Ext2">#REF!</definedName>
    <definedName name="_Ext2_3">#REF!</definedName>
    <definedName name="_Ext2_4">#REF!</definedName>
    <definedName name="_Ext2_5">#REF!</definedName>
    <definedName name="_Ext22">#REF!</definedName>
    <definedName name="_f">#REF!</definedName>
    <definedName name="_fall" hidden="1">#REF!</definedName>
    <definedName name="_Fev1">#REF!</definedName>
    <definedName name="_FEV95">#REF!</definedName>
    <definedName name="_FEV96">#REF!</definedName>
    <definedName name="_FEV97">#REF!</definedName>
    <definedName name="_FEV98">#REF!</definedName>
    <definedName name="_FEV99">#REF!</definedName>
    <definedName name="_ffp16" localSheetId="19" hidden="1">{"'gráf jan00'!$A$1:$AK$41"}</definedName>
    <definedName name="_ffp16" localSheetId="18" hidden="1">{"'gráf jan00'!$A$1:$AK$41"}</definedName>
    <definedName name="_ffp16" localSheetId="22" hidden="1">{"'gráf jan00'!$A$1:$AK$41"}</definedName>
    <definedName name="_ffp16" localSheetId="24" hidden="1">{"'gráf jan00'!$A$1:$AK$41"}</definedName>
    <definedName name="_ffp16" hidden="1">{"'gráf jan00'!$A$1:$AK$41"}</definedName>
    <definedName name="_ffp4589" localSheetId="19" hidden="1">{"'gráf jan00'!$A$1:$AK$41"}</definedName>
    <definedName name="_ffp4589" localSheetId="18" hidden="1">{"'gráf jan00'!$A$1:$AK$41"}</definedName>
    <definedName name="_ffp4589" localSheetId="22" hidden="1">{"'gráf jan00'!$A$1:$AK$41"}</definedName>
    <definedName name="_ffp4589" localSheetId="24" hidden="1">{"'gráf jan00'!$A$1:$AK$41"}</definedName>
    <definedName name="_ffp4589" hidden="1">{"'gráf jan00'!$A$1:$AK$41"}</definedName>
    <definedName name="_Fill" hidden="1">#REF!</definedName>
    <definedName name="_fill1" hidden="1">#REF!</definedName>
    <definedName name="_xlnm._FilterDatabase" hidden="1">#REF!</definedName>
    <definedName name="_FOG1">#REF!</definedName>
    <definedName name="_FR2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FR2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FR2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FR2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FR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HCB5">#REF!</definedName>
    <definedName name="_I">#REF!</definedName>
    <definedName name="_I_1">"$#REF!.$M$67:$IN$875"</definedName>
    <definedName name="_I_1_1">#REF!</definedName>
    <definedName name="_I_1_1_1">#REF!</definedName>
    <definedName name="_I_1_1_19">#REF!</definedName>
    <definedName name="_I_1_19">#REF!</definedName>
    <definedName name="_I_19">#REF!</definedName>
    <definedName name="_I_25">#REF!</definedName>
    <definedName name="_ind100">#REF!</definedName>
    <definedName name="_ind2">#REF!</definedName>
    <definedName name="_ISM1">#REF!</definedName>
    <definedName name="_Jan1">#REF!</definedName>
    <definedName name="_JAN2003">#REF!</definedName>
    <definedName name="_JAN95">#REF!</definedName>
    <definedName name="_JAN96">#REF!</definedName>
    <definedName name="_JAN97">#REF!</definedName>
    <definedName name="_JAN98">#REF!</definedName>
    <definedName name="_JAN99">#REF!</definedName>
    <definedName name="_JAZ1">#REF!</definedName>
    <definedName name="_JAZ11">#REF!</definedName>
    <definedName name="_JAZ2">#REF!</definedName>
    <definedName name="_JAZ22">#REF!</definedName>
    <definedName name="_JAZ3">#REF!</definedName>
    <definedName name="_JAZ33">#REF!</definedName>
    <definedName name="_Jul1">#REF!</definedName>
    <definedName name="_JUL95">#REF!</definedName>
    <definedName name="_JUL96">#REF!</definedName>
    <definedName name="_JUL97">#REF!</definedName>
    <definedName name="_JUL98">#REF!</definedName>
    <definedName name="_JUL99">#REF!</definedName>
    <definedName name="_jun04" localSheetId="19" hidden="1">{"'gráf jan00'!$A$1:$AK$41"}</definedName>
    <definedName name="_jun04" localSheetId="18" hidden="1">{"'gráf jan00'!$A$1:$AK$41"}</definedName>
    <definedName name="_jun04" localSheetId="22" hidden="1">{"'gráf jan00'!$A$1:$AK$41"}</definedName>
    <definedName name="_jun04" localSheetId="24" hidden="1">{"'gráf jan00'!$A$1:$AK$41"}</definedName>
    <definedName name="_jun04" hidden="1">{"'gráf jan00'!$A$1:$AK$41"}</definedName>
    <definedName name="_Jun1">#REF!</definedName>
    <definedName name="_JUN95">#REF!</definedName>
    <definedName name="_JUN96">#REF!</definedName>
    <definedName name="_JUN97">#REF!</definedName>
    <definedName name="_JUN98">#REF!</definedName>
    <definedName name="_JUN99">#REF!</definedName>
    <definedName name="_Key1" hidden="1">#REF!</definedName>
    <definedName name="_Key2" hidden="1">#REF!</definedName>
    <definedName name="_ki5">#REF!</definedName>
    <definedName name="_ki5_3">#REF!</definedName>
    <definedName name="_ki5_4">#REF!</definedName>
    <definedName name="_ki5_5">#REF!</definedName>
    <definedName name="_kit55">#REF!</definedName>
    <definedName name="_KM406407">#REF!</definedName>
    <definedName name="_km736">#REF!</definedName>
    <definedName name="_la2">#REF!</definedName>
    <definedName name="_LAG2">#REF!</definedName>
    <definedName name="_ma818">#REF!</definedName>
    <definedName name="_Mai1">#REF!</definedName>
    <definedName name="_MAI95">#REF!</definedName>
    <definedName name="_MAI96">#REF!</definedName>
    <definedName name="_MAI97">#REF!</definedName>
    <definedName name="_MAI98">#REF!</definedName>
    <definedName name="_MAI99">#REF!</definedName>
    <definedName name="_Mar1">#REF!</definedName>
    <definedName name="_MAR95">#REF!</definedName>
    <definedName name="_MAR96">#REF!</definedName>
    <definedName name="_MAR97">#REF!</definedName>
    <definedName name="_MAR98">#REF!</definedName>
    <definedName name="_MAR99">#REF!</definedName>
    <definedName name="_MatInverse_In" hidden="1">#REF!</definedName>
    <definedName name="_MatInverse_Out" hidden="1">#REF!</definedName>
    <definedName name="_MatMult_A" hidden="1">#REF!</definedName>
    <definedName name="_mem2">#REF!</definedName>
    <definedName name="_MM" hidden="1">#REF!</definedName>
    <definedName name="_MO2">#REF!</definedName>
    <definedName name="_MOD01">#N/A</definedName>
    <definedName name="_Nov1">#REF!</definedName>
    <definedName name="_NOV94">#REF!</definedName>
    <definedName name="_NOV95">#REF!</definedName>
    <definedName name="_NOV96">#REF!</definedName>
    <definedName name="_NOV97">#REF!</definedName>
    <definedName name="_NOV98">#REF!</definedName>
    <definedName name="_NOV99">#REF!</definedName>
    <definedName name="_oac2">#REF!</definedName>
    <definedName name="_oae2">#REF!</definedName>
    <definedName name="_Obs1">#REF!</definedName>
    <definedName name="_Obs2">#REF!</definedName>
    <definedName name="_oco2">#REF!</definedName>
    <definedName name="_OR1">#REF!</definedName>
    <definedName name="_OR12">#REF!</definedName>
    <definedName name="_OR13">#REF!</definedName>
    <definedName name="_OR14">#REF!</definedName>
    <definedName name="_OR15">#REF!</definedName>
    <definedName name="_OR16">#REF!</definedName>
    <definedName name="_OR17">#REF!</definedName>
    <definedName name="_OR18">#REF!</definedName>
    <definedName name="_OR19">#REF!</definedName>
    <definedName name="_OR2">#REF!</definedName>
    <definedName name="_OR3">#REF!</definedName>
    <definedName name="_OR4">#REF!</definedName>
    <definedName name="_OR5">#REF!</definedName>
    <definedName name="_OR6">#REF!</definedName>
    <definedName name="_OR7">#REF!</definedName>
    <definedName name="_OR8">#REF!</definedName>
    <definedName name="_OR9">#REF!</definedName>
    <definedName name="_Order1" hidden="1">255</definedName>
    <definedName name="_Order2" hidden="1">255</definedName>
    <definedName name="_Out1">#REF!</definedName>
    <definedName name="_OUT94">#REF!</definedName>
    <definedName name="_OUT95">#REF!</definedName>
    <definedName name="_OUT96">#REF!</definedName>
    <definedName name="_OUT97">#REF!</definedName>
    <definedName name="_OUT98" localSheetId="19" hidden="1">{#N/A,#N/A,TRUE,"Serviços"}</definedName>
    <definedName name="_OUT98" localSheetId="18" hidden="1">{#N/A,#N/A,TRUE,"Serviços"}</definedName>
    <definedName name="_OUT98" localSheetId="22" hidden="1">{#N/A,#N/A,TRUE,"Serviços"}</definedName>
    <definedName name="_OUT98" localSheetId="24" hidden="1">{#N/A,#N/A,TRUE,"Serviços"}</definedName>
    <definedName name="_OUT98" hidden="1">{#N/A,#N/A,TRUE,"Serviços"}</definedName>
    <definedName name="_OUT98_" localSheetId="19" hidden="1">{#N/A,#N/A,TRUE,"Serviços"}</definedName>
    <definedName name="_OUT98_" localSheetId="18" hidden="1">{#N/A,#N/A,TRUE,"Serviços"}</definedName>
    <definedName name="_OUT98_" localSheetId="22" hidden="1">{#N/A,#N/A,TRUE,"Serviços"}</definedName>
    <definedName name="_OUT98_" localSheetId="24" hidden="1">{#N/A,#N/A,TRUE,"Serviços"}</definedName>
    <definedName name="_OUT98_" hidden="1">{#N/A,#N/A,TRUE,"Serviços"}</definedName>
    <definedName name="_OUT99">#REF!</definedName>
    <definedName name="_OUTTTT9888" localSheetId="19" hidden="1">{#N/A,#N/A,TRUE,"Serviços"}</definedName>
    <definedName name="_OUTTTT9888" localSheetId="18" hidden="1">{#N/A,#N/A,TRUE,"Serviços"}</definedName>
    <definedName name="_OUTTTT9888" localSheetId="22" hidden="1">{#N/A,#N/A,TRUE,"Serviços"}</definedName>
    <definedName name="_OUTTTT9888" localSheetId="24" hidden="1">{#N/A,#N/A,TRUE,"Serviços"}</definedName>
    <definedName name="_OUTTTT9888" hidden="1">{#N/A,#N/A,TRUE,"Serviços"}</definedName>
    <definedName name="_p">#REF!</definedName>
    <definedName name="_PA01" localSheetId="19" hidden="1">{"'teste'!$B$2:$R$49"}</definedName>
    <definedName name="_PA01" localSheetId="18" hidden="1">{"'teste'!$B$2:$R$49"}</definedName>
    <definedName name="_PA01" localSheetId="22" hidden="1">{"'teste'!$B$2:$R$49"}</definedName>
    <definedName name="_PA01" localSheetId="24" hidden="1">{"'teste'!$B$2:$R$49"}</definedName>
    <definedName name="_PA01" hidden="1">{"'teste'!$B$2:$R$49"}</definedName>
    <definedName name="_pA5">#REF!</definedName>
    <definedName name="_pA6">#REF!</definedName>
    <definedName name="_PAG1">"$#REF!.$C$16"</definedName>
    <definedName name="_PAG10">"$#REF!.$C$26"</definedName>
    <definedName name="_PAG11">"$#REF!.$C$27"</definedName>
    <definedName name="_PAG12">"$#REF!.$C$28"</definedName>
    <definedName name="_PAG13">"$#REF!.$C$21"</definedName>
    <definedName name="_PAG2">"$#REF!.$C$17"</definedName>
    <definedName name="_PAG3">"$#REF!.$C$18"</definedName>
    <definedName name="_PAG4">"$#REF!.$C$19"</definedName>
    <definedName name="_PAG5">"$#REF!.$C$20"</definedName>
    <definedName name="_PAG6">"$#REF!.$C$22"</definedName>
    <definedName name="_PAG7">"$#REF!.$C$23"</definedName>
    <definedName name="_PAG8">"$#REF!.$C$24"</definedName>
    <definedName name="_PAG9">"$#REF!.$C$25"</definedName>
    <definedName name="_Parse_On" hidden="1">#REF!</definedName>
    <definedName name="_Parse_Out" hidden="1">#REF!</definedName>
    <definedName name="_pav2">#REF!</definedName>
    <definedName name="_pC5">#REF!</definedName>
    <definedName name="_PCM30">#REF!</definedName>
    <definedName name="_PL1">#REF!</definedName>
    <definedName name="_PL1_4">#REF!</definedName>
    <definedName name="_PL11">#REF!</definedName>
    <definedName name="_PLA2">#REF!</definedName>
    <definedName name="_PM334">#REF!</definedName>
    <definedName name="_PM335">#REF!</definedName>
    <definedName name="_PM346">#REF!</definedName>
    <definedName name="_PM406">#REF!</definedName>
    <definedName name="_PM412">#REF!</definedName>
    <definedName name="_PM609">#REF!</definedName>
    <definedName name="_PM970">#REF!</definedName>
    <definedName name="_PMF2">#REF!</definedName>
    <definedName name="_PN10" localSheetId="19" hidden="1">{"'gráf jan00'!$A$1:$AK$41"}</definedName>
    <definedName name="_PN10" localSheetId="18" hidden="1">{"'gráf jan00'!$A$1:$AK$41"}</definedName>
    <definedName name="_PN10" localSheetId="22" hidden="1">{"'gráf jan00'!$A$1:$AK$41"}</definedName>
    <definedName name="_PN10" localSheetId="24" hidden="1">{"'gráf jan00'!$A$1:$AK$41"}</definedName>
    <definedName name="_PN10" hidden="1">{"'gráf jan00'!$A$1:$AK$41"}</definedName>
    <definedName name="_PNV2002">#REF!</definedName>
    <definedName name="_PNV2003">#REF!</definedName>
    <definedName name="_PNV2009">#REF!</definedName>
    <definedName name="_PTB10">#REF!</definedName>
    <definedName name="_QQ2" localSheetId="19">'MOBILIZAÇÃO-CD'!_QQ2</definedName>
    <definedName name="_QQ2" localSheetId="18">'MOBILIZAÇÃO-SD'!_QQ2</definedName>
    <definedName name="_QQ2" localSheetId="22">'PONTE-DEMOLIÇÕES E LIMPEZA'!_QQ2</definedName>
    <definedName name="_QQ2" localSheetId="24">'PONTE-GABIÃO'!_QQ2</definedName>
    <definedName name="_QQ2">[0]!_QQ2</definedName>
    <definedName name="_r" localSheetId="19">#REF!</definedName>
    <definedName name="_r" localSheetId="18">#REF!</definedName>
    <definedName name="_r" localSheetId="22">#REF!</definedName>
    <definedName name="_r" localSheetId="24">#REF!</definedName>
    <definedName name="_r">#REF!</definedName>
    <definedName name="_r_15" localSheetId="19">#REF!</definedName>
    <definedName name="_r_15" localSheetId="18">#REF!</definedName>
    <definedName name="_r_15" localSheetId="22">#REF!</definedName>
    <definedName name="_r_15" localSheetId="24">#REF!</definedName>
    <definedName name="_r_15">#REF!</definedName>
    <definedName name="_r_4">#REF!</definedName>
    <definedName name="_Rbv1">#REF!</definedName>
    <definedName name="_RC152K04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RC152K04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RC152K04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RC152K04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RC152K0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RECONF.">#REF!</definedName>
    <definedName name="_RECONFORMAÇÃO">#REF!</definedName>
    <definedName name="_reg1">#REF!</definedName>
    <definedName name="_reg3">#REF!</definedName>
    <definedName name="_reg5">#REF!</definedName>
    <definedName name="_reg7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T1">#REF!</definedName>
    <definedName name="_ROD1">#REF!</definedName>
    <definedName name="_RP1">#N/A</definedName>
    <definedName name="_S">#REF!</definedName>
    <definedName name="_S_1">#REF!</definedName>
    <definedName name="_S_1_1">#REF!</definedName>
    <definedName name="_S_1_1_1">#REF!</definedName>
    <definedName name="_S_10">#REF!</definedName>
    <definedName name="_S_25">#REF!</definedName>
    <definedName name="_S_27">#REF!</definedName>
    <definedName name="_S_29">#REF!</definedName>
    <definedName name="_S_31">#REF!</definedName>
    <definedName name="_S_9">#REF!</definedName>
    <definedName name="_SE2">#REF!</definedName>
    <definedName name="_ser0060">#REF!</definedName>
    <definedName name="_Set1">#REF!</definedName>
    <definedName name="_SET94">#REF!</definedName>
    <definedName name="_SET95">#REF!</definedName>
    <definedName name="_SET96">#REF!</definedName>
    <definedName name="_SET97">#REF!</definedName>
    <definedName name="_SET98">#REF!</definedName>
    <definedName name="_SET99">#REF!</definedName>
    <definedName name="_Sng" localSheetId="19">{"um","mil","um milhão","um bilhão","um trilhão"}</definedName>
    <definedName name="_Sng" localSheetId="18">{"um","mil","um milhão","um bilhão","um trilhão"}</definedName>
    <definedName name="_Sng" localSheetId="22">{"um","mil","um milhão","um bilhão","um trilhão"}</definedName>
    <definedName name="_Sng" localSheetId="24">{"um","mil","um milhão","um bilhão","um trilhão"}</definedName>
    <definedName name="_Sng">{"um","mil","um milhão","um bilhão","um trilhão"}</definedName>
    <definedName name="_sng1" localSheetId="19">{"um","mil","um milhão","um bilhão","um trilhão"}</definedName>
    <definedName name="_sng1" localSheetId="18">{"um","mil","um milhão","um bilhão","um trilhão"}</definedName>
    <definedName name="_sng1" localSheetId="22">{"um","mil","um milhão","um bilhão","um trilhão"}</definedName>
    <definedName name="_sng1" localSheetId="24">{"um","mil","um milhão","um bilhão","um trilhão"}</definedName>
    <definedName name="_sng1">{"um","mil","um milhão","um bilhão","um trilhão"}</definedName>
    <definedName name="_Sort" hidden="1">#REF!</definedName>
    <definedName name="_STC04">#REF!</definedName>
    <definedName name="_T350">#REF!</definedName>
    <definedName name="_tab0198">#REF!</definedName>
    <definedName name="_tab1">#REF!</definedName>
    <definedName name="_Table2_In1" hidden="1">#REF!</definedName>
    <definedName name="_Table2_In2" hidden="1">#REF!</definedName>
    <definedName name="_Table2_Out" hidden="1">#REF!</definedName>
    <definedName name="_TB1">#REF!</definedName>
    <definedName name="_TB10">"'file:///D:/Meus documentos/ANASTÁCIO/SERCEL/BR262990800.xls'#$TLMB.$#REF!$#REF!"</definedName>
    <definedName name="_TB2">#REF!</definedName>
    <definedName name="_TB3">#REF!</definedName>
    <definedName name="_TB4">#REF!</definedName>
    <definedName name="_TB5">#REF!</definedName>
    <definedName name="_TB6">#REF!</definedName>
    <definedName name="_tb97">"$#REF!.$E$71"</definedName>
    <definedName name="_tbw97">"$#REF!.$E$73"</definedName>
    <definedName name="_TCB4">#REF!</definedName>
    <definedName name="_TCB5">#REF!</definedName>
    <definedName name="_TCC4">"$#REF!.$I$18"</definedName>
    <definedName name="_TCM30">#REF!</definedName>
    <definedName name="_TEB4">"$#REF!.$I$16"</definedName>
    <definedName name="_ter2">#REF!</definedName>
    <definedName name="_TOT1">#REF!</definedName>
    <definedName name="_TOT2">#REF!</definedName>
    <definedName name="_TOT3">#REF!</definedName>
    <definedName name="_TOT4">#REF!</definedName>
    <definedName name="_TOT5">#REF!</definedName>
    <definedName name="_TOT6">#REF!</definedName>
    <definedName name="_TOT7">#REF!</definedName>
    <definedName name="_TSD2">#REF!</definedName>
    <definedName name="_tsd4">#REF!</definedName>
    <definedName name="_TT1">#REF!</definedName>
    <definedName name="_TT10">#REF!</definedName>
    <definedName name="_TT100">#REF!</definedName>
    <definedName name="_TT101">#REF!</definedName>
    <definedName name="_TT102">#REF!</definedName>
    <definedName name="_TT103">#REF!</definedName>
    <definedName name="_TT104">#REF!</definedName>
    <definedName name="_TT105">#REF!</definedName>
    <definedName name="_TT106">#REF!</definedName>
    <definedName name="_TT107">#REF!</definedName>
    <definedName name="_TT108">#REF!</definedName>
    <definedName name="_TT109">#REF!</definedName>
    <definedName name="_TT11">#REF!</definedName>
    <definedName name="_TT110">#REF!</definedName>
    <definedName name="_TT111">#REF!</definedName>
    <definedName name="_TT112">#REF!</definedName>
    <definedName name="_TT113">#REF!</definedName>
    <definedName name="_TT114">#REF!</definedName>
    <definedName name="_TT115">#REF!</definedName>
    <definedName name="_TT116">#REF!</definedName>
    <definedName name="_TT117">#REF!</definedName>
    <definedName name="_TT118">#REF!</definedName>
    <definedName name="_TT119">#REF!</definedName>
    <definedName name="_TT12">#REF!</definedName>
    <definedName name="_TT120">#REF!</definedName>
    <definedName name="_TT121">#REF!</definedName>
    <definedName name="_TT122">#REF!</definedName>
    <definedName name="_TT123">#REF!</definedName>
    <definedName name="_TT124">#REF!</definedName>
    <definedName name="_TT125">#REF!</definedName>
    <definedName name="_TT126">#REF!</definedName>
    <definedName name="_TT127">#REF!</definedName>
    <definedName name="_TT128">#REF!</definedName>
    <definedName name="_TT129">#REF!</definedName>
    <definedName name="_TT13">#REF!</definedName>
    <definedName name="_TT130">#REF!</definedName>
    <definedName name="_TT131">#REF!</definedName>
    <definedName name="_TT132">#REF!</definedName>
    <definedName name="_TT133">#REF!</definedName>
    <definedName name="_TT134">#REF!</definedName>
    <definedName name="_TT135">#REF!</definedName>
    <definedName name="_TT136">#REF!</definedName>
    <definedName name="_TT137">#REF!</definedName>
    <definedName name="_TT138">#REF!</definedName>
    <definedName name="_TT139">#REF!</definedName>
    <definedName name="_TT14">#REF!</definedName>
    <definedName name="_TT140">#REF!</definedName>
    <definedName name="_TT141">#REF!</definedName>
    <definedName name="_TT142">#REF!</definedName>
    <definedName name="_TT15">#REF!</definedName>
    <definedName name="_TT16">#REF!</definedName>
    <definedName name="_TT17">#REF!</definedName>
    <definedName name="_TT18">#REF!</definedName>
    <definedName name="_TT19">#REF!</definedName>
    <definedName name="_TT2">#REF!</definedName>
    <definedName name="_TT20">#REF!</definedName>
    <definedName name="_TT21">#REF!</definedName>
    <definedName name="_TT22">#REF!</definedName>
    <definedName name="_tt23">#REF!</definedName>
    <definedName name="_TT24">#REF!</definedName>
    <definedName name="_TT25">#REF!</definedName>
    <definedName name="_TT26">#REF!</definedName>
    <definedName name="_TT27">#REF!</definedName>
    <definedName name="_TT28">#REF!</definedName>
    <definedName name="_tt288">#REF!</definedName>
    <definedName name="_TT29">#REF!</definedName>
    <definedName name="_TT3">#REF!</definedName>
    <definedName name="_TT30">#REF!</definedName>
    <definedName name="_tt300">#REF!</definedName>
    <definedName name="_TT31">#REF!</definedName>
    <definedName name="_TT32">#REF!</definedName>
    <definedName name="_tt322">#REF!</definedName>
    <definedName name="_TT33">#REF!</definedName>
    <definedName name="_TT34">#REF!</definedName>
    <definedName name="_TT35">#REF!</definedName>
    <definedName name="_TT36">#REF!</definedName>
    <definedName name="_TT37">#REF!</definedName>
    <definedName name="_TT38">#REF!</definedName>
    <definedName name="_TT39">#REF!</definedName>
    <definedName name="_TT4">#REF!</definedName>
    <definedName name="_TT40">#REF!</definedName>
    <definedName name="_TT41">#REF!</definedName>
    <definedName name="_TT42">#REF!</definedName>
    <definedName name="_TT43">#REF!</definedName>
    <definedName name="_TT44">#REF!</definedName>
    <definedName name="_TT45">#REF!</definedName>
    <definedName name="_TT46">#REF!</definedName>
    <definedName name="_TT47">#REF!</definedName>
    <definedName name="_TT48">#REF!</definedName>
    <definedName name="_TT49">#REF!</definedName>
    <definedName name="_TT5">#REF!</definedName>
    <definedName name="_TT50">#REF!</definedName>
    <definedName name="_TT51">#REF!</definedName>
    <definedName name="_TT52">#REF!</definedName>
    <definedName name="_TT53">#REF!</definedName>
    <definedName name="_TT54">#REF!</definedName>
    <definedName name="_TT55">#REF!</definedName>
    <definedName name="_TT56">#REF!</definedName>
    <definedName name="_TT57">#REF!</definedName>
    <definedName name="_TT58">#REF!</definedName>
    <definedName name="_TT59">#REF!</definedName>
    <definedName name="_TT6">#REF!</definedName>
    <definedName name="_TT60">#REF!</definedName>
    <definedName name="_TT61">#REF!</definedName>
    <definedName name="_TT62">#REF!</definedName>
    <definedName name="_TT63">#REF!</definedName>
    <definedName name="_TT64">#REF!</definedName>
    <definedName name="_TT65">#REF!</definedName>
    <definedName name="_TT66">#REF!</definedName>
    <definedName name="_TT67">#REF!</definedName>
    <definedName name="_TT68">#REF!</definedName>
    <definedName name="_TT69">#REF!</definedName>
    <definedName name="_TT7">#REF!</definedName>
    <definedName name="_TT70">#REF!</definedName>
    <definedName name="_TT71">#REF!</definedName>
    <definedName name="_TT72">#REF!</definedName>
    <definedName name="_TT73">#REF!</definedName>
    <definedName name="_TT74">#REF!</definedName>
    <definedName name="_TT75">#REF!</definedName>
    <definedName name="_TT76">#REF!</definedName>
    <definedName name="_TT77">#REF!</definedName>
    <definedName name="_TT78">#REF!</definedName>
    <definedName name="_TT79">#REF!</definedName>
    <definedName name="_TT8">#REF!</definedName>
    <definedName name="_TT80">#REF!</definedName>
    <definedName name="_TT81">#REF!</definedName>
    <definedName name="_TT82">#REF!</definedName>
    <definedName name="_TT83">#REF!</definedName>
    <definedName name="_TT84">#REF!</definedName>
    <definedName name="_TT85">#REF!</definedName>
    <definedName name="_TT86">#REF!</definedName>
    <definedName name="_TT87">#REF!</definedName>
    <definedName name="_TT88">#REF!</definedName>
    <definedName name="_TT89">#REF!</definedName>
    <definedName name="_TT9">#REF!</definedName>
    <definedName name="_TT90">#REF!</definedName>
    <definedName name="_TT91">#REF!</definedName>
    <definedName name="_TT92">#REF!</definedName>
    <definedName name="_TT93">#REF!</definedName>
    <definedName name="_TT94">#REF!</definedName>
    <definedName name="_TT95">#REF!</definedName>
    <definedName name="_TT96">#REF!</definedName>
    <definedName name="_TT97">#REF!</definedName>
    <definedName name="_TT98">#REF!</definedName>
    <definedName name="_TT99">#REF!</definedName>
    <definedName name="_VV9">#REF!</definedName>
    <definedName name="_wrn.pendencia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wrn.pendencia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wrn.pendencia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wrn.pendencia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wrn.pendenci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WWW1" localSheetId="19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_WWW1" localSheetId="18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_WWW1" localSheetId="22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_WWW1" localSheetId="24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_WWW1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_x">#REF!</definedName>
    <definedName name="_z">#REF!</definedName>
    <definedName name="a">#REF!</definedName>
    <definedName name="A_23">"'file:///C:/{Tião}/SãoSebastião/medição/18ª medição parcial/18ª medição parcial.xls'#$Medição.$#REF!$#REF!"</definedName>
    <definedName name="a_25">#REF!</definedName>
    <definedName name="a_4">#REF!</definedName>
    <definedName name="A_km">#REF!</definedName>
    <definedName name="a1_10">#REF!</definedName>
    <definedName name="a1_100">#REF!</definedName>
    <definedName name="a1_15">#REF!</definedName>
    <definedName name="a1_25">#REF!</definedName>
    <definedName name="a1_5">#REF!</definedName>
    <definedName name="a1_50">#REF!</definedName>
    <definedName name="a1_a15">#REF!</definedName>
    <definedName name="a1_a5">#REF!</definedName>
    <definedName name="a14.1.18">#REF!</definedName>
    <definedName name="a2_10">#REF!</definedName>
    <definedName name="a2_100">#REF!</definedName>
    <definedName name="a2_25">#REF!</definedName>
    <definedName name="a2_5">#REF!</definedName>
    <definedName name="a2_50">#REF!</definedName>
    <definedName name="a2_a15">#REF!</definedName>
    <definedName name="aa" localSheetId="19" hidden="1">{"'EI 060 02'!$A$1:$K$59"}</definedName>
    <definedName name="aa" localSheetId="18" hidden="1">{"'EI 060 02'!$A$1:$K$59"}</definedName>
    <definedName name="aa" localSheetId="22" hidden="1">{"'EI 060 02'!$A$1:$K$59"}</definedName>
    <definedName name="aa" localSheetId="24" hidden="1">{"'EI 060 02'!$A$1:$K$59"}</definedName>
    <definedName name="aa" hidden="1">{"'EI 060 02'!$A$1:$K$59"}</definedName>
    <definedName name="AA_1" localSheetId="19">'MOBILIZAÇÃO-CD'!AA_1</definedName>
    <definedName name="AA_1" localSheetId="18">'MOBILIZAÇÃO-SD'!AA_1</definedName>
    <definedName name="AA_1" localSheetId="22">'PONTE-DEMOLIÇÕES E LIMPEZA'!AA_1</definedName>
    <definedName name="AA_1" localSheetId="24">'PONTE-GABIÃO'!AA_1</definedName>
    <definedName name="AA_1">[0]!AA_1</definedName>
    <definedName name="AA_10" localSheetId="19">'MOBILIZAÇÃO-CD'!AA_10</definedName>
    <definedName name="AA_10" localSheetId="18">'MOBILIZAÇÃO-SD'!AA_10</definedName>
    <definedName name="AA_10" localSheetId="22">'PONTE-DEMOLIÇÕES E LIMPEZA'!AA_10</definedName>
    <definedName name="AA_10" localSheetId="24">'PONTE-GABIÃO'!AA_10</definedName>
    <definedName name="AA_10">[0]!AA_10</definedName>
    <definedName name="AA_12" localSheetId="19">'MOBILIZAÇÃO-CD'!AA_12</definedName>
    <definedName name="AA_12" localSheetId="18">'MOBILIZAÇÃO-SD'!AA_12</definedName>
    <definedName name="AA_12" localSheetId="22">'PONTE-DEMOLIÇÕES E LIMPEZA'!AA_12</definedName>
    <definedName name="AA_12" localSheetId="24">'PONTE-GABIÃO'!AA_12</definedName>
    <definedName name="AA_12">[0]!AA_12</definedName>
    <definedName name="AA_13" localSheetId="19">'MOBILIZAÇÃO-CD'!AA_13</definedName>
    <definedName name="AA_13" localSheetId="18">'MOBILIZAÇÃO-SD'!AA_13</definedName>
    <definedName name="AA_13" localSheetId="22">'PONTE-DEMOLIÇÕES E LIMPEZA'!AA_13</definedName>
    <definedName name="AA_13" localSheetId="24">'PONTE-GABIÃO'!AA_13</definedName>
    <definedName name="AA_13">[0]!AA_13</definedName>
    <definedName name="AA_14" localSheetId="19">'MOBILIZAÇÃO-CD'!AA_14</definedName>
    <definedName name="AA_14" localSheetId="18">'MOBILIZAÇÃO-SD'!AA_14</definedName>
    <definedName name="AA_14" localSheetId="22">'PONTE-DEMOLIÇÕES E LIMPEZA'!AA_14</definedName>
    <definedName name="AA_14" localSheetId="24">'PONTE-GABIÃO'!AA_14</definedName>
    <definedName name="AA_14">[0]!AA_14</definedName>
    <definedName name="AA_19">#N/A</definedName>
    <definedName name="AA_2" localSheetId="19">'MOBILIZAÇÃO-CD'!AA_2</definedName>
    <definedName name="AA_2" localSheetId="18">'MOBILIZAÇÃO-SD'!AA_2</definedName>
    <definedName name="AA_2" localSheetId="22">'PONTE-DEMOLIÇÕES E LIMPEZA'!AA_2</definedName>
    <definedName name="AA_2" localSheetId="24">'PONTE-GABIÃO'!AA_2</definedName>
    <definedName name="AA_2">[0]!AA_2</definedName>
    <definedName name="AA_21">#N/A</definedName>
    <definedName name="AA_22" localSheetId="19">'MOBILIZAÇÃO-CD'!AA_22</definedName>
    <definedName name="AA_22" localSheetId="18">'MOBILIZAÇÃO-SD'!AA_22</definedName>
    <definedName name="AA_22" localSheetId="22">'PONTE-DEMOLIÇÕES E LIMPEZA'!AA_22</definedName>
    <definedName name="AA_22" localSheetId="24">'PONTE-GABIÃO'!AA_22</definedName>
    <definedName name="AA_22">[0]!AA_22</definedName>
    <definedName name="AA_23">#N/A</definedName>
    <definedName name="AA_24">#N/A</definedName>
    <definedName name="AA_25" localSheetId="19">'MOBILIZAÇÃO-CD'!AA_25</definedName>
    <definedName name="AA_25" localSheetId="18">'MOBILIZAÇÃO-SD'!AA_25</definedName>
    <definedName name="AA_25" localSheetId="22">'PONTE-DEMOLIÇÕES E LIMPEZA'!AA_25</definedName>
    <definedName name="AA_25" localSheetId="24">'PONTE-GABIÃO'!AA_25</definedName>
    <definedName name="AA_25">[0]!AA_25</definedName>
    <definedName name="AA_26" localSheetId="19">'MOBILIZAÇÃO-CD'!AA_26</definedName>
    <definedName name="AA_26" localSheetId="18">'MOBILIZAÇÃO-SD'!AA_26</definedName>
    <definedName name="AA_26" localSheetId="22">'PONTE-DEMOLIÇÕES E LIMPEZA'!AA_26</definedName>
    <definedName name="AA_26" localSheetId="24">'PONTE-GABIÃO'!AA_26</definedName>
    <definedName name="AA_26">[0]!AA_26</definedName>
    <definedName name="AA_27" localSheetId="19">'MOBILIZAÇÃO-CD'!AA_27</definedName>
    <definedName name="AA_27" localSheetId="18">'MOBILIZAÇÃO-SD'!AA_27</definedName>
    <definedName name="AA_27" localSheetId="22">'PONTE-DEMOLIÇÕES E LIMPEZA'!AA_27</definedName>
    <definedName name="AA_27" localSheetId="24">'PONTE-GABIÃO'!AA_27</definedName>
    <definedName name="AA_27">[0]!AA_27</definedName>
    <definedName name="AA_28" localSheetId="19">'MOBILIZAÇÃO-CD'!AA_28</definedName>
    <definedName name="AA_28" localSheetId="18">'MOBILIZAÇÃO-SD'!AA_28</definedName>
    <definedName name="AA_28" localSheetId="22">'PONTE-DEMOLIÇÕES E LIMPEZA'!AA_28</definedName>
    <definedName name="AA_28" localSheetId="24">'PONTE-GABIÃO'!AA_28</definedName>
    <definedName name="AA_28">[0]!AA_28</definedName>
    <definedName name="AA_29" localSheetId="19">'MOBILIZAÇÃO-CD'!AA_29</definedName>
    <definedName name="AA_29" localSheetId="18">'MOBILIZAÇÃO-SD'!AA_29</definedName>
    <definedName name="AA_29" localSheetId="22">'PONTE-DEMOLIÇÕES E LIMPEZA'!AA_29</definedName>
    <definedName name="AA_29" localSheetId="24">'PONTE-GABIÃO'!AA_29</definedName>
    <definedName name="AA_29">[0]!AA_29</definedName>
    <definedName name="AA_3" localSheetId="19">'MOBILIZAÇÃO-CD'!AA_3</definedName>
    <definedName name="AA_3" localSheetId="18">'MOBILIZAÇÃO-SD'!AA_3</definedName>
    <definedName name="AA_3" localSheetId="22">'PONTE-DEMOLIÇÕES E LIMPEZA'!AA_3</definedName>
    <definedName name="AA_3" localSheetId="24">'PONTE-GABIÃO'!AA_3</definedName>
    <definedName name="AA_3">[0]!AA_3</definedName>
    <definedName name="AA_30" localSheetId="19">'MOBILIZAÇÃO-CD'!AA_30</definedName>
    <definedName name="AA_30" localSheetId="18">'MOBILIZAÇÃO-SD'!AA_30</definedName>
    <definedName name="AA_30" localSheetId="22">'PONTE-DEMOLIÇÕES E LIMPEZA'!AA_30</definedName>
    <definedName name="AA_30" localSheetId="24">'PONTE-GABIÃO'!AA_30</definedName>
    <definedName name="AA_30">[0]!AA_30</definedName>
    <definedName name="AA_31" localSheetId="19">'MOBILIZAÇÃO-CD'!AA_31</definedName>
    <definedName name="AA_31" localSheetId="18">'MOBILIZAÇÃO-SD'!AA_31</definedName>
    <definedName name="AA_31" localSheetId="22">'PONTE-DEMOLIÇÕES E LIMPEZA'!AA_31</definedName>
    <definedName name="AA_31" localSheetId="24">'PONTE-GABIÃO'!AA_31</definedName>
    <definedName name="AA_31">[0]!AA_31</definedName>
    <definedName name="AA_32" localSheetId="19">'MOBILIZAÇÃO-CD'!AA_32</definedName>
    <definedName name="AA_32" localSheetId="18">'MOBILIZAÇÃO-SD'!AA_32</definedName>
    <definedName name="AA_32" localSheetId="22">'PONTE-DEMOLIÇÕES E LIMPEZA'!AA_32</definedName>
    <definedName name="AA_32" localSheetId="24">'PONTE-GABIÃO'!AA_32</definedName>
    <definedName name="AA_32">[0]!AA_32</definedName>
    <definedName name="AA_33" localSheetId="19">'MOBILIZAÇÃO-CD'!AA_33</definedName>
    <definedName name="AA_33" localSheetId="18">'MOBILIZAÇÃO-SD'!AA_33</definedName>
    <definedName name="AA_33" localSheetId="22">'PONTE-DEMOLIÇÕES E LIMPEZA'!AA_33</definedName>
    <definedName name="AA_33" localSheetId="24">'PONTE-GABIÃO'!AA_33</definedName>
    <definedName name="AA_33">[0]!AA_33</definedName>
    <definedName name="AA_34" localSheetId="19">'MOBILIZAÇÃO-CD'!AA_34</definedName>
    <definedName name="AA_34" localSheetId="18">'MOBILIZAÇÃO-SD'!AA_34</definedName>
    <definedName name="AA_34" localSheetId="22">'PONTE-DEMOLIÇÕES E LIMPEZA'!AA_34</definedName>
    <definedName name="AA_34" localSheetId="24">'PONTE-GABIÃO'!AA_34</definedName>
    <definedName name="AA_34">[0]!AA_34</definedName>
    <definedName name="AA_35" localSheetId="19">'MOBILIZAÇÃO-CD'!AA_35</definedName>
    <definedName name="AA_35" localSheetId="18">'MOBILIZAÇÃO-SD'!AA_35</definedName>
    <definedName name="AA_35" localSheetId="22">'PONTE-DEMOLIÇÕES E LIMPEZA'!AA_35</definedName>
    <definedName name="AA_35" localSheetId="24">'PONTE-GABIÃO'!AA_35</definedName>
    <definedName name="AA_35">[0]!AA_35</definedName>
    <definedName name="AA_36" localSheetId="19">'MOBILIZAÇÃO-CD'!AA_36</definedName>
    <definedName name="AA_36" localSheetId="18">'MOBILIZAÇÃO-SD'!AA_36</definedName>
    <definedName name="AA_36" localSheetId="22">'PONTE-DEMOLIÇÕES E LIMPEZA'!AA_36</definedName>
    <definedName name="AA_36" localSheetId="24">'PONTE-GABIÃO'!AA_36</definedName>
    <definedName name="AA_36">[0]!AA_36</definedName>
    <definedName name="AA_37" localSheetId="19">'MOBILIZAÇÃO-CD'!AA_37</definedName>
    <definedName name="AA_37" localSheetId="18">'MOBILIZAÇÃO-SD'!AA_37</definedName>
    <definedName name="AA_37" localSheetId="22">'PONTE-DEMOLIÇÕES E LIMPEZA'!AA_37</definedName>
    <definedName name="AA_37" localSheetId="24">'PONTE-GABIÃO'!AA_37</definedName>
    <definedName name="AA_37">[0]!AA_37</definedName>
    <definedName name="AA_38" localSheetId="19">'MOBILIZAÇÃO-CD'!AA_38</definedName>
    <definedName name="AA_38" localSheetId="18">'MOBILIZAÇÃO-SD'!AA_38</definedName>
    <definedName name="AA_38" localSheetId="22">'PONTE-DEMOLIÇÕES E LIMPEZA'!AA_38</definedName>
    <definedName name="AA_38" localSheetId="24">'PONTE-GABIÃO'!AA_38</definedName>
    <definedName name="AA_38">[0]!AA_38</definedName>
    <definedName name="AA_39">#N/A</definedName>
    <definedName name="AA_4" localSheetId="19">'MOBILIZAÇÃO-CD'!AA_4</definedName>
    <definedName name="AA_4" localSheetId="18">'MOBILIZAÇÃO-SD'!AA_4</definedName>
    <definedName name="AA_4" localSheetId="22">'PONTE-DEMOLIÇÕES E LIMPEZA'!AA_4</definedName>
    <definedName name="AA_4" localSheetId="24">'PONTE-GABIÃO'!AA_4</definedName>
    <definedName name="AA_4">[0]!AA_4</definedName>
    <definedName name="AA_40">#N/A</definedName>
    <definedName name="AA_41">#N/A</definedName>
    <definedName name="AA_42">#N/A</definedName>
    <definedName name="AA_43">#N/A</definedName>
    <definedName name="AA_44">#N/A</definedName>
    <definedName name="AA_45">#N/A</definedName>
    <definedName name="AA_46">#N/A</definedName>
    <definedName name="AA_47">#N/A</definedName>
    <definedName name="AA_48">#N/A</definedName>
    <definedName name="AA_5" localSheetId="19">'MOBILIZAÇÃO-CD'!AA_5</definedName>
    <definedName name="AA_5" localSheetId="18">'MOBILIZAÇÃO-SD'!AA_5</definedName>
    <definedName name="AA_5" localSheetId="22">'PONTE-DEMOLIÇÕES E LIMPEZA'!AA_5</definedName>
    <definedName name="AA_5" localSheetId="24">'PONTE-GABIÃO'!AA_5</definedName>
    <definedName name="AA_5">[0]!AA_5</definedName>
    <definedName name="AA_51">#N/A</definedName>
    <definedName name="AA_52">#N/A</definedName>
    <definedName name="AA_53">#N/A</definedName>
    <definedName name="AA_54">#N/A</definedName>
    <definedName name="AA_55">#N/A</definedName>
    <definedName name="AA_56">#N/A</definedName>
    <definedName name="AA_57">#N/A</definedName>
    <definedName name="AA_58">#N/A</definedName>
    <definedName name="AA_59">#N/A</definedName>
    <definedName name="AA_6" localSheetId="19">'MOBILIZAÇÃO-CD'!AA_6</definedName>
    <definedName name="AA_6" localSheetId="18">'MOBILIZAÇÃO-SD'!AA_6</definedName>
    <definedName name="AA_6" localSheetId="22">'PONTE-DEMOLIÇÕES E LIMPEZA'!AA_6</definedName>
    <definedName name="AA_6" localSheetId="24">'PONTE-GABIÃO'!AA_6</definedName>
    <definedName name="AA_6">[0]!AA_6</definedName>
    <definedName name="AA_60">#N/A</definedName>
    <definedName name="AA_61">#N/A</definedName>
    <definedName name="AA_62">#N/A</definedName>
    <definedName name="AA_63">#N/A</definedName>
    <definedName name="AA_64">#N/A</definedName>
    <definedName name="AA_65">#N/A</definedName>
    <definedName name="AA_66">#N/A</definedName>
    <definedName name="AA_67">#N/A</definedName>
    <definedName name="AA_68">#N/A</definedName>
    <definedName name="AA_69">#N/A</definedName>
    <definedName name="AA_7" localSheetId="19">'MOBILIZAÇÃO-CD'!AA_7</definedName>
    <definedName name="AA_7" localSheetId="18">'MOBILIZAÇÃO-SD'!AA_7</definedName>
    <definedName name="AA_7" localSheetId="22">'PONTE-DEMOLIÇÕES E LIMPEZA'!AA_7</definedName>
    <definedName name="AA_7" localSheetId="24">'PONTE-GABIÃO'!AA_7</definedName>
    <definedName name="AA_7">[0]!AA_7</definedName>
    <definedName name="AA_70">#N/A</definedName>
    <definedName name="AA_71">#N/A</definedName>
    <definedName name="AA_72">#N/A</definedName>
    <definedName name="AA_8" localSheetId="19">'MOBILIZAÇÃO-CD'!AA_8</definedName>
    <definedName name="AA_8" localSheetId="18">'MOBILIZAÇÃO-SD'!AA_8</definedName>
    <definedName name="AA_8" localSheetId="22">'PONTE-DEMOLIÇÕES E LIMPEZA'!AA_8</definedName>
    <definedName name="AA_8" localSheetId="24">'PONTE-GABIÃO'!AA_8</definedName>
    <definedName name="AA_8">[0]!AA_8</definedName>
    <definedName name="AA_9" localSheetId="19">'MOBILIZAÇÃO-CD'!AA_9</definedName>
    <definedName name="AA_9" localSheetId="18">'MOBILIZAÇÃO-SD'!AA_9</definedName>
    <definedName name="AA_9" localSheetId="22">'PONTE-DEMOLIÇÕES E LIMPEZA'!AA_9</definedName>
    <definedName name="AA_9" localSheetId="24">'PONTE-GABIÃO'!AA_9</definedName>
    <definedName name="AA_9">[0]!AA_9</definedName>
    <definedName name="aaa" localSheetId="19">#REF!</definedName>
    <definedName name="aaa" localSheetId="18">#REF!</definedName>
    <definedName name="aaa" localSheetId="22">#REF!</definedName>
    <definedName name="aaa" localSheetId="24">#REF!</definedName>
    <definedName name="aaa">#REF!</definedName>
    <definedName name="aaaa" localSheetId="19" hidden="1">#REF!</definedName>
    <definedName name="aaaa" localSheetId="18" hidden="1">#REF!</definedName>
    <definedName name="aaaa" localSheetId="22" hidden="1">#REF!</definedName>
    <definedName name="aaaa" localSheetId="24" hidden="1">#REF!</definedName>
    <definedName name="aaaa" hidden="1">#REF!</definedName>
    <definedName name="aaaaa" localSheetId="19" hidden="1">{#N/A,#N/A,FALSE,"MO (2)"}</definedName>
    <definedName name="aaaaa" localSheetId="18" hidden="1">{#N/A,#N/A,FALSE,"MO (2)"}</definedName>
    <definedName name="aaaaa" localSheetId="22" hidden="1">{#N/A,#N/A,FALSE,"MO (2)"}</definedName>
    <definedName name="aaaaa" localSheetId="24" hidden="1">{#N/A,#N/A,FALSE,"MO (2)"}</definedName>
    <definedName name="aaaaa" hidden="1">{#N/A,#N/A,FALSE,"MO (2)"}</definedName>
    <definedName name="AAAAAA">#REF!</definedName>
    <definedName name="AAAAAAA">#N/A</definedName>
    <definedName name="aaaaaaaa">#N/A</definedName>
    <definedName name="AAAAAAAAA" localSheetId="19">'MOBILIZAÇÃO-CD'!AAAAAAAAA</definedName>
    <definedName name="AAAAAAAAA" localSheetId="18">'MOBILIZAÇÃO-SD'!AAAAAAAAA</definedName>
    <definedName name="AAAAAAAAA" localSheetId="22">'PONTE-DEMOLIÇÕES E LIMPEZA'!AAAAAAAAA</definedName>
    <definedName name="AAAAAAAAA" localSheetId="24">'PONTE-GABIÃO'!AAAAAAAAA</definedName>
    <definedName name="AAAAAAAAA">[0]!AAAAAAAAA</definedName>
    <definedName name="AAAAAAAAA_25" localSheetId="19">'MOBILIZAÇÃO-CD'!AAAAAAAAA_25</definedName>
    <definedName name="AAAAAAAAA_25" localSheetId="18">'MOBILIZAÇÃO-SD'!AAAAAAAAA_25</definedName>
    <definedName name="AAAAAAAAA_25" localSheetId="22">'PONTE-DEMOLIÇÕES E LIMPEZA'!AAAAAAAAA_25</definedName>
    <definedName name="AAAAAAAAA_25" localSheetId="24">'PONTE-GABIÃO'!AAAAAAAAA_25</definedName>
    <definedName name="AAAAAAAAA_25">[0]!AAAAAAAAA_25</definedName>
    <definedName name="AAAAAAAAAA" localSheetId="19">#REF!</definedName>
    <definedName name="AAAAAAAAAA" localSheetId="18">#REF!</definedName>
    <definedName name="AAAAAAAAAA" localSheetId="22">#REF!</definedName>
    <definedName name="AAAAAAAAAA" localSheetId="24">#REF!</definedName>
    <definedName name="AAAAAAAAAA">#REF!</definedName>
    <definedName name="aaaaaaaaaaaa">#N/A</definedName>
    <definedName name="AAAAAAAAAAAAA">#N/A</definedName>
    <definedName name="aaaaaaaaaaaaaaaaaaaaaa" localSheetId="19" hidden="1">{#N/A,#N/A,FALSE,"MO (2)"}</definedName>
    <definedName name="aaaaaaaaaaaaaaaaaaaaaa" localSheetId="18" hidden="1">{#N/A,#N/A,FALSE,"MO (2)"}</definedName>
    <definedName name="aaaaaaaaaaaaaaaaaaaaaa" localSheetId="22" hidden="1">{#N/A,#N/A,FALSE,"MO (2)"}</definedName>
    <definedName name="aaaaaaaaaaaaaaaaaaaaaa" localSheetId="24" hidden="1">{#N/A,#N/A,FALSE,"MO (2)"}</definedName>
    <definedName name="aaaaaaaaaaaaaaaaaaaaaa" hidden="1">{#N/A,#N/A,FALSE,"MO (2)"}</definedName>
    <definedName name="aaas" localSheetId="19" hidden="1">{"'gráf jan00'!$A$1:$AK$41"}</definedName>
    <definedName name="aaas" localSheetId="18" hidden="1">{"'gráf jan00'!$A$1:$AK$41"}</definedName>
    <definedName name="aaas" localSheetId="22" hidden="1">{"'gráf jan00'!$A$1:$AK$41"}</definedName>
    <definedName name="aaas" localSheetId="24" hidden="1">{"'gráf jan00'!$A$1:$AK$41"}</definedName>
    <definedName name="aaas" hidden="1">{"'gráf jan00'!$A$1:$AK$41"}</definedName>
    <definedName name="aasas">#REF!</definedName>
    <definedName name="aasasa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asasa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asasa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asasa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asas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auf">#REF!</definedName>
    <definedName name="aauq">#REF!</definedName>
    <definedName name="AB" localSheetId="19">'MOBILIZAÇÃO-CD'!AB</definedName>
    <definedName name="AB" localSheetId="18">'MOBILIZAÇÃO-SD'!AB</definedName>
    <definedName name="AB" localSheetId="22">'PONTE-DEMOLIÇÕES E LIMPEZA'!AB</definedName>
    <definedName name="AB" localSheetId="24">'PONTE-GABIÃO'!AB</definedName>
    <definedName name="AB">[0]!AB</definedName>
    <definedName name="AB_6" localSheetId="19">#REF!</definedName>
    <definedName name="AB_6" localSheetId="18">#REF!</definedName>
    <definedName name="AB_6" localSheetId="22">#REF!</definedName>
    <definedName name="AB_6" localSheetId="24">#REF!</definedName>
    <definedName name="AB_6">#REF!</definedName>
    <definedName name="AB_7" localSheetId="19">#REF!</definedName>
    <definedName name="AB_7" localSheetId="18">#REF!</definedName>
    <definedName name="AB_7" localSheetId="22">#REF!</definedName>
    <definedName name="AB_7" localSheetId="24">#REF!</definedName>
    <definedName name="AB_7">#REF!</definedName>
    <definedName name="AB_8">#REF!</definedName>
    <definedName name="AB_9">#REF!</definedName>
    <definedName name="ABC">#REF!</definedName>
    <definedName name="ABC.XLS" localSheetId="19" hidden="1">{"'Quadro'!$A$4:$BG$78"}</definedName>
    <definedName name="ABC.XLS" localSheetId="18" hidden="1">{"'Quadro'!$A$4:$BG$78"}</definedName>
    <definedName name="ABC.XLS" localSheetId="22" hidden="1">{"'Quadro'!$A$4:$BG$78"}</definedName>
    <definedName name="ABC.XLS" localSheetId="24" hidden="1">{"'Quadro'!$A$4:$BG$78"}</definedName>
    <definedName name="ABC.XLS" hidden="1">{"'Quadro'!$A$4:$BG$78"}</definedName>
    <definedName name="ABC_segurança">#REF!</definedName>
    <definedName name="abcd" localSheetId="19" hidden="1">{#N/A,#N/A,FALSE,"MO (2)"}</definedName>
    <definedName name="abcd" localSheetId="18" hidden="1">{#N/A,#N/A,FALSE,"MO (2)"}</definedName>
    <definedName name="abcd" localSheetId="22" hidden="1">{#N/A,#N/A,FALSE,"MO (2)"}</definedName>
    <definedName name="abcd" localSheetId="24" hidden="1">{#N/A,#N/A,FALSE,"MO (2)"}</definedName>
    <definedName name="abcd" hidden="1">{#N/A,#N/A,FALSE,"MO (2)"}</definedName>
    <definedName name="ABCD23">#REF!</definedName>
    <definedName name="abcdefg" localSheetId="19" hidden="1">{#N/A,#N/A,TRUE,"Plan1"}</definedName>
    <definedName name="abcdefg" localSheetId="18" hidden="1">{#N/A,#N/A,TRUE,"Plan1"}</definedName>
    <definedName name="abcdefg" localSheetId="22" hidden="1">{#N/A,#N/A,TRUE,"Plan1"}</definedName>
    <definedName name="abcdefg" localSheetId="24" hidden="1">{#N/A,#N/A,TRUE,"Plan1"}</definedName>
    <definedName name="abcdefg" hidden="1">{#N/A,#N/A,TRUE,"Plan1"}</definedName>
    <definedName name="abobora.xls" localSheetId="19" hidden="1">{"'Quadro'!$A$4:$BG$78"}</definedName>
    <definedName name="abobora.xls" localSheetId="18" hidden="1">{"'Quadro'!$A$4:$BG$78"}</definedName>
    <definedName name="abobora.xls" localSheetId="22" hidden="1">{"'Quadro'!$A$4:$BG$78"}</definedName>
    <definedName name="abobora.xls" localSheetId="24" hidden="1">{"'Quadro'!$A$4:$BG$78"}</definedName>
    <definedName name="abobora.xls" hidden="1">{"'Quadro'!$A$4:$BG$78"}</definedName>
    <definedName name="ABR00">#REF!</definedName>
    <definedName name="ABRA">#REF!</definedName>
    <definedName name="AC">#REF!</definedName>
    <definedName name="acabamentos">#REF!</definedName>
    <definedName name="ACADGDDJSDJSBDJSJFSF">#REF!</definedName>
    <definedName name="ACAP20">#REF!</definedName>
    <definedName name="ACAP20RP">#REF!</definedName>
    <definedName name="ACAP20RPMA">#REF!</definedName>
    <definedName name="ACAP20RPTA">#REF!</definedName>
    <definedName name="ACAP21RPMA">#REF!</definedName>
    <definedName name="ACAPATA">#REF!</definedName>
    <definedName name="ACAPPA">#REF!</definedName>
    <definedName name="ACAPPAMA">#REF!</definedName>
    <definedName name="ACAPPATA">#REF!</definedName>
    <definedName name="ACAPRS">#REF!</definedName>
    <definedName name="ACAPRSMA">#REF!</definedName>
    <definedName name="ACAPRSTA">#REF!</definedName>
    <definedName name="AccessDatabase" hidden="1">"D:\Arquivos do excel\Planilha modelo1.mdb"</definedName>
    <definedName name="acha.coluna">#REF!</definedName>
    <definedName name="acha.dados">#REF!</definedName>
    <definedName name="acha.linha">#REF!</definedName>
    <definedName name="Acidente" localSheetId="19" hidden="1">{"'gráf jan00'!$A$1:$AK$41"}</definedName>
    <definedName name="Acidente" localSheetId="18" hidden="1">{"'gráf jan00'!$A$1:$AK$41"}</definedName>
    <definedName name="Acidente" localSheetId="22" hidden="1">{"'gráf jan00'!$A$1:$AK$41"}</definedName>
    <definedName name="Acidente" localSheetId="24" hidden="1">{"'gráf jan00'!$A$1:$AK$41"}</definedName>
    <definedName name="Acidente" hidden="1">{"'gráf jan00'!$A$1:$AK$41"}</definedName>
    <definedName name="ACM30RP">#REF!</definedName>
    <definedName name="ACM30RPMA">#REF!</definedName>
    <definedName name="ACM30RPTA">#REF!</definedName>
    <definedName name="AÇO_CA_50">#REF!</definedName>
    <definedName name="acost" localSheetId="19" hidden="1">{#N/A,#N/A,TRUE,"Serviços"}</definedName>
    <definedName name="acost" localSheetId="18" hidden="1">{#N/A,#N/A,TRUE,"Serviços"}</definedName>
    <definedName name="acost" localSheetId="22" hidden="1">{#N/A,#N/A,TRUE,"Serviços"}</definedName>
    <definedName name="acost" localSheetId="24" hidden="1">{#N/A,#N/A,TRUE,"Serviços"}</definedName>
    <definedName name="acost" hidden="1">{#N/A,#N/A,TRUE,"Serviços"}</definedName>
    <definedName name="ACOSTD">#REF!</definedName>
    <definedName name="ACOSTLE">#REF!</definedName>
    <definedName name="ACRES">NA()</definedName>
    <definedName name="acrescimo">#REF!</definedName>
    <definedName name="Acréscimo">#REF!</definedName>
    <definedName name="acumulado">#REF!</definedName>
    <definedName name="ACUMVPI">#REF!</definedName>
    <definedName name="ad" localSheetId="19" hidden="1">{#N/A,#N/A,FALSE,"MO (2)"}</definedName>
    <definedName name="ad" localSheetId="18" hidden="1">{#N/A,#N/A,FALSE,"MO (2)"}</definedName>
    <definedName name="ad" localSheetId="22" hidden="1">{#N/A,#N/A,FALSE,"MO (2)"}</definedName>
    <definedName name="ad" localSheetId="24" hidden="1">{#N/A,#N/A,FALSE,"MO (2)"}</definedName>
    <definedName name="ad" hidden="1">{#N/A,#N/A,FALSE,"MO (2)"}</definedName>
    <definedName name="adasdad" localSheetId="19" hidden="1">{"'gráf jan00'!$A$1:$AK$41"}</definedName>
    <definedName name="adasdad" localSheetId="18" hidden="1">{"'gráf jan00'!$A$1:$AK$41"}</definedName>
    <definedName name="adasdad" localSheetId="22" hidden="1">{"'gráf jan00'!$A$1:$AK$41"}</definedName>
    <definedName name="adasdad" localSheetId="24" hidden="1">{"'gráf jan00'!$A$1:$AK$41"}</definedName>
    <definedName name="adasdad" hidden="1">{"'gráf jan00'!$A$1:$AK$41"}</definedName>
    <definedName name="ADED" localSheetId="19" hidden="1">{"'gráf jan00'!$A$1:$AK$41"}</definedName>
    <definedName name="ADED" localSheetId="18" hidden="1">{"'gráf jan00'!$A$1:$AK$41"}</definedName>
    <definedName name="ADED" localSheetId="22" hidden="1">{"'gráf jan00'!$A$1:$AK$41"}</definedName>
    <definedName name="ADED" localSheetId="24" hidden="1">{"'gráf jan00'!$A$1:$AK$41"}</definedName>
    <definedName name="ADED" hidden="1">{"'gráf jan00'!$A$1:$AK$41"}</definedName>
    <definedName name="Adequaqção" localSheetId="19" hidden="1">{"'gráf jan00'!$A$1:$AK$41"}</definedName>
    <definedName name="Adequaqção" localSheetId="18" hidden="1">{"'gráf jan00'!$A$1:$AK$41"}</definedName>
    <definedName name="Adequaqção" localSheetId="22" hidden="1">{"'gráf jan00'!$A$1:$AK$41"}</definedName>
    <definedName name="Adequaqção" localSheetId="24" hidden="1">{"'gráf jan00'!$A$1:$AK$41"}</definedName>
    <definedName name="Adequaqção" hidden="1">{"'gráf jan00'!$A$1:$AK$41"}</definedName>
    <definedName name="ADF">#REF!</definedName>
    <definedName name="adfdf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dfdf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dfdf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dfdf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dfdf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dicional_eixo">#REF!</definedName>
    <definedName name="aditivo">#REF!</definedName>
    <definedName name="ADMO">#REF!</definedName>
    <definedName name="ads">#REF!</definedName>
    <definedName name="ADSF">#REF!</definedName>
    <definedName name="adsfa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dsfa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dsfa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dsfa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dsfa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E" hidden="1">#REF!</definedName>
    <definedName name="AEMUL">#REF!</definedName>
    <definedName name="AEP">#REF!</definedName>
    <definedName name="AEPTA">#REF!</definedName>
    <definedName name="AFD">#REF!</definedName>
    <definedName name="afdf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fdf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fdf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fdf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fdf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fds" localSheetId="19" hidden="1">{"'gráf jan00'!$A$1:$AK$41"}</definedName>
    <definedName name="afds" localSheetId="18" hidden="1">{"'gráf jan00'!$A$1:$AK$41"}</definedName>
    <definedName name="afds" localSheetId="22" hidden="1">{"'gráf jan00'!$A$1:$AK$41"}</definedName>
    <definedName name="afds" localSheetId="24" hidden="1">{"'gráf jan00'!$A$1:$AK$41"}</definedName>
    <definedName name="afds" hidden="1">{"'gráf jan00'!$A$1:$AK$41"}</definedName>
    <definedName name="ag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AKLJDFK" localSheetId="19" hidden="1">{"'gráf jan00'!$A$1:$AK$41"}</definedName>
    <definedName name="AGAKLJDFK" localSheetId="18" hidden="1">{"'gráf jan00'!$A$1:$AK$41"}</definedName>
    <definedName name="AGAKLJDFK" localSheetId="22" hidden="1">{"'gráf jan00'!$A$1:$AK$41"}</definedName>
    <definedName name="AGAKLJDFK" localSheetId="24" hidden="1">{"'gráf jan00'!$A$1:$AK$41"}</definedName>
    <definedName name="AGAKLJDFK" hidden="1">{"'gráf jan00'!$A$1:$AK$41"}</definedName>
    <definedName name="agdadf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dadf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dadf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dadf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dad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dagda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dagda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dagda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dagda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dagda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fggfdfd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fggfdfd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fggfdfd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fggfdfd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fggfdfd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g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g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g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g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g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itannasmn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itannasmn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itannasmn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itannasmn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itannasmn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o" localSheetId="19" hidden="1">{"'gráf jan00'!$A$1:$AK$41"}</definedName>
    <definedName name="ago" localSheetId="18" hidden="1">{"'gráf jan00'!$A$1:$AK$41"}</definedName>
    <definedName name="ago" localSheetId="22" hidden="1">{"'gráf jan00'!$A$1:$AK$41"}</definedName>
    <definedName name="ago" localSheetId="24" hidden="1">{"'gráf jan00'!$A$1:$AK$41"}</definedName>
    <definedName name="ago" hidden="1">{"'gráf jan00'!$A$1:$AK$41"}</definedName>
    <definedName name="AGOA">#REF!</definedName>
    <definedName name="AGORA" localSheetId="19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AGORA" localSheetId="18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AGORA" localSheetId="22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AGORA" localSheetId="24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AGORA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AGORA2" localSheetId="19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AGORA2" localSheetId="18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AGORA2" localSheetId="22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AGORA2" localSheetId="24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AGORA2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agost5" localSheetId="19" hidden="1">{"'gráf jan00'!$A$1:$AK$41"}</definedName>
    <definedName name="agost5" localSheetId="18" hidden="1">{"'gráf jan00'!$A$1:$AK$41"}</definedName>
    <definedName name="agost5" localSheetId="22" hidden="1">{"'gráf jan00'!$A$1:$AK$41"}</definedName>
    <definedName name="agost5" localSheetId="24" hidden="1">{"'gráf jan00'!$A$1:$AK$41"}</definedName>
    <definedName name="agost5" hidden="1">{"'gráf jan00'!$A$1:$AK$41"}</definedName>
    <definedName name="Agosto" localSheetId="19">'MOBILIZAÇÃO-CD'!Agosto</definedName>
    <definedName name="Agosto" localSheetId="18">'MOBILIZAÇÃO-SD'!Agosto</definedName>
    <definedName name="Agosto" localSheetId="22">'PONTE-DEMOLIÇÕES E LIMPEZA'!Agosto</definedName>
    <definedName name="Agosto" localSheetId="24">'PONTE-GABIÃO'!Agosto</definedName>
    <definedName name="Agosto">[0]!Agosto</definedName>
    <definedName name="agosto2016" localSheetId="19" hidden="1">{#N/A,#N/A,TRUE,"Serviços"}</definedName>
    <definedName name="agosto2016" localSheetId="18" hidden="1">{#N/A,#N/A,TRUE,"Serviços"}</definedName>
    <definedName name="agosto2016" localSheetId="22" hidden="1">{#N/A,#N/A,TRUE,"Serviços"}</definedName>
    <definedName name="agosto2016" localSheetId="24" hidden="1">{#N/A,#N/A,TRUE,"Serviços"}</definedName>
    <definedName name="agosto2016" hidden="1">{#N/A,#N/A,TRUE,"Serviços"}</definedName>
    <definedName name="AGREGADO">#REF!</definedName>
    <definedName name="AGREGADO_10">#REF!</definedName>
    <definedName name="AGREGADO_10_19">#REF!</definedName>
    <definedName name="AGREGADO_17">#REF!</definedName>
    <definedName name="AGREGADO_17_19">#REF!</definedName>
    <definedName name="AGREGADO_19">#REF!</definedName>
    <definedName name="AGREGADO_4">"$'memória de calculo_liquida'.$#REF!$#REF!"</definedName>
    <definedName name="AGREGADO_6">#REF!</definedName>
    <definedName name="AGREGADO_6_19">#REF!</definedName>
    <definedName name="AGREGADO_7">#REF!</definedName>
    <definedName name="AGREGADO_7_19">#REF!</definedName>
    <definedName name="AGREGADO_8">#REF!</definedName>
    <definedName name="AGREGADO_8_19">#REF!</definedName>
    <definedName name="AGREGADO_9">#REF!</definedName>
    <definedName name="AGREGADO_9_19">#REF!</definedName>
    <definedName name="agu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u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u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u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gu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ILTON">#N/A</definedName>
    <definedName name="AJ">#REF!</definedName>
    <definedName name="AJA">#REF!</definedName>
    <definedName name="ajud">#REF!</definedName>
    <definedName name="AJUDA">#REF!</definedName>
    <definedName name="alcool">#REF!</definedName>
    <definedName name="alex" localSheetId="19" hidden="1">{#N/A,#N/A,FALSE,"MO (2)"}</definedName>
    <definedName name="alex" localSheetId="18" hidden="1">{#N/A,#N/A,FALSE,"MO (2)"}</definedName>
    <definedName name="alex" localSheetId="22" hidden="1">{#N/A,#N/A,FALSE,"MO (2)"}</definedName>
    <definedName name="alex" localSheetId="24" hidden="1">{#N/A,#N/A,FALSE,"MO (2)"}</definedName>
    <definedName name="alex" hidden="1">{#N/A,#N/A,FALSE,"MO (2)"}</definedName>
    <definedName name="alex_1" localSheetId="19" hidden="1">{#N/A,#N/A,FALSE,"MO (2)"}</definedName>
    <definedName name="alex_1" localSheetId="18" hidden="1">{#N/A,#N/A,FALSE,"MO (2)"}</definedName>
    <definedName name="alex_1" localSheetId="22" hidden="1">{#N/A,#N/A,FALSE,"MO (2)"}</definedName>
    <definedName name="alex_1" localSheetId="24" hidden="1">{#N/A,#N/A,FALSE,"MO (2)"}</definedName>
    <definedName name="alex_1" hidden="1">{#N/A,#N/A,FALSE,"MO (2)"}</definedName>
    <definedName name="ALIMENTADORES">#REF!</definedName>
    <definedName name="ALLISON" hidden="1">#REF!</definedName>
    <definedName name="ALTA">#REF!</definedName>
    <definedName name="ALTA_10">#REF!</definedName>
    <definedName name="ALTA_25">#REF!</definedName>
    <definedName name="ALTA_27">#REF!</definedName>
    <definedName name="ALTA_29">#REF!</definedName>
    <definedName name="ALTA_9">#REF!</definedName>
    <definedName name="altaa">#REF!</definedName>
    <definedName name="alteração">#REF!</definedName>
    <definedName name="ALUGUEL">#REF!</definedName>
    <definedName name="ALVENARIA">#N/A</definedName>
    <definedName name="am">#REF!</definedName>
    <definedName name="amarela">#REF!</definedName>
    <definedName name="amarela_25">#REF!</definedName>
    <definedName name="amarela_4">#REF!</definedName>
    <definedName name="amarelaa">#REF!</definedName>
    <definedName name="AMELI" localSheetId="19" hidden="1">{#N/A,#N/A,FALSE,"MO (2)"}</definedName>
    <definedName name="AMELI" localSheetId="18" hidden="1">{#N/A,#N/A,FALSE,"MO (2)"}</definedName>
    <definedName name="AMELI" localSheetId="22" hidden="1">{#N/A,#N/A,FALSE,"MO (2)"}</definedName>
    <definedName name="AMELI" localSheetId="24" hidden="1">{#N/A,#N/A,FALSE,"MO (2)"}</definedName>
    <definedName name="AMELI" hidden="1">{#N/A,#N/A,FALSE,"MO (2)"}</definedName>
    <definedName name="AMO">#REF!</definedName>
    <definedName name="AMV" localSheetId="19" hidden="1">{"'gráf jan00'!$A$1:$AK$41"}</definedName>
    <definedName name="AMV" localSheetId="18" hidden="1">{"'gráf jan00'!$A$1:$AK$41"}</definedName>
    <definedName name="AMV" localSheetId="22" hidden="1">{"'gráf jan00'!$A$1:$AK$41"}</definedName>
    <definedName name="AMV" localSheetId="24" hidden="1">{"'gráf jan00'!$A$1:$AK$41"}</definedName>
    <definedName name="AMV" hidden="1">{"'gráf jan00'!$A$1:$AK$41"}</definedName>
    <definedName name="ana">#REF!</definedName>
    <definedName name="AnalisarAterro">#REF!</definedName>
    <definedName name="AnalisarCorte">#REF!</definedName>
    <definedName name="AND">#REF!</definedName>
    <definedName name="ANEL_C_100_AN">#REF!</definedName>
    <definedName name="ANEL_C_100_AT">#REF!</definedName>
    <definedName name="ANEL_P_150_AN">#REF!</definedName>
    <definedName name="ANEL_P_150_AT">#REF!</definedName>
    <definedName name="ANEL_P_200_AN">#REF!</definedName>
    <definedName name="ANEL_P_200_AT">#REF!</definedName>
    <definedName name="ANEL_P_250_AN">#REF!</definedName>
    <definedName name="ANEL_P_250_AT">#REF!</definedName>
    <definedName name="ANEL_P_300_AN">#REF!</definedName>
    <definedName name="ANEL_P_300_AT">#REF!</definedName>
    <definedName name="ANEL_R_150_AN">#REF!</definedName>
    <definedName name="ANEL_R_150_AT">#REF!</definedName>
    <definedName name="ANEL_R_300_AN">#REF!</definedName>
    <definedName name="ANEL_R_300_AT">#REF!</definedName>
    <definedName name="Anexo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nexo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nexo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nexo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nex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NEXO_10_MATRIZ_DE_RESPONSABILIDADE">#REF!</definedName>
    <definedName name="ANEXO1" localSheetId="19" hidden="1">{"'teste'!$B$2:$R$49"}</definedName>
    <definedName name="ANEXO1" localSheetId="18" hidden="1">{"'teste'!$B$2:$R$49"}</definedName>
    <definedName name="ANEXO1" localSheetId="22" hidden="1">{"'teste'!$B$2:$R$49"}</definedName>
    <definedName name="ANEXO1" localSheetId="24" hidden="1">{"'teste'!$B$2:$R$49"}</definedName>
    <definedName name="ANEXO1" hidden="1">{"'teste'!$B$2:$R$49"}</definedName>
    <definedName name="ANEXO2" localSheetId="19" hidden="1">{"'teste'!$B$2:$R$49"}</definedName>
    <definedName name="ANEXO2" localSheetId="18" hidden="1">{"'teste'!$B$2:$R$49"}</definedName>
    <definedName name="ANEXO2" localSheetId="22" hidden="1">{"'teste'!$B$2:$R$49"}</definedName>
    <definedName name="ANEXO2" localSheetId="24" hidden="1">{"'teste'!$B$2:$R$49"}</definedName>
    <definedName name="ANEXO2" hidden="1">{"'teste'!$B$2:$R$49"}</definedName>
    <definedName name="Ano">#REF!</definedName>
    <definedName name="anos">#REF!</definedName>
    <definedName name="anscount" hidden="1">3</definedName>
    <definedName name="ant" localSheetId="19" hidden="1">{#N/A,#N/A,FALSE,"MO (2)"}</definedName>
    <definedName name="ant" localSheetId="18" hidden="1">{#N/A,#N/A,FALSE,"MO (2)"}</definedName>
    <definedName name="ant" localSheetId="22" hidden="1">{#N/A,#N/A,FALSE,"MO (2)"}</definedName>
    <definedName name="ant" localSheetId="24" hidden="1">{#N/A,#N/A,FALSE,"MO (2)"}</definedName>
    <definedName name="ant" hidden="1">{#N/A,#N/A,FALSE,"MO (2)"}</definedName>
    <definedName name="ant_1" localSheetId="19" hidden="1">{#N/A,#N/A,FALSE,"MO (2)"}</definedName>
    <definedName name="ant_1" localSheetId="18" hidden="1">{#N/A,#N/A,FALSE,"MO (2)"}</definedName>
    <definedName name="ant_1" localSheetId="22" hidden="1">{#N/A,#N/A,FALSE,"MO (2)"}</definedName>
    <definedName name="ant_1" localSheetId="24" hidden="1">{#N/A,#N/A,FALSE,"MO (2)"}</definedName>
    <definedName name="ant_1" hidden="1">{#N/A,#N/A,FALSE,"MO (2)"}</definedName>
    <definedName name="aoppp">#REF!</definedName>
    <definedName name="APLIC_TACHAO">[1]CLASSE!$B$49</definedName>
    <definedName name="APTO_TIPO">#REF!</definedName>
    <definedName name="AQCAP20">"$#REF!.$I$15"</definedName>
    <definedName name="AQCM30">"$#REF!.$I$16"</definedName>
    <definedName name="AQRM1C">"$#REF!.$I$18"</definedName>
    <definedName name="AQRR1C">"$#REF!.$I$17"</definedName>
    <definedName name="AQUISIÇÃO_CASCALHO">#REF!="S"</definedName>
    <definedName name="AR" localSheetId="19" hidden="1">{"'Quadro'!$A$4:$BG$78"}</definedName>
    <definedName name="AR" localSheetId="18" hidden="1">{"'Quadro'!$A$4:$BG$78"}</definedName>
    <definedName name="AR" localSheetId="22" hidden="1">{"'Quadro'!$A$4:$BG$78"}</definedName>
    <definedName name="AR" localSheetId="24" hidden="1">{"'Quadro'!$A$4:$BG$78"}</definedName>
    <definedName name="AR" hidden="1">{"'Quadro'!$A$4:$BG$78"}</definedName>
    <definedName name="AREA">"$#REF!.$Q$44"</definedName>
    <definedName name="ÀREA">#REF!</definedName>
    <definedName name="ÀREA_ACUM">#REF!</definedName>
    <definedName name="area_base">#REF!</definedName>
    <definedName name="area_base_4">"$#REF!.$#REF!$#REF!"</definedName>
    <definedName name="_xlnm.Extract">#REF!</definedName>
    <definedName name="Area_de_immpressao">#REF!</definedName>
    <definedName name="Area_de_Impreessao">#REF!</definedName>
    <definedName name="_xlnm.Print_Area" localSheetId="17">'ADMINISTRAÇÃO LOCAL (CD)'!$A$1:$L$59</definedName>
    <definedName name="_xlnm.Print_Area" localSheetId="16">'ADMINISTRAÇÃO LOCAL (SD)'!$A$1:$L$59</definedName>
    <definedName name="_xlnm.Print_Area" localSheetId="14">'BDI NORMAL (CD)'!$A$1:$P$30</definedName>
    <definedName name="_xlnm.Print_Area" localSheetId="10">'BDI NORMAL (SD) '!$A$1:$P$30</definedName>
    <definedName name="_xlnm.Print_Area" localSheetId="21">'CANTEIRO (CD)'!$A$1:$K$68</definedName>
    <definedName name="_xlnm.Print_Area" localSheetId="20">'CANTEIRO (SD)'!$A$1:$K$66</definedName>
    <definedName name="_xlnm.Print_Area" localSheetId="15">'CAPA - MEMORIAL DE CÁLCULO'!$A$1:$P$27</definedName>
    <definedName name="_xlnm.Print_Area" localSheetId="1">'CAPA - ORÇAMENTO'!$A$1:$P$26</definedName>
    <definedName name="_xlnm.Print_Area" localSheetId="12">'CAPA - ORÇAMENTO (CD)'!$A$1:$P$27</definedName>
    <definedName name="_xlnm.Print_Area" localSheetId="4">'CAPA - ORÇAMENTO (SD)'!$A$1:$P$27</definedName>
    <definedName name="_xlnm.Print_Area" localSheetId="2">'CAPA - VANTAJOSIDADE'!$A$1:$P$27</definedName>
    <definedName name="_xlnm.Print_Area" localSheetId="8">'COMPOSIÇÕES (SD)'!$A$1:$J$826</definedName>
    <definedName name="_xlnm.Print_Area" localSheetId="7">'CRONOGRAMA (SD)'!$A$1:$AS$53</definedName>
    <definedName name="_xlnm.Print_Area" localSheetId="0">'DADOS DA OBRA'!$A$1:$Q$31</definedName>
    <definedName name="_xlnm.Print_Area" localSheetId="11">'ENCARGOS SOCIAIS'!$A$1:$F$43</definedName>
    <definedName name="_xlnm.Print_Area" localSheetId="19">'MOBILIZAÇÃO-CD'!$A$1:$K$63</definedName>
    <definedName name="_xlnm.Print_Area" localSheetId="18">'MOBILIZAÇÃO-SD'!$A$1:$K$63</definedName>
    <definedName name="_xlnm.Print_Area" localSheetId="5">'ORÇAMENTO RESUMO (SD)'!$A$1:$L$26</definedName>
    <definedName name="_xlnm.Print_Area" localSheetId="13">'ORÇAMENTO SINTÉTICO (CD)'!$A$1:$M$124</definedName>
    <definedName name="_xlnm.Print_Area" localSheetId="6">'ORÇAMENTO SINTÉTICO (SD)'!$A$1:$M$124</definedName>
    <definedName name="_xlnm.Print_Area" localSheetId="38">'PONTE- ESCORAMENTO'!$A$1:$K$20</definedName>
    <definedName name="_xlnm.Print_Area" localSheetId="36">'PONTE-ACABAMENTOS-SOBRELAJE'!$A$1:$M$17</definedName>
    <definedName name="_xlnm.Print_Area" localSheetId="22">'PONTE-DEMOLIÇÕES E LIMPEZA'!$A$1:$N$59</definedName>
    <definedName name="_xlnm.Print_Area" localSheetId="37">'PONTE-DIVERSOS'!$A$1:$N$68</definedName>
    <definedName name="_xlnm.Print_Area" localSheetId="40">'PONTE-DMT'!$A$1:$K$22</definedName>
    <definedName name="_xlnm.Print_Area" localSheetId="27">'PONTE-ENSAIO PROVA DE CARGA'!$A$1:$T$37</definedName>
    <definedName name="_xlnm.Print_Area" localSheetId="24">'PONTE-GABIÃO'!$A$1:$L$86</definedName>
    <definedName name="_xlnm.Print_Area" localSheetId="26">'PONTE-INFRAEST-BLOCO'!$A$1:$AB$31</definedName>
    <definedName name="_xlnm.Print_Area" localSheetId="25">'PONTE-INFRAEST-ESTACAS'!$A$1:$W$31</definedName>
    <definedName name="_xlnm.Print_Area" localSheetId="28">'PONTE-MESOEST-PILARES'!$A$1:$Q$20</definedName>
    <definedName name="_xlnm.Print_Area" localSheetId="29">'PONTE-MESOEST-VL'!$A$1:$Q$22</definedName>
    <definedName name="_xlnm.Print_Area" localSheetId="30">'PONTE-MESOEST-VR'!$A$1:$Q$21</definedName>
    <definedName name="_xlnm.Print_Area" localSheetId="34">'PONTE-SUPEREST-BARREIRA N.J'!$A$1:$P$20</definedName>
    <definedName name="_xlnm.Print_Area" localSheetId="35">'PONTE-SUPEREST-CABECEIRA'!$A$1:$R$27</definedName>
    <definedName name="_xlnm.Print_Area" localSheetId="33">'PONTE-SUPEREST-LAJE TABULEIRO'!$A$1:$N$20</definedName>
    <definedName name="_xlnm.Print_Area" localSheetId="31">'PONTE-SUPEREST-LONGARINA'!$A$1:$Q$22</definedName>
    <definedName name="_xlnm.Print_Area" localSheetId="32">'PONTE-SUPEREST-TRANSVERSINAS'!$A$1:$P$20</definedName>
    <definedName name="_xlnm.Print_Area" localSheetId="23">'PONTE-TERRAPLANAGEM'!$A$1:$L$54</definedName>
    <definedName name="_xlnm.Print_Area" localSheetId="39">SINALIZAÇÃO!$A$1:$O$43</definedName>
    <definedName name="_xlnm.Print_Area" localSheetId="3">VANTAJOSIDADE!$A$1:$O$26</definedName>
    <definedName name="_xlnm.Print_Area">#REF!</definedName>
    <definedName name="Area_de_impressaoo" localSheetId="22">#REF!</definedName>
    <definedName name="Area_de_impressaoo" localSheetId="24">#REF!</definedName>
    <definedName name="Area_de_impressaoo">#REF!</definedName>
    <definedName name="Area_de_impressaooo" localSheetId="22">#REF!</definedName>
    <definedName name="Area_de_impressaooo" localSheetId="24">#REF!</definedName>
    <definedName name="Area_de_impressaooo">#REF!</definedName>
    <definedName name="Area_de_impressaoooo">#REF!</definedName>
    <definedName name="Area_de_impressaooooo">#REF!</definedName>
    <definedName name="Area_de_impresssao">#REF!</definedName>
    <definedName name="Area_de_IMPRESSSAOO">#REF!</definedName>
    <definedName name="Area_de_Impressssao">#REF!</definedName>
    <definedName name="Area_de_impresssssao">#REF!</definedName>
    <definedName name="Área_impressão_IM">#REF!</definedName>
    <definedName name="Área_impressão_IM_4">#REF!</definedName>
    <definedName name="AREA_IMPRI">#REF!</definedName>
    <definedName name="AREA_PLACA">#REF!</definedName>
    <definedName name="ÁREA_PROCV_BAIRROS">#REF!</definedName>
    <definedName name="ÁREA_PROCV_DADOS_MEDIÇÃO">#REF!</definedName>
    <definedName name="ÁREA_PROCV_SUB_EMPREITEIRAS">#REF!</definedName>
    <definedName name="area_sub_base">#REF!</definedName>
    <definedName name="Área2">#REF!</definedName>
    <definedName name="areabase">#REF!</definedName>
    <definedName name="AREAL">#REF!</definedName>
    <definedName name="areal.pista">#REF!</definedName>
    <definedName name="AREAL.USINA">#REF!</definedName>
    <definedName name="AREAL_48">#REF!</definedName>
    <definedName name="AreaTeste">#REF!</definedName>
    <definedName name="AreaTeste2">#REF!</definedName>
    <definedName name="ÁreaTotal">#REF!</definedName>
    <definedName name="AREC">#REF!</definedName>
    <definedName name="AREEWR" localSheetId="19" hidden="1">{"'Quadro'!$A$4:$BG$78"}</definedName>
    <definedName name="AREEWR" localSheetId="18" hidden="1">{"'Quadro'!$A$4:$BG$78"}</definedName>
    <definedName name="AREEWR" localSheetId="22" hidden="1">{"'Quadro'!$A$4:$BG$78"}</definedName>
    <definedName name="AREEWR" localSheetId="24" hidden="1">{"'Quadro'!$A$4:$BG$78"}</definedName>
    <definedName name="AREEWR" hidden="1">{"'Quadro'!$A$4:$BG$78"}</definedName>
    <definedName name="Areia">#REF!</definedName>
    <definedName name="AREIACS">#REF!</definedName>
    <definedName name="AREIANP">#REF!</definedName>
    <definedName name="areianpav">#REF!</definedName>
    <definedName name="AREIAPAV">#REF!</definedName>
    <definedName name="AREIAPAVUSINA">#REF!</definedName>
    <definedName name="ARG">#REF!</definedName>
    <definedName name="ARGAMASSA">"$#REF!.$I$27"</definedName>
    <definedName name="ARGAMASSA10">#REF!</definedName>
    <definedName name="ARGAMASSA10S">#REF!</definedName>
    <definedName name="ARL1C">#REF!</definedName>
    <definedName name="ARL1CMA">#REF!</definedName>
    <definedName name="ARL1CTA">#REF!</definedName>
    <definedName name="arm">#REF!</definedName>
    <definedName name="ARM1C">#REF!</definedName>
    <definedName name="ARNO">#REF!</definedName>
    <definedName name="Arq_Nome">#REF!</definedName>
    <definedName name="arquivo">#REF!</definedName>
    <definedName name="arquivo_1">#REF!</definedName>
    <definedName name="arquivo_2">#REF!</definedName>
    <definedName name="arquivo_3">#REF!</definedName>
    <definedName name="ARR1C">#REF!</definedName>
    <definedName name="ARR1CFRESA">#REF!</definedName>
    <definedName name="ARR1CPA">#REF!</definedName>
    <definedName name="ARR1CPAMA">#REF!</definedName>
    <definedName name="ARR1CPATA">#REF!</definedName>
    <definedName name="ARR1CRS">#REF!</definedName>
    <definedName name="ARR1CRSMA">#REF!</definedName>
    <definedName name="ARR1CRSTA">#REF!</definedName>
    <definedName name="ARR2C">#REF!</definedName>
    <definedName name="arrrrr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rrrrr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rrrrr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rrrrr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rrrrr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" hidden="1">#REF!</definedName>
    <definedName name="AS2DocOpenMode" hidden="1">"AS2DocumentEdit"</definedName>
    <definedName name="AS2NamedRange" hidden="1">18</definedName>
    <definedName name="asaasa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asa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asa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asa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as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" localSheetId="19" hidden="1">{#N/A,#N/A,FALSE,"MO (2)"}</definedName>
    <definedName name="asasa" localSheetId="18" hidden="1">{#N/A,#N/A,FALSE,"MO (2)"}</definedName>
    <definedName name="asasa" localSheetId="22" hidden="1">{#N/A,#N/A,FALSE,"MO (2)"}</definedName>
    <definedName name="asasa" localSheetId="24" hidden="1">{#N/A,#N/A,FALSE,"MO (2)"}</definedName>
    <definedName name="asasa" hidden="1">{#N/A,#N/A,FALSE,"MO (2)"}</definedName>
    <definedName name="asasa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asas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dadad">#REF!</definedName>
    <definedName name="asassaa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saa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saa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saa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sa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sas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sas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sas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sas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assas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D">#REF!</definedName>
    <definedName name="asdad" localSheetId="19" hidden="1">{"'gráf jan00'!$A$1:$AK$41"}</definedName>
    <definedName name="asdad" localSheetId="18" hidden="1">{"'gráf jan00'!$A$1:$AK$41"}</definedName>
    <definedName name="asdad" localSheetId="22" hidden="1">{"'gráf jan00'!$A$1:$AK$41"}</definedName>
    <definedName name="asdad" localSheetId="24" hidden="1">{"'gráf jan00'!$A$1:$AK$41"}</definedName>
    <definedName name="asdad" hidden="1">{"'gráf jan00'!$A$1:$AK$41"}</definedName>
    <definedName name="asdadadad" localSheetId="19" hidden="1">{"'gráf jan00'!$A$1:$AK$41"}</definedName>
    <definedName name="asdadadad" localSheetId="18" hidden="1">{"'gráf jan00'!$A$1:$AK$41"}</definedName>
    <definedName name="asdadadad" localSheetId="22" hidden="1">{"'gráf jan00'!$A$1:$AK$41"}</definedName>
    <definedName name="asdadadad" localSheetId="24" hidden="1">{"'gráf jan00'!$A$1:$AK$41"}</definedName>
    <definedName name="asdadadad" hidden="1">{"'gráf jan00'!$A$1:$AK$41"}</definedName>
    <definedName name="asdafsdfa" localSheetId="19" hidden="1">{#N/A,#N/A,TRUE,"Serviços"}</definedName>
    <definedName name="asdafsdfa" localSheetId="18" hidden="1">{#N/A,#N/A,TRUE,"Serviços"}</definedName>
    <definedName name="asdafsdfa" localSheetId="22" hidden="1">{#N/A,#N/A,TRUE,"Serviços"}</definedName>
    <definedName name="asdafsdfa" localSheetId="24" hidden="1">{#N/A,#N/A,TRUE,"Serviços"}</definedName>
    <definedName name="asdafsdfa" hidden="1">{#N/A,#N/A,TRUE,"Serviços"}</definedName>
    <definedName name="ASDASD">#REF!</definedName>
    <definedName name="asdasdasdas" localSheetId="19" hidden="1">{"'gráf jan00'!$A$1:$AK$41"}</definedName>
    <definedName name="asdasdasdas" localSheetId="18" hidden="1">{"'gráf jan00'!$A$1:$AK$41"}</definedName>
    <definedName name="asdasdasdas" localSheetId="22" hidden="1">{"'gráf jan00'!$A$1:$AK$41"}</definedName>
    <definedName name="asdasdasdas" localSheetId="24" hidden="1">{"'gráf jan00'!$A$1:$AK$41"}</definedName>
    <definedName name="asdasdasdas" hidden="1">{"'gráf jan00'!$A$1:$AK$41"}</definedName>
    <definedName name="asde">#REF!</definedName>
    <definedName name="asdf">#REF!</definedName>
    <definedName name="asdfasdfasdfasdfasd" localSheetId="19" hidden="1">{#N/A,#N/A,TRUE,"Serviços"}</definedName>
    <definedName name="asdfasdfasdfasdfasd" localSheetId="18" hidden="1">{#N/A,#N/A,TRUE,"Serviços"}</definedName>
    <definedName name="asdfasdfasdfasdfasd" localSheetId="22" hidden="1">{#N/A,#N/A,TRUE,"Serviços"}</definedName>
    <definedName name="asdfasdfasdfasdfasd" localSheetId="24" hidden="1">{#N/A,#N/A,TRUE,"Serviços"}</definedName>
    <definedName name="asdfasdfasdfasdfasd" hidden="1">{#N/A,#N/A,TRUE,"Serviços"}</definedName>
    <definedName name="ASDFG" localSheetId="19" hidden="1">{#N/A,#N/A,TRUE,"Serviços"}</definedName>
    <definedName name="ASDFG" localSheetId="18" hidden="1">{#N/A,#N/A,TRUE,"Serviços"}</definedName>
    <definedName name="ASDFG" localSheetId="22" hidden="1">{#N/A,#N/A,TRUE,"Serviços"}</definedName>
    <definedName name="ASDFG" localSheetId="24" hidden="1">{#N/A,#N/A,TRUE,"Serviços"}</definedName>
    <definedName name="ASDFG" hidden="1">{#N/A,#N/A,TRUE,"Serviços"}</definedName>
    <definedName name="asdfghqefha" localSheetId="19" hidden="1">{#N/A,#N/A,FALSE,"MO (2)"}</definedName>
    <definedName name="asdfghqefha" localSheetId="18" hidden="1">{#N/A,#N/A,FALSE,"MO (2)"}</definedName>
    <definedName name="asdfghqefha" localSheetId="22" hidden="1">{#N/A,#N/A,FALSE,"MO (2)"}</definedName>
    <definedName name="asdfghqefha" localSheetId="24" hidden="1">{#N/A,#N/A,FALSE,"MO (2)"}</definedName>
    <definedName name="asdfghqefha" hidden="1">{#N/A,#N/A,FALSE,"MO (2)"}</definedName>
    <definedName name="asdg" localSheetId="19" hidden="1">{"'gráf jan00'!$A$1:$AK$41"}</definedName>
    <definedName name="asdg" localSheetId="18" hidden="1">{"'gráf jan00'!$A$1:$AK$41"}</definedName>
    <definedName name="asdg" localSheetId="22" hidden="1">{"'gráf jan00'!$A$1:$AK$41"}</definedName>
    <definedName name="asdg" localSheetId="24" hidden="1">{"'gráf jan00'!$A$1:$AK$41"}</definedName>
    <definedName name="asdg" hidden="1">{"'gráf jan00'!$A$1:$AK$41"}</definedName>
    <definedName name="ASDGF">#REF!</definedName>
    <definedName name="ASDSD" localSheetId="19" hidden="1">{"'Quadro'!$A$4:$BG$78"}</definedName>
    <definedName name="ASDSD" localSheetId="18" hidden="1">{"'Quadro'!$A$4:$BG$78"}</definedName>
    <definedName name="ASDSD" localSheetId="22" hidden="1">{"'Quadro'!$A$4:$BG$78"}</definedName>
    <definedName name="ASDSD" localSheetId="24" hidden="1">{"'Quadro'!$A$4:$BG$78"}</definedName>
    <definedName name="ASDSD" hidden="1">{"'Quadro'!$A$4:$BG$78"}</definedName>
    <definedName name="asdsdfagf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dsdfagf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dsdfagf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dsdfagf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dsdfagf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EFA" localSheetId="19" hidden="1">{#N/A,#N/A,TRUE,"Serviços"}</definedName>
    <definedName name="ASEFA" localSheetId="18" hidden="1">{#N/A,#N/A,TRUE,"Serviços"}</definedName>
    <definedName name="ASEFA" localSheetId="22" hidden="1">{#N/A,#N/A,TRUE,"Serviços"}</definedName>
    <definedName name="ASEFA" localSheetId="24" hidden="1">{#N/A,#N/A,TRUE,"Serviços"}</definedName>
    <definedName name="ASEFA" hidden="1">{#N/A,#N/A,TRUE,"Serviços"}</definedName>
    <definedName name="asefete" localSheetId="19" hidden="1">{#N/A,#N/A,FALSE,"MO (2)"}</definedName>
    <definedName name="asefete" localSheetId="18" hidden="1">{#N/A,#N/A,FALSE,"MO (2)"}</definedName>
    <definedName name="asefete" localSheetId="22" hidden="1">{#N/A,#N/A,FALSE,"MO (2)"}</definedName>
    <definedName name="asefete" localSheetId="24" hidden="1">{#N/A,#N/A,FALSE,"MO (2)"}</definedName>
    <definedName name="asefete" hidden="1">{#N/A,#N/A,FALSE,"MO (2)"}</definedName>
    <definedName name="ASFALTO">#REF!</definedName>
    <definedName name="ASFDSF">#REF!</definedName>
    <definedName name="ASFGG" localSheetId="19" hidden="1">{#N/A,#N/A,TRUE,"Serviços"}</definedName>
    <definedName name="ASFGG" localSheetId="18" hidden="1">{#N/A,#N/A,TRUE,"Serviços"}</definedName>
    <definedName name="ASFGG" localSheetId="22" hidden="1">{#N/A,#N/A,TRUE,"Serviços"}</definedName>
    <definedName name="ASFGG" localSheetId="24" hidden="1">{#N/A,#N/A,TRUE,"Serviços"}</definedName>
    <definedName name="ASFGG" hidden="1">{#N/A,#N/A,TRUE,"Serviços"}</definedName>
    <definedName name="ASP">#REF!</definedName>
    <definedName name="ASPEP">#REF!</definedName>
    <definedName name="assaass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ass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ass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ass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ass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assas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assas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assas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assas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assas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s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s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s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s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as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sent.">#REF!</definedName>
    <definedName name="Assina">#REF!</definedName>
    <definedName name="assinatura">#REF!</definedName>
    <definedName name="ASWEFGQ3" localSheetId="19" hidden="1">{"'gráf jan00'!$A$1:$AK$41"}</definedName>
    <definedName name="ASWEFGQ3" localSheetId="18" hidden="1">{"'gráf jan00'!$A$1:$AK$41"}</definedName>
    <definedName name="ASWEFGQ3" localSheetId="22" hidden="1">{"'gráf jan00'!$A$1:$AK$41"}</definedName>
    <definedName name="ASWEFGQ3" localSheetId="24" hidden="1">{"'gráf jan00'!$A$1:$AK$41"}</definedName>
    <definedName name="ASWEFGQ3" hidden="1">{"'gráf jan00'!$A$1:$AK$41"}</definedName>
    <definedName name="ATA_DE_REUNIÃO">#REF!</definedName>
    <definedName name="aterro">#REF!</definedName>
    <definedName name="Aterros">#REF!</definedName>
    <definedName name="ATRA">#REF!</definedName>
    <definedName name="ATUAL">"$#REF!.$F$29"</definedName>
    <definedName name="Aut_original">#REF!</definedName>
    <definedName name="Aut_original_25">#REF!</definedName>
    <definedName name="Aut_original_4">#REF!</definedName>
    <definedName name="Aut_original2">#REF!</definedName>
    <definedName name="Aut_r2">#REF!</definedName>
    <definedName name="Aut_resumo">#REF!</definedName>
    <definedName name="Aut_resumo_25">#REF!</definedName>
    <definedName name="Aut_resumo_4">#REF!</definedName>
    <definedName name="AUTO">#REF!</definedName>
    <definedName name="AUTOMOVEL">#REF!</definedName>
    <definedName name="aux">#REF!</definedName>
    <definedName name="AUX.">#REF!</definedName>
    <definedName name="auxiliar">#REF!</definedName>
    <definedName name="AUXILIARES">#REF!</definedName>
    <definedName name="AUXILIO">#REF!</definedName>
    <definedName name="Av.Fis.">#N/A</definedName>
    <definedName name="Avanco">#REF!</definedName>
    <definedName name="avanço">#N/A</definedName>
    <definedName name="AVANCOFINANCEIRO">#REF!</definedName>
    <definedName name="AvFisZero" localSheetId="19">'MOBILIZAÇÃO-CD'!AvFisZero</definedName>
    <definedName name="AvFisZero" localSheetId="18">'MOBILIZAÇÃO-SD'!AvFisZero</definedName>
    <definedName name="AvFisZero" localSheetId="22">'PONTE-DEMOLIÇÕES E LIMPEZA'!AvFisZero</definedName>
    <definedName name="AvFisZero" localSheetId="24">'PONTE-GABIÃO'!AvFisZero</definedName>
    <definedName name="AvFisZero">[0]!AvFisZero</definedName>
    <definedName name="AVV" localSheetId="19">#REF!</definedName>
    <definedName name="AVV" localSheetId="18">#REF!</definedName>
    <definedName name="AVV" localSheetId="22">#REF!</definedName>
    <definedName name="AVV" localSheetId="24">#REF!</definedName>
    <definedName name="AVV">#REF!</definedName>
    <definedName name="AW" localSheetId="19" hidden="1">{"'Quadro'!$A$4:$BG$78"}</definedName>
    <definedName name="AW" localSheetId="18" hidden="1">{"'Quadro'!$A$4:$BG$78"}</definedName>
    <definedName name="AW" localSheetId="22" hidden="1">{"'Quadro'!$A$4:$BG$78"}</definedName>
    <definedName name="AW" localSheetId="24" hidden="1">{"'Quadro'!$A$4:$BG$78"}</definedName>
    <definedName name="AW" hidden="1">{"'Quadro'!$A$4:$BG$78"}</definedName>
    <definedName name="AWERTWERT">#REF!</definedName>
    <definedName name="azul">#REF!</definedName>
    <definedName name="azul_25">#REF!</definedName>
    <definedName name="azul_4">#REF!</definedName>
    <definedName name="azull">#REF!</definedName>
    <definedName name="AZULLSINAL">#REF!</definedName>
    <definedName name="AZULSINAL">#REF!</definedName>
    <definedName name="AZULSINAL_25">#REF!</definedName>
    <definedName name="AZULSINAL_4">#REF!</definedName>
    <definedName name="azulsinall">#REF!</definedName>
    <definedName name="B">#REF!</definedName>
    <definedName name="B_MEC">#REF!</definedName>
    <definedName name="b1_10">#REF!</definedName>
    <definedName name="b1_100">#REF!</definedName>
    <definedName name="b1_25">#REF!</definedName>
    <definedName name="b1_5">#REF!</definedName>
    <definedName name="b1_50">#REF!</definedName>
    <definedName name="b1_a15">#REF!</definedName>
    <definedName name="b1_b15">#REF!</definedName>
    <definedName name="b2_10">#REF!</definedName>
    <definedName name="b2_100">#REF!</definedName>
    <definedName name="b2_15">#REF!</definedName>
    <definedName name="b2_25">#REF!</definedName>
    <definedName name="b2_5">#REF!</definedName>
    <definedName name="b2_50">#REF!</definedName>
    <definedName name="b2_a15">#REF!</definedName>
    <definedName name="b2_b15">#REF!</definedName>
    <definedName name="bacural">#REF!</definedName>
    <definedName name="BAIXA">#REF!</definedName>
    <definedName name="BANCO">#REF!</definedName>
    <definedName name="_xlnm.Database">#REF!</definedName>
    <definedName name="Banco_de_dadoss">#REF!</definedName>
    <definedName name="banco0">#REF!</definedName>
    <definedName name="banco2">#REF!</definedName>
    <definedName name="banco2_19">#REF!</definedName>
    <definedName name="BANCODADOS1">#REF!</definedName>
    <definedName name="bancodedados">#REF!</definedName>
    <definedName name="BAS">#REF!</definedName>
    <definedName name="BASCARROCERIA">#REF!</definedName>
    <definedName name="BASE">#REF!</definedName>
    <definedName name="BASEMA">#REF!</definedName>
    <definedName name="BASETA">#REF!</definedName>
    <definedName name="batista" localSheetId="19" hidden="1">{#N/A,#N/A,FALSE,"SS 1";#N/A,#N/A,FALSE,"SS 2";#N/A,#N/A,FALSE,"TER 1 (1)";#N/A,#N/A,FALSE,"TER 1 (2)";#N/A,#N/A,FALSE,"TER 2 ";#N/A,#N/A,FALSE,"TP  (1)";#N/A,#N/A,FALSE,"TP  (2)";#N/A,#N/A,FALSE,"CM BAR"}</definedName>
    <definedName name="batista" localSheetId="18" hidden="1">{#N/A,#N/A,FALSE,"SS 1";#N/A,#N/A,FALSE,"SS 2";#N/A,#N/A,FALSE,"TER 1 (1)";#N/A,#N/A,FALSE,"TER 1 (2)";#N/A,#N/A,FALSE,"TER 2 ";#N/A,#N/A,FALSE,"TP  (1)";#N/A,#N/A,FALSE,"TP  (2)";#N/A,#N/A,FALSE,"CM BAR"}</definedName>
    <definedName name="batista" localSheetId="22" hidden="1">{#N/A,#N/A,FALSE,"SS 1";#N/A,#N/A,FALSE,"SS 2";#N/A,#N/A,FALSE,"TER 1 (1)";#N/A,#N/A,FALSE,"TER 1 (2)";#N/A,#N/A,FALSE,"TER 2 ";#N/A,#N/A,FALSE,"TP  (1)";#N/A,#N/A,FALSE,"TP  (2)";#N/A,#N/A,FALSE,"CM BAR"}</definedName>
    <definedName name="batista" localSheetId="24" hidden="1">{#N/A,#N/A,FALSE,"SS 1";#N/A,#N/A,FALSE,"SS 2";#N/A,#N/A,FALSE,"TER 1 (1)";#N/A,#N/A,FALSE,"TER 1 (2)";#N/A,#N/A,FALSE,"TER 2 ";#N/A,#N/A,FALSE,"TP  (1)";#N/A,#N/A,FALSE,"TP  (2)";#N/A,#N/A,FALSE,"CM BAR"}</definedName>
    <definedName name="batista" hidden="1">{#N/A,#N/A,FALSE,"SS 1";#N/A,#N/A,FALSE,"SS 2";#N/A,#N/A,FALSE,"TER 1 (1)";#N/A,#N/A,FALSE,"TER 1 (2)";#N/A,#N/A,FALSE,"TER 2 ";#N/A,#N/A,FALSE,"TP  (1)";#N/A,#N/A,FALSE,"TP  (2)";#N/A,#N/A,FALSE,"CM BAR"}</definedName>
    <definedName name="bb">#REF!</definedName>
    <definedName name="bb_38">#N/A</definedName>
    <definedName name="bbb">#N/A</definedName>
    <definedName name="bbbb" localSheetId="19" hidden="1">{#N/A,#N/A,FALSE,"MO (2)"}</definedName>
    <definedName name="bbbb" localSheetId="18" hidden="1">{#N/A,#N/A,FALSE,"MO (2)"}</definedName>
    <definedName name="bbbb" localSheetId="22" hidden="1">{#N/A,#N/A,FALSE,"MO (2)"}</definedName>
    <definedName name="bbbb" localSheetId="24" hidden="1">{#N/A,#N/A,FALSE,"MO (2)"}</definedName>
    <definedName name="bbbb" hidden="1">{#N/A,#N/A,FALSE,"MO (2)"}</definedName>
    <definedName name="bbbb_1" localSheetId="19" hidden="1">{#N/A,#N/A,FALSE,"MO (2)"}</definedName>
    <definedName name="bbbb_1" localSheetId="18" hidden="1">{#N/A,#N/A,FALSE,"MO (2)"}</definedName>
    <definedName name="bbbb_1" localSheetId="22" hidden="1">{#N/A,#N/A,FALSE,"MO (2)"}</definedName>
    <definedName name="bbbb_1" localSheetId="24" hidden="1">{#N/A,#N/A,FALSE,"MO (2)"}</definedName>
    <definedName name="bbbb_1" hidden="1">{#N/A,#N/A,FALSE,"MO (2)"}</definedName>
    <definedName name="bbbbbbb" localSheetId="19" hidden="1">{#N/A,#N/A,FALSE,"MO (2)"}</definedName>
    <definedName name="bbbbbbb" localSheetId="18" hidden="1">{#N/A,#N/A,FALSE,"MO (2)"}</definedName>
    <definedName name="bbbbbbb" localSheetId="22" hidden="1">{#N/A,#N/A,FALSE,"MO (2)"}</definedName>
    <definedName name="bbbbbbb" localSheetId="24" hidden="1">{#N/A,#N/A,FALSE,"MO (2)"}</definedName>
    <definedName name="bbbbbbb" hidden="1">{#N/A,#N/A,FALSE,"MO (2)"}</definedName>
    <definedName name="bc">#REF!</definedName>
    <definedName name="BD_SERVICOS">#REF!</definedName>
    <definedName name="BDD_01">#REF!</definedName>
    <definedName name="BDI">#REF!</definedName>
    <definedName name="bdi_1">#REF!</definedName>
    <definedName name="BDI_10">#REF!</definedName>
    <definedName name="BDI_11">#REF!</definedName>
    <definedName name="bdi_2">#REF!</definedName>
    <definedName name="BDI_25">#REF!</definedName>
    <definedName name="BDI_27">#REF!</definedName>
    <definedName name="BDI_29">#REF!</definedName>
    <definedName name="bdi_3">#REF!</definedName>
    <definedName name="BDI_4">#REF!</definedName>
    <definedName name="BDI_5">#REF!</definedName>
    <definedName name="BDI_9">#REF!</definedName>
    <definedName name="BDI_AGETOP">#REF!</definedName>
    <definedName name="BDI_DIF_COM">#REF!</definedName>
    <definedName name="BDI_DIF_SEM">#REF!</definedName>
    <definedName name="BDI_DIFERENCIADO">#REF!</definedName>
    <definedName name="BDI_NOR_COM">#REF!</definedName>
    <definedName name="BDI_NOR_SEM">#REF!</definedName>
    <definedName name="BDI_NORMAL">#REF!</definedName>
    <definedName name="BDI_SANEAGO">#REF!</definedName>
    <definedName name="BDIBET">#REF!</definedName>
    <definedName name="BDU">#REF!</definedName>
    <definedName name="BenCust">#REF!</definedName>
    <definedName name="bento">#REF!</definedName>
    <definedName name="Berço">#REF!</definedName>
    <definedName name="BETUMINBETIM">#REF!</definedName>
    <definedName name="BETUMINCBA">#REF!</definedName>
    <definedName name="BETUMINOSO">#REF!</definedName>
    <definedName name="BG">#REF!</definedName>
    <definedName name="BG_25">#REF!</definedName>
    <definedName name="BG_4">#REF!</definedName>
    <definedName name="bgg">#REF!</definedName>
    <definedName name="bgh">#REF!</definedName>
    <definedName name="Bgraduada">#REF!</definedName>
    <definedName name="BGU">#REF!</definedName>
    <definedName name="BGU_25">#REF!</definedName>
    <definedName name="BGU_4">#REF!</definedName>
    <definedName name="BGUU">#REF!</definedName>
    <definedName name="BI">#REF!</definedName>
    <definedName name="BII">#REF!</definedName>
    <definedName name="Bloco" hidden="1">#REF!</definedName>
    <definedName name="Bloco2" hidden="1">#REF!</definedName>
    <definedName name="BLOCOS" localSheetId="19" hidden="1">{#N/A,#N/A,FALSE,"Plan1"}</definedName>
    <definedName name="BLOCOS" localSheetId="18" hidden="1">{#N/A,#N/A,FALSE,"Plan1"}</definedName>
    <definedName name="BLOCOS" localSheetId="22" hidden="1">{#N/A,#N/A,FALSE,"Plan1"}</definedName>
    <definedName name="BLOCOS" localSheetId="24" hidden="1">{#N/A,#N/A,FALSE,"Plan1"}</definedName>
    <definedName name="BLOCOS" hidden="1">{#N/A,#N/A,FALSE,"Plan1"}</definedName>
    <definedName name="BOMBA_AN">#REF!</definedName>
    <definedName name="BOMBA_AT">#REF!</definedName>
    <definedName name="BONI">#REF!</definedName>
    <definedName name="bonificação">#REF!</definedName>
    <definedName name="bonificaçãoo">#REF!</definedName>
    <definedName name="BOTA">#REF!</definedName>
    <definedName name="BR">#REF!</definedName>
    <definedName name="BR_10">#REF!</definedName>
    <definedName name="BR_10_13">#REF!</definedName>
    <definedName name="BR_10_39">#REF!</definedName>
    <definedName name="BR_10_6">#REF!</definedName>
    <definedName name="BR_11">#REF!</definedName>
    <definedName name="BR_11_13">#REF!</definedName>
    <definedName name="BR_11_39">#REF!</definedName>
    <definedName name="BR_11_6">#REF!</definedName>
    <definedName name="BR_12">#REF!</definedName>
    <definedName name="BR_12_13">#REF!</definedName>
    <definedName name="BR_12_39">#REF!</definedName>
    <definedName name="BR_12_6">#REF!</definedName>
    <definedName name="BR_13">#REF!</definedName>
    <definedName name="BR_13_13">#REF!</definedName>
    <definedName name="BR_13_39">#REF!</definedName>
    <definedName name="BR_13_6">#REF!</definedName>
    <definedName name="BR_14">#REF!</definedName>
    <definedName name="BR_14_13">#REF!</definedName>
    <definedName name="BR_14_39">#REF!</definedName>
    <definedName name="BR_14_6">#REF!</definedName>
    <definedName name="BR_15">#REF!</definedName>
    <definedName name="BR_15_13">#REF!</definedName>
    <definedName name="BR_15_39">#REF!</definedName>
    <definedName name="BR_15_6">#REF!</definedName>
    <definedName name="BR_16">#REF!</definedName>
    <definedName name="BR_16_13">#REF!</definedName>
    <definedName name="BR_16_39">#REF!</definedName>
    <definedName name="BR_16_6">#REF!</definedName>
    <definedName name="BR_17">#REF!</definedName>
    <definedName name="BR_17_13">#REF!</definedName>
    <definedName name="BR_17_39">#REF!</definedName>
    <definedName name="BR_17_6">#REF!</definedName>
    <definedName name="BR_18">#REF!</definedName>
    <definedName name="BR_18_13">#REF!</definedName>
    <definedName name="BR_18_39">#REF!</definedName>
    <definedName name="BR_18_6">#REF!</definedName>
    <definedName name="BR_19">#REF!</definedName>
    <definedName name="BR_19_13">#REF!</definedName>
    <definedName name="BR_19_39">#REF!</definedName>
    <definedName name="BR_19_6">#REF!</definedName>
    <definedName name="BR_2">#REF!</definedName>
    <definedName name="BR_2_13">#REF!</definedName>
    <definedName name="BR_2_39">#REF!</definedName>
    <definedName name="BR_2_6">#REF!</definedName>
    <definedName name="BR_20">#REF!</definedName>
    <definedName name="BR_20_13">#REF!</definedName>
    <definedName name="BR_20_39">#REF!</definedName>
    <definedName name="BR_20_6">#REF!</definedName>
    <definedName name="BR_21">#REF!</definedName>
    <definedName name="BR_21_13">#REF!</definedName>
    <definedName name="BR_21_39">#REF!</definedName>
    <definedName name="BR_21_6">#REF!</definedName>
    <definedName name="BR_22">#REF!</definedName>
    <definedName name="BR_22_13">#REF!</definedName>
    <definedName name="BR_22_39">#REF!</definedName>
    <definedName name="BR_22_6">#REF!</definedName>
    <definedName name="BR_23">#REF!</definedName>
    <definedName name="BR_23_13">#REF!</definedName>
    <definedName name="BR_23_39">#REF!</definedName>
    <definedName name="BR_23_6">#REF!</definedName>
    <definedName name="BR_24">#REF!</definedName>
    <definedName name="BR_24_13">#REF!</definedName>
    <definedName name="BR_24_39">#REF!</definedName>
    <definedName name="BR_24_6">#REF!</definedName>
    <definedName name="BR_25">#REF!</definedName>
    <definedName name="BR_25_13">#REF!</definedName>
    <definedName name="BR_25_39">#REF!</definedName>
    <definedName name="BR_25_6">#REF!</definedName>
    <definedName name="BR_26">#REF!</definedName>
    <definedName name="BR_26_13">#REF!</definedName>
    <definedName name="BR_26_39">#REF!</definedName>
    <definedName name="BR_26_6">#REF!</definedName>
    <definedName name="BR_27">#REF!</definedName>
    <definedName name="BR_27_13">#REF!</definedName>
    <definedName name="BR_27_39">#REF!</definedName>
    <definedName name="BR_27_6">#REF!</definedName>
    <definedName name="BR_28">#REF!</definedName>
    <definedName name="BR_28_13">#REF!</definedName>
    <definedName name="BR_28_39">#REF!</definedName>
    <definedName name="BR_28_6">#REF!</definedName>
    <definedName name="BR_29">#REF!</definedName>
    <definedName name="BR_29_13">#REF!</definedName>
    <definedName name="BR_29_39">#REF!</definedName>
    <definedName name="BR_29_6">#REF!</definedName>
    <definedName name="BR_30">#REF!</definedName>
    <definedName name="BR_30_13">#REF!</definedName>
    <definedName name="BR_30_39">#REF!</definedName>
    <definedName name="BR_30_6">#REF!</definedName>
    <definedName name="BR_31">#REF!</definedName>
    <definedName name="BR_32">#REF!</definedName>
    <definedName name="BR_32_13">#REF!</definedName>
    <definedName name="BR_32_39">#REF!</definedName>
    <definedName name="BR_32_6">#REF!</definedName>
    <definedName name="BR_33">#REF!</definedName>
    <definedName name="BR_33_13">#REF!</definedName>
    <definedName name="BR_33_39">#REF!</definedName>
    <definedName name="BR_33_6">#REF!</definedName>
    <definedName name="BR_34">#REF!</definedName>
    <definedName name="BR_34_13">#REF!</definedName>
    <definedName name="BR_34_39">#REF!</definedName>
    <definedName name="BR_34_6">#REF!</definedName>
    <definedName name="BR_36">#REF!</definedName>
    <definedName name="BR_40">#REF!</definedName>
    <definedName name="BR_40_13">#REF!</definedName>
    <definedName name="BR_40_39">#REF!</definedName>
    <definedName name="BR_40_6">#REF!</definedName>
    <definedName name="BR_41">#REF!</definedName>
    <definedName name="BR_41_13">#REF!</definedName>
    <definedName name="BR_41_39">#REF!</definedName>
    <definedName name="BR_41_6">#REF!</definedName>
    <definedName name="BR_43">#REF!</definedName>
    <definedName name="BR_43_13">#REF!</definedName>
    <definedName name="BR_43_39">#REF!</definedName>
    <definedName name="BR_43_6">#REF!</definedName>
    <definedName name="BR_44">#REF!</definedName>
    <definedName name="BR_44_13">#REF!</definedName>
    <definedName name="BR_44_39">#REF!</definedName>
    <definedName name="BR_44_6">#REF!</definedName>
    <definedName name="BR_45">#REF!</definedName>
    <definedName name="BR_45_13">#REF!</definedName>
    <definedName name="BR_45_39">#REF!</definedName>
    <definedName name="BR_45_6">#REF!</definedName>
    <definedName name="BR_46">#REF!</definedName>
    <definedName name="BR_46_13">#REF!</definedName>
    <definedName name="BR_46_39">#REF!</definedName>
    <definedName name="BR_46_6">#REF!</definedName>
    <definedName name="BR_47">#REF!</definedName>
    <definedName name="BR_47_13">#REF!</definedName>
    <definedName name="BR_47_39">#REF!</definedName>
    <definedName name="BR_47_6">#REF!</definedName>
    <definedName name="BR_48">#REF!</definedName>
    <definedName name="BR_48_13">#REF!</definedName>
    <definedName name="BR_48_39">#REF!</definedName>
    <definedName name="BR_48_6">#REF!</definedName>
    <definedName name="BR_49">#REF!</definedName>
    <definedName name="BR_49_13">#REF!</definedName>
    <definedName name="BR_49_39">#REF!</definedName>
    <definedName name="BR_49_6">#REF!</definedName>
    <definedName name="BR_50">#REF!</definedName>
    <definedName name="BR_50_13">#REF!</definedName>
    <definedName name="BR_50_39">#REF!</definedName>
    <definedName name="BR_50_6">#REF!</definedName>
    <definedName name="BR_51">#REF!</definedName>
    <definedName name="BR_51_13">#REF!</definedName>
    <definedName name="BR_51_39">#REF!</definedName>
    <definedName name="BR_51_6">#REF!</definedName>
    <definedName name="BR_52">#REF!</definedName>
    <definedName name="BR_52_13">#REF!</definedName>
    <definedName name="BR_52_39">#REF!</definedName>
    <definedName name="BR_52_6">#REF!</definedName>
    <definedName name="BR_6">#REF!</definedName>
    <definedName name="BR_6_13">#REF!</definedName>
    <definedName name="BR_6_39">#REF!</definedName>
    <definedName name="BR_6_6">#REF!</definedName>
    <definedName name="BR_7">#REF!</definedName>
    <definedName name="BR_7_13">#REF!</definedName>
    <definedName name="BR_7_39">#REF!</definedName>
    <definedName name="BR_7_6">#REF!</definedName>
    <definedName name="BR_8">#REF!</definedName>
    <definedName name="BR_8_13">#REF!</definedName>
    <definedName name="BR_8_39">#REF!</definedName>
    <definedName name="BR_8_6">#REF!</definedName>
    <definedName name="BR_9">#REF!</definedName>
    <definedName name="BR_9_13">#REF!</definedName>
    <definedName name="BR_9_39">#REF!</definedName>
    <definedName name="BR_9_6">#REF!</definedName>
    <definedName name="Brita">#REF!</definedName>
    <definedName name="BRITA_DRENO" localSheetId="19" hidden="1">{#N/A,#N/A,TRUE,"Plan1"}</definedName>
    <definedName name="BRITA_DRENO" localSheetId="18" hidden="1">{#N/A,#N/A,TRUE,"Plan1"}</definedName>
    <definedName name="BRITA_DRENO" localSheetId="22" hidden="1">{#N/A,#N/A,TRUE,"Plan1"}</definedName>
    <definedName name="BRITA_DRENO" localSheetId="24" hidden="1">{#N/A,#N/A,TRUE,"Plan1"}</definedName>
    <definedName name="BRITA_DRENO" hidden="1">{#N/A,#N/A,TRUE,"Plan1"}</definedName>
    <definedName name="BRITA_TSD" localSheetId="19" hidden="1">{#N/A,#N/A,TRUE,"Plan1"}</definedName>
    <definedName name="BRITA_TSD" localSheetId="18" hidden="1">{#N/A,#N/A,TRUE,"Plan1"}</definedName>
    <definedName name="BRITA_TSD" localSheetId="22" hidden="1">{#N/A,#N/A,TRUE,"Plan1"}</definedName>
    <definedName name="BRITA_TSD" localSheetId="24" hidden="1">{#N/A,#N/A,TRUE,"Plan1"}</definedName>
    <definedName name="BRITA_TSD" hidden="1">{#N/A,#N/A,TRUE,"Plan1"}</definedName>
    <definedName name="BRITA_TSD_2" localSheetId="19" hidden="1">{#N/A,#N/A,TRUE,"Plan1"}</definedName>
    <definedName name="BRITA_TSD_2" localSheetId="18" hidden="1">{#N/A,#N/A,TRUE,"Plan1"}</definedName>
    <definedName name="BRITA_TSD_2" localSheetId="22" hidden="1">{#N/A,#N/A,TRUE,"Plan1"}</definedName>
    <definedName name="BRITA_TSD_2" localSheetId="24" hidden="1">{#N/A,#N/A,TRUE,"Plan1"}</definedName>
    <definedName name="BRITA_TSD_2" hidden="1">{#N/A,#N/A,TRUE,"Plan1"}</definedName>
    <definedName name="britage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M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M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M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M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M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MFL1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MFL1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MFL1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MFL1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GEMFL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ritanpav">#REF!</definedName>
    <definedName name="BRITAP1">#REF!</definedName>
    <definedName name="BRITAP2">#REF!</definedName>
    <definedName name="BRITAT">#REF!</definedName>
    <definedName name="BRZ">#REF!</definedName>
    <definedName name="BRZ_13">#REF!</definedName>
    <definedName name="BRZ_39">#REF!</definedName>
    <definedName name="BRZ_6">#REF!</definedName>
    <definedName name="BS">#REF!</definedName>
    <definedName name="BU">#REF!</definedName>
    <definedName name="buceta">#REF!</definedName>
    <definedName name="BUEIRO">#REF!</definedName>
    <definedName name="bueirodetalhado">#REF!</definedName>
    <definedName name="BUEIROMA">#REF!</definedName>
    <definedName name="BUEIROSMETALICOS">#REF!</definedName>
    <definedName name="BUEIROTA">#REF!</definedName>
    <definedName name="BuiltIn_AutoFilter___2">#REF!</definedName>
    <definedName name="BuiltIn_AutoFilter___2_1">#REF!</definedName>
    <definedName name="BuiltIn_AutoFilter___2_2">#REF!</definedName>
    <definedName name="BuiltIn_AutoFilter___2_3">#REF!</definedName>
    <definedName name="BuiltIn_AutoFilter___2_4">#REF!</definedName>
    <definedName name="BuiltIn_AutoFilter___2_5">#REF!</definedName>
    <definedName name="BuiltIn_AutoFilter___2_6">#REF!</definedName>
    <definedName name="BuiltIn_AutoFilter___2_7">#REF!</definedName>
    <definedName name="BuiltIn_AutoFilter___2_8">#REF!</definedName>
    <definedName name="BuiltIn_AutoFilter___2_9">#REF!</definedName>
    <definedName name="BuiltIn_Print_Area">#REF!</definedName>
    <definedName name="BuiltIn_Print_Area_2">#REF!</definedName>
    <definedName name="BuiltIn_Print_Area_4">#REF!</definedName>
    <definedName name="BuiltIn_Print_Titles">#REF!</definedName>
    <definedName name="BuiltIn_Print_Titles___0">#REF!</definedName>
    <definedName name="BVBZ" localSheetId="19" hidden="1">{#N/A,#N/A,FALSE,"MO (2)"}</definedName>
    <definedName name="BVBZ" localSheetId="18" hidden="1">{#N/A,#N/A,FALSE,"MO (2)"}</definedName>
    <definedName name="BVBZ" localSheetId="22" hidden="1">{#N/A,#N/A,FALSE,"MO (2)"}</definedName>
    <definedName name="BVBZ" localSheetId="24" hidden="1">{#N/A,#N/A,FALSE,"MO (2)"}</definedName>
    <definedName name="BVBZ" hidden="1">{#N/A,#N/A,FALSE,"MO (2)"}</definedName>
    <definedName name="BVO">#REF!</definedName>
    <definedName name="BVR">#REF!</definedName>
    <definedName name="BVZ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VZ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VZ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VZ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VZ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VZB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VZB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VZB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VZB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VZB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XF" localSheetId="19" hidden="1">{"'Quadro'!$A$4:$BG$78"}</definedName>
    <definedName name="BXF" localSheetId="18" hidden="1">{"'Quadro'!$A$4:$BG$78"}</definedName>
    <definedName name="BXF" localSheetId="22" hidden="1">{"'Quadro'!$A$4:$BG$78"}</definedName>
    <definedName name="BXF" localSheetId="24" hidden="1">{"'Quadro'!$A$4:$BG$78"}</definedName>
    <definedName name="BXF" hidden="1">{"'Quadro'!$A$4:$BG$78"}</definedName>
    <definedName name="BYANNA" localSheetId="19" hidden="1">{#N/A,#N/A,FALSE,"PR  06";#N/A,#N/A,FALSE,"PR  07";#N/A,#N/A,FALSE,"PR 08";#N/A,#N/A,FALSE,"PR 09";#N/A,#N/A,FALSE,"PR 40";#N/A,#N/A,FALSE,"PR 41";#N/A,#N/A,FALSE,"PR 45";#N/A,#N/A,FALSE,"PR 46";#N/A,#N/A,FALSE,"PR 55"}</definedName>
    <definedName name="BYANNA" localSheetId="18" hidden="1">{#N/A,#N/A,FALSE,"PR  06";#N/A,#N/A,FALSE,"PR  07";#N/A,#N/A,FALSE,"PR 08";#N/A,#N/A,FALSE,"PR 09";#N/A,#N/A,FALSE,"PR 40";#N/A,#N/A,FALSE,"PR 41";#N/A,#N/A,FALSE,"PR 45";#N/A,#N/A,FALSE,"PR 46";#N/A,#N/A,FALSE,"PR 55"}</definedName>
    <definedName name="BYANNA" localSheetId="22" hidden="1">{#N/A,#N/A,FALSE,"PR  06";#N/A,#N/A,FALSE,"PR  07";#N/A,#N/A,FALSE,"PR 08";#N/A,#N/A,FALSE,"PR 09";#N/A,#N/A,FALSE,"PR 40";#N/A,#N/A,FALSE,"PR 41";#N/A,#N/A,FALSE,"PR 45";#N/A,#N/A,FALSE,"PR 46";#N/A,#N/A,FALSE,"PR 55"}</definedName>
    <definedName name="BYANNA" localSheetId="24" hidden="1">{#N/A,#N/A,FALSE,"PR  06";#N/A,#N/A,FALSE,"PR  07";#N/A,#N/A,FALSE,"PR 08";#N/A,#N/A,FALSE,"PR 09";#N/A,#N/A,FALSE,"PR 40";#N/A,#N/A,FALSE,"PR 41";#N/A,#N/A,FALSE,"PR 45";#N/A,#N/A,FALSE,"PR 46";#N/A,#N/A,FALSE,"PR 55"}</definedName>
    <definedName name="BYANNA" hidden="1">{#N/A,#N/A,FALSE,"PR  06";#N/A,#N/A,FALSE,"PR  07";#N/A,#N/A,FALSE,"PR 08";#N/A,#N/A,FALSE,"PR 09";#N/A,#N/A,FALSE,"PR 40";#N/A,#N/A,FALSE,"PR 41";#N/A,#N/A,FALSE,"PR 45";#N/A,#N/A,FALSE,"PR 46";#N/A,#N/A,FALSE,"PR 55"}</definedName>
    <definedName name="BZCZC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ZCZC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ZCZC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ZCZC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BZCZC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Ç" localSheetId="19" hidden="1">{#N/A,#N/A,FALSE,"MO (2)"}</definedName>
    <definedName name="Ç" localSheetId="18" hidden="1">{#N/A,#N/A,FALSE,"MO (2)"}</definedName>
    <definedName name="Ç" localSheetId="22" hidden="1">{#N/A,#N/A,FALSE,"MO (2)"}</definedName>
    <definedName name="Ç" localSheetId="24" hidden="1">{#N/A,#N/A,FALSE,"MO (2)"}</definedName>
    <definedName name="Ç" hidden="1">{#N/A,#N/A,FALSE,"MO (2)"}</definedName>
    <definedName name="c.drena">#REF!</definedName>
    <definedName name="C_">#REF!</definedName>
    <definedName name="c_c" localSheetId="19" hidden="1">{"'REL CUSTODIF'!$B$1:$H$72"}</definedName>
    <definedName name="c_c" localSheetId="18" hidden="1">{"'REL CUSTODIF'!$B$1:$H$72"}</definedName>
    <definedName name="c_c" localSheetId="22" hidden="1">{"'REL CUSTODIF'!$B$1:$H$72"}</definedName>
    <definedName name="c_c" localSheetId="24" hidden="1">{"'REL CUSTODIF'!$B$1:$H$72"}</definedName>
    <definedName name="c_c" hidden="1">{"'REL CUSTODIF'!$B$1:$H$72"}</definedName>
    <definedName name="C_Univ">#N/A</definedName>
    <definedName name="CA">#REF!</definedName>
    <definedName name="cab">#REF!</definedName>
    <definedName name="CAB_ATERRO">#REF!</definedName>
    <definedName name="cab_cortes">#REF!</definedName>
    <definedName name="cab_cortes_4">"$#REF!.$A$1:$J$13"</definedName>
    <definedName name="cab_dmt">#REF!</definedName>
    <definedName name="cab_dmt_4">"$#REF!.$B$2:$W$13"</definedName>
    <definedName name="cab_limpeza">#REF!</definedName>
    <definedName name="CAB_PLANO">#REF!</definedName>
    <definedName name="cab_pmf">#REF!</definedName>
    <definedName name="CABE">#REF!</definedName>
    <definedName name="CABEC">#REF!</definedName>
    <definedName name="cabeca">#REF!</definedName>
    <definedName name="CABEÇA">#REF!</definedName>
    <definedName name="cabeca1">#REF!</definedName>
    <definedName name="cabeçalho">#REF!</definedName>
    <definedName name="cabeçalho1">#REF!</definedName>
    <definedName name="cabmeio">#REF!</definedName>
    <definedName name="CAC">#REF!</definedName>
    <definedName name="CAC_1">#REF!</definedName>
    <definedName name="CAC_2">#REF!</definedName>
    <definedName name="CAC_3">#REF!</definedName>
    <definedName name="CADASTRO_AN">#REF!</definedName>
    <definedName name="CADASTRO_AT">#REF!</definedName>
    <definedName name="Cadastro1">#REF!</definedName>
    <definedName name="cadeira" localSheetId="19" hidden="1">{#N/A,#N/A,TRUE,"Serviços"}</definedName>
    <definedName name="cadeira" localSheetId="18" hidden="1">{#N/A,#N/A,TRUE,"Serviços"}</definedName>
    <definedName name="cadeira" localSheetId="22" hidden="1">{#N/A,#N/A,TRUE,"Serviços"}</definedName>
    <definedName name="cadeira" localSheetId="24" hidden="1">{#N/A,#N/A,TRUE,"Serviços"}</definedName>
    <definedName name="cadeira" hidden="1">{#N/A,#N/A,TRUE,"Serviços"}</definedName>
    <definedName name="CadIns" hidden="1">#REF!</definedName>
    <definedName name="cadm">#REF!</definedName>
    <definedName name="CadSrv" hidden="1">#REF!</definedName>
    <definedName name="CAI">#REF!</definedName>
    <definedName name="CAIA">"'file:///D:/Meus documentos/ANASTÁCIO/SERCEL/BR262990800.xls'#$SERVIÇOS.$#REF!$#REF!"</definedName>
    <definedName name="caiacao">#REF!</definedName>
    <definedName name="CAIB">#REF!</definedName>
    <definedName name="caixa">#REF!</definedName>
    <definedName name="Caixas">#REF!</definedName>
    <definedName name="CAL">#REF!</definedName>
    <definedName name="Calcular">#REF!</definedName>
    <definedName name="CalcularAgora">#REF!</definedName>
    <definedName name="CalcularAterro">#REF!</definedName>
    <definedName name="CalcularCorte">#REF!</definedName>
    <definedName name="calculo_de_hf">#REF!</definedName>
    <definedName name="cam">#REF!</definedName>
    <definedName name="CAMI">"$#REF!.$D$13"</definedName>
    <definedName name="CANALETA">#REF!</definedName>
    <definedName name="CANCELAR">#REF!</definedName>
    <definedName name="cant.pista">#REF!</definedName>
    <definedName name="CANT_ETE">#REF!</definedName>
    <definedName name="CANT_REDE">#REF!</definedName>
    <definedName name="CANTEIRO">#REF!</definedName>
    <definedName name="CANTEIRO_P">#REF!</definedName>
    <definedName name="cap">#REF!</definedName>
    <definedName name="cap_20">#REF!</definedName>
    <definedName name="CAP_20_20">"$'QUANT SERV MAN _5ª_'.$#REF!$#REF!"</definedName>
    <definedName name="CAP20ROO">#REF!</definedName>
    <definedName name="CAP20W">"$#REF!.$J$14"</definedName>
    <definedName name="CAP20WA">"$#REF!.$J$13"</definedName>
    <definedName name="CAPA" localSheetId="19" hidden="1">{#N/A,#N/A,TRUE,"Serviços"}</definedName>
    <definedName name="CAPA" localSheetId="18" hidden="1">{#N/A,#N/A,TRUE,"Serviços"}</definedName>
    <definedName name="CAPA" localSheetId="22" hidden="1">{#N/A,#N/A,TRUE,"Serviços"}</definedName>
    <definedName name="CAPA" localSheetId="24" hidden="1">{#N/A,#N/A,TRUE,"Serviços"}</definedName>
    <definedName name="CAPA" hidden="1">{#N/A,#N/A,TRUE,"Serviços"}</definedName>
    <definedName name="capa1" localSheetId="19" hidden="1">{#N/A,#N/A,TRUE,"Serviços"}</definedName>
    <definedName name="capa1" localSheetId="18" hidden="1">{#N/A,#N/A,TRUE,"Serviços"}</definedName>
    <definedName name="capa1" localSheetId="22" hidden="1">{#N/A,#N/A,TRUE,"Serviços"}</definedName>
    <definedName name="capa1" localSheetId="24" hidden="1">{#N/A,#N/A,TRUE,"Serviços"}</definedName>
    <definedName name="capa1" hidden="1">{#N/A,#N/A,TRUE,"Serviços"}</definedName>
    <definedName name="capa11" localSheetId="19" hidden="1">{#N/A,#N/A,TRUE,"Serviços"}</definedName>
    <definedName name="capa11" localSheetId="18" hidden="1">{#N/A,#N/A,TRUE,"Serviços"}</definedName>
    <definedName name="capa11" localSheetId="22" hidden="1">{#N/A,#N/A,TRUE,"Serviços"}</definedName>
    <definedName name="capa11" localSheetId="24" hidden="1">{#N/A,#N/A,TRUE,"Serviços"}</definedName>
    <definedName name="capa11" hidden="1">{#N/A,#N/A,TRUE,"Serviços"}</definedName>
    <definedName name="capa2" localSheetId="19" hidden="1">{#N/A,#N/A,TRUE,"Serviços"}</definedName>
    <definedName name="capa2" localSheetId="18" hidden="1">{#N/A,#N/A,TRUE,"Serviços"}</definedName>
    <definedName name="capa2" localSheetId="22" hidden="1">{#N/A,#N/A,TRUE,"Serviços"}</definedName>
    <definedName name="capa2" localSheetId="24" hidden="1">{#N/A,#N/A,TRUE,"Serviços"}</definedName>
    <definedName name="capa2" hidden="1">{#N/A,#N/A,TRUE,"Serviços"}</definedName>
    <definedName name="capa22" localSheetId="19" hidden="1">{#N/A,#N/A,TRUE,"Serviços"}</definedName>
    <definedName name="capa22" localSheetId="18" hidden="1">{#N/A,#N/A,TRUE,"Serviços"}</definedName>
    <definedName name="capa22" localSheetId="22" hidden="1">{#N/A,#N/A,TRUE,"Serviços"}</definedName>
    <definedName name="capa22" localSheetId="24" hidden="1">{#N/A,#N/A,TRUE,"Serviços"}</definedName>
    <definedName name="capa22" hidden="1">{#N/A,#N/A,TRUE,"Serviços"}</definedName>
    <definedName name="CAPAA" localSheetId="19" hidden="1">{#N/A,#N/A,TRUE,"Serviços"}</definedName>
    <definedName name="CAPAA" localSheetId="18" hidden="1">{#N/A,#N/A,TRUE,"Serviços"}</definedName>
    <definedName name="CAPAA" localSheetId="22" hidden="1">{#N/A,#N/A,TRUE,"Serviços"}</definedName>
    <definedName name="CAPAA" localSheetId="24" hidden="1">{#N/A,#N/A,TRUE,"Serviços"}</definedName>
    <definedName name="CAPAA" hidden="1">{#N/A,#N/A,TRUE,"Serviços"}</definedName>
    <definedName name="CAPAMA">#REF!</definedName>
    <definedName name="CAPATA">#REF!</definedName>
    <definedName name="capataz">#REF!</definedName>
    <definedName name="CAPCOR_20">#REF!</definedName>
    <definedName name="CAPFRESA">#REF!</definedName>
    <definedName name="CAPFRESAMA">#REF!</definedName>
    <definedName name="CAPFRESATA">#REF!</definedName>
    <definedName name="CAPPPP">"$#REF!.$K$14"</definedName>
    <definedName name="CAPREC_20">#REF!</definedName>
    <definedName name="CAPREM_20">#REF!</definedName>
    <definedName name="CAPREM_23">"'file:///C:/Documents and Settings/margareth.gugelmin/Configurações locais/Temporary Internet Files/Content.IE5/QNLN68NY/3ª MEDIÇÃO  novembro-07.xls'#$'REMENDO PROF MAN 3ª MP'.$#REF!$#REF!"</definedName>
    <definedName name="CAPREM_8">"$'REM_ PROF REC MBUF 5ª MP'.$#REF!$#REF!"</definedName>
    <definedName name="CAPREM_9">"$'REMENDO PROF_MBUQ 5ª MP'.$#REF!$#REF!"</definedName>
    <definedName name="CAPRS">#REF!</definedName>
    <definedName name="CAPRSMA">#REF!</definedName>
    <definedName name="CAPRSTA">#REF!</definedName>
    <definedName name="CAPSEL">#REF!</definedName>
    <definedName name="CAPSEL_13">#REF!</definedName>
    <definedName name="CAPSEL_39">#REF!</definedName>
    <definedName name="CAPSEL_6">#REF!</definedName>
    <definedName name="CAPTB_20">#REF!</definedName>
    <definedName name="CAPTB_23">"'file:///C:/Documents and Settings/margareth.gugelmin/Configurações locais/Temporary Internet Files/Content.IE5/QNLN68NY/3ª MEDIÇÃO  novembro-07.xls'#$'TAPA BUR MBUF MAN 3ª MP '.$#REF!$#REF!"</definedName>
    <definedName name="CAPTB_7">"$'TAPA BUR MBUF REC 5ª MP'.$#REF!$#REF!"</definedName>
    <definedName name="CAPTOTAL">"$#REF!.$J$12"</definedName>
    <definedName name="car">#REF!</definedName>
    <definedName name="CARGA_1_AN">#REF!</definedName>
    <definedName name="CARGA_1_AT">#REF!</definedName>
    <definedName name="CARGA_2_AN">#REF!</definedName>
    <definedName name="CARGA_2_AT">#REF!</definedName>
    <definedName name="CARGA_3_AN">#REF!</definedName>
    <definedName name="CARGA_3_AT">#REF!</definedName>
    <definedName name="CARGA_ROCHA_AN">#REF!</definedName>
    <definedName name="CARGA_ROCHA_AT">#REF!</definedName>
    <definedName name="CARGA_TERRA_AN">#REF!</definedName>
    <definedName name="CARGA_TERRA_AT">#REF!</definedName>
    <definedName name="CARGOS_E_SALÁRIOS">#REF!</definedName>
    <definedName name="CARLA" localSheetId="19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CARLA" localSheetId="18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CARLA" localSheetId="22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CARLA" localSheetId="24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CARLA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carlos">#N/A</definedName>
    <definedName name="carp">#REF!</definedName>
    <definedName name="CARRO">#REF!</definedName>
    <definedName name="CAS">#REF!</definedName>
    <definedName name="CASA">#REF!</definedName>
    <definedName name="CASH_FLOW">#REF!</definedName>
    <definedName name="cb">#REF!</definedName>
    <definedName name="CBU">#REF!</definedName>
    <definedName name="CBU_25">#REF!</definedName>
    <definedName name="CBU_4">#REF!</definedName>
    <definedName name="CBUII">#REF!</definedName>
    <definedName name="CBUII_25">#REF!</definedName>
    <definedName name="CBUII_4">#REF!</definedName>
    <definedName name="CBUIII">#REF!</definedName>
    <definedName name="cbuq">#REF!</definedName>
    <definedName name="CBUQ_4">"$'memória de calculo_liquida'.$#REF!$#REF!"</definedName>
    <definedName name="CBUQ_C">#REF!</definedName>
    <definedName name="CBUQB">#REF!</definedName>
    <definedName name="CBUQB_25">#REF!</definedName>
    <definedName name="CBUQB_4">#REF!</definedName>
    <definedName name="CBUQBB">#REF!</definedName>
    <definedName name="CBUQc">#REF!</definedName>
    <definedName name="CBUQc_25">#REF!</definedName>
    <definedName name="CBUQc_4">#REF!</definedName>
    <definedName name="CBUQcc">#REF!</definedName>
    <definedName name="CBUU">#REF!</definedName>
    <definedName name="CBWorkbookPriority" hidden="1">-568686334</definedName>
    <definedName name="CC">#REF!</definedName>
    <definedName name="çç">#REF!</definedName>
    <definedName name="çç_30">#N/A</definedName>
    <definedName name="çç_38">#N/A</definedName>
    <definedName name="CCARR">#REF!</definedName>
    <definedName name="CCC" localSheetId="19" hidden="1">{#N/A,#N/A,FALSE,"MO (2)"}</definedName>
    <definedName name="CCC" localSheetId="18" hidden="1">{#N/A,#N/A,FALSE,"MO (2)"}</definedName>
    <definedName name="CCC" localSheetId="22" hidden="1">{#N/A,#N/A,FALSE,"MO (2)"}</definedName>
    <definedName name="CCC" localSheetId="24" hidden="1">{#N/A,#N/A,FALSE,"MO (2)"}</definedName>
    <definedName name="CCC" hidden="1">{#N/A,#N/A,FALSE,"MO (2)"}</definedName>
    <definedName name="CCCCCCCC" localSheetId="19" hidden="1">{#N/A,#N/A,FALSE,"Plan1"}</definedName>
    <definedName name="CCCCCCCC" localSheetId="18" hidden="1">{#N/A,#N/A,FALSE,"Plan1"}</definedName>
    <definedName name="CCCCCCCC" localSheetId="22" hidden="1">{#N/A,#N/A,FALSE,"Plan1"}</definedName>
    <definedName name="CCCCCCCC" localSheetId="24" hidden="1">{#N/A,#N/A,FALSE,"Plan1"}</definedName>
    <definedName name="CCCCCCCC" hidden="1">{#N/A,#N/A,FALSE,"Plan1"}</definedName>
    <definedName name="CCCCCCCCCCC" localSheetId="19">'MOBILIZAÇÃO-CD'!CCCCCCCCCCC</definedName>
    <definedName name="CCCCCCCCCCC" localSheetId="18">'MOBILIZAÇÃO-SD'!CCCCCCCCCCC</definedName>
    <definedName name="CCCCCCCCCCC" localSheetId="22">'PONTE-DEMOLIÇÕES E LIMPEZA'!CCCCCCCCCCC</definedName>
    <definedName name="CCCCCCCCCCC" localSheetId="24">'PONTE-GABIÃO'!CCCCCCCCCCC</definedName>
    <definedName name="CCCCCCCCCCC">[0]!CCCCCCCCCCC</definedName>
    <definedName name="CCCCCCCCCCC_25" localSheetId="19">'MOBILIZAÇÃO-CD'!CCCCCCCCCCC_25</definedName>
    <definedName name="CCCCCCCCCCC_25" localSheetId="18">'MOBILIZAÇÃO-SD'!CCCCCCCCCCC_25</definedName>
    <definedName name="CCCCCCCCCCC_25" localSheetId="22">'PONTE-DEMOLIÇÕES E LIMPEZA'!CCCCCCCCCCC_25</definedName>
    <definedName name="CCCCCCCCCCC_25" localSheetId="24">'PONTE-GABIÃO'!CCCCCCCCCCC_25</definedName>
    <definedName name="CCCCCCCCCCC_25">[0]!CCCCCCCCCCC_25</definedName>
    <definedName name="cccusto" localSheetId="19">#REF!</definedName>
    <definedName name="cccusto" localSheetId="18">#REF!</definedName>
    <definedName name="cccusto" localSheetId="22">#REF!</definedName>
    <definedName name="cccusto" localSheetId="24">#REF!</definedName>
    <definedName name="cccusto">#REF!</definedName>
    <definedName name="CCE" localSheetId="19">#REF!</definedName>
    <definedName name="CCE" localSheetId="18">#REF!</definedName>
    <definedName name="CCE" localSheetId="22">#REF!</definedName>
    <definedName name="CCE" localSheetId="24">#REF!</definedName>
    <definedName name="CCE">#REF!</definedName>
    <definedName name="cch" hidden="1">#N/A</definedName>
    <definedName name="CCIC">#REF!</definedName>
    <definedName name="CCM">#REF!</definedName>
    <definedName name="CCP">#REF!</definedName>
    <definedName name="CCP_13">#REF!</definedName>
    <definedName name="CCP_39">#REF!</definedName>
    <definedName name="CCP_6">#REF!</definedName>
    <definedName name="CCPW">"$#REF!.$E$34"</definedName>
    <definedName name="CCPWA">"$#REF!.$E$33"</definedName>
    <definedName name="ccusto">#REF!</definedName>
    <definedName name="ccva">#REF!</definedName>
    <definedName name="CD">#REF!</definedName>
    <definedName name="CD_13">#REF!</definedName>
    <definedName name="CD_39">#REF!</definedName>
    <definedName name="CD_6">#REF!</definedName>
    <definedName name="CD110PI">#REF!</definedName>
    <definedName name="CD110R">#REF!</definedName>
    <definedName name="CD316PI">#REF!</definedName>
    <definedName name="CD316R">#REF!</definedName>
    <definedName name="CD97A">"$#REF!.$H$80"</definedName>
    <definedName name="CD97AW">"$#REF!.$H$82"</definedName>
    <definedName name="CDF">#REF!</definedName>
    <definedName name="CDG">#REF!</definedName>
    <definedName name="CDP">#REF!</definedName>
    <definedName name="CDPP">#REF!</definedName>
    <definedName name="CdQtEqA" hidden="1">2</definedName>
    <definedName name="CdQtEqP" hidden="1">2</definedName>
    <definedName name="CdQtMoA" hidden="1">2</definedName>
    <definedName name="CdQtMoP" hidden="1">2</definedName>
    <definedName name="CdQtMpA" hidden="1">5</definedName>
    <definedName name="CdQtMpP" hidden="1">5</definedName>
    <definedName name="CdQtTrA" hidden="1">2</definedName>
    <definedName name="CdQtTrP" hidden="1">2</definedName>
    <definedName name="CDSFSDA">#REF!</definedName>
    <definedName name="CDW">"$#REF!.$H$41"</definedName>
    <definedName name="CDWA">"$#REF!.$H$40"</definedName>
    <definedName name="CELSO" localSheetId="19">'MOBILIZAÇÃO-CD'!CELSO</definedName>
    <definedName name="CELSO" localSheetId="18">'MOBILIZAÇÃO-SD'!CELSO</definedName>
    <definedName name="CELSO" localSheetId="22">'PONTE-DEMOLIÇÕES E LIMPEZA'!CELSO</definedName>
    <definedName name="CELSO" localSheetId="24">'PONTE-GABIÃO'!CELSO</definedName>
    <definedName name="CELSO">[0]!CELSO</definedName>
    <definedName name="CELSO_25" localSheetId="19">'MOBILIZAÇÃO-CD'!CELSO_25</definedName>
    <definedName name="CELSO_25" localSheetId="18">'MOBILIZAÇÃO-SD'!CELSO_25</definedName>
    <definedName name="CELSO_25" localSheetId="22">'PONTE-DEMOLIÇÕES E LIMPEZA'!CELSO_25</definedName>
    <definedName name="CELSO_25" localSheetId="24">'PONTE-GABIÃO'!CELSO_25</definedName>
    <definedName name="CELSO_25">[0]!CELSO_25</definedName>
    <definedName name="CélulaInicioPlanilha" localSheetId="19">#REF!</definedName>
    <definedName name="CélulaInicioPlanilha" localSheetId="18">#REF!</definedName>
    <definedName name="CélulaInicioPlanilha" localSheetId="22">#REF!</definedName>
    <definedName name="CélulaInicioPlanilha" localSheetId="24">#REF!</definedName>
    <definedName name="CélulaInicioPlanilha">#REF!</definedName>
    <definedName name="CélulaResumo" localSheetId="19">#REF!</definedName>
    <definedName name="CélulaResumo" localSheetId="18">#REF!</definedName>
    <definedName name="CélulaResumo" localSheetId="22">#REF!</definedName>
    <definedName name="CélulaResumo" localSheetId="24">#REF!</definedName>
    <definedName name="CélulaResumo">#REF!</definedName>
    <definedName name="CERCA_ETE">#REF!</definedName>
    <definedName name="CERCA_REDE">#REF!</definedName>
    <definedName name="cesar">#REF!</definedName>
    <definedName name="CF">#REF!</definedName>
    <definedName name="CFCG">#REF!</definedName>
    <definedName name="CFCG_1">#REF!</definedName>
    <definedName name="CFCG_2">#REF!</definedName>
    <definedName name="CFCG_3">#REF!</definedName>
    <definedName name="CFD">#REF!</definedName>
    <definedName name="CFDMA">#REF!</definedName>
    <definedName name="CFDTA">#REF!</definedName>
    <definedName name="charles" localSheetId="19" hidden="1">{"'gráf jan00'!$A$1:$AK$41"}</definedName>
    <definedName name="charles" localSheetId="18" hidden="1">{"'gráf jan00'!$A$1:$AK$41"}</definedName>
    <definedName name="charles" localSheetId="22" hidden="1">{"'gráf jan00'!$A$1:$AK$41"}</definedName>
    <definedName name="charles" localSheetId="24" hidden="1">{"'gráf jan00'!$A$1:$AK$41"}</definedName>
    <definedName name="charles" hidden="1">{"'gráf jan00'!$A$1:$AK$41"}</definedName>
    <definedName name="Chave" hidden="1">#REF!</definedName>
    <definedName name="Chave1" hidden="1">#REF!</definedName>
    <definedName name="CHECKSSO_OUT" localSheetId="19" hidden="1">{"'Quadro'!$A$4:$BG$78"}</definedName>
    <definedName name="CHECKSSO_OUT" localSheetId="18" hidden="1">{"'Quadro'!$A$4:$BG$78"}</definedName>
    <definedName name="CHECKSSO_OUT" localSheetId="22" hidden="1">{"'Quadro'!$A$4:$BG$78"}</definedName>
    <definedName name="CHECKSSO_OUT" localSheetId="24" hidden="1">{"'Quadro'!$A$4:$BG$78"}</definedName>
    <definedName name="CHECKSSO_OUT" hidden="1">{"'Quadro'!$A$4:$BG$78"}</definedName>
    <definedName name="ci">#REF!</definedName>
    <definedName name="ciclone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iclone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iclone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iclone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iclone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iclos" localSheetId="19" hidden="1">{"'RR'!$A$2:$E$81"}</definedName>
    <definedName name="ciclos" localSheetId="18" hidden="1">{"'RR'!$A$2:$E$81"}</definedName>
    <definedName name="ciclos" localSheetId="22" hidden="1">{"'RR'!$A$2:$E$81"}</definedName>
    <definedName name="ciclos" localSheetId="24" hidden="1">{"'RR'!$A$2:$E$81"}</definedName>
    <definedName name="ciclos" hidden="1">{"'RR'!$A$2:$E$81"}</definedName>
    <definedName name="CIDADE">#REF!</definedName>
    <definedName name="CIM">#REF!</definedName>
    <definedName name="Cimento">#REF!</definedName>
    <definedName name="CIMENTOBARRA">#REF!</definedName>
    <definedName name="çl" localSheetId="19" hidden="1">{#N/A,#N/A,FALSE,"MO (2)"}</definedName>
    <definedName name="çl" localSheetId="18" hidden="1">{#N/A,#N/A,FALSE,"MO (2)"}</definedName>
    <definedName name="çl" localSheetId="22" hidden="1">{#N/A,#N/A,FALSE,"MO (2)"}</definedName>
    <definedName name="çl" localSheetId="24" hidden="1">{#N/A,#N/A,FALSE,"MO (2)"}</definedName>
    <definedName name="çl" hidden="1">{#N/A,#N/A,FALSE,"MO (2)"}</definedName>
    <definedName name="Clas" hidden="1">MAX(LEN(#REF!))</definedName>
    <definedName name="Clas_1" hidden="1">MAX(LEN(#REF!))</definedName>
    <definedName name="class">#REF!</definedName>
    <definedName name="Class_Equipamentos">#REF!</definedName>
    <definedName name="Class_Equipamentos_1">#REF!</definedName>
    <definedName name="Class_Equipamentos_2">#REF!</definedName>
    <definedName name="Class_Equipamentos_3">#REF!</definedName>
    <definedName name="Class_Mão_de_Obra">#REF!</definedName>
    <definedName name="Class_Mão_de_Obra_1">#REF!</definedName>
    <definedName name="Class_Mão_de_Obra_2">#REF!</definedName>
    <definedName name="Class_Mão_de_Obra_3">#REF!</definedName>
    <definedName name="Class_Materiais">#REF!</definedName>
    <definedName name="Class_Materiais_1">#REF!</definedName>
    <definedName name="Class_Materiais_2">#REF!</definedName>
    <definedName name="Class_Materiais_3">#REF!</definedName>
    <definedName name="classificação2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lassificação2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lassificação2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lassificação2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lassificação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çlçl" localSheetId="19" hidden="1">{"'Quadro'!$A$4:$BG$78"}</definedName>
    <definedName name="çlçl" localSheetId="18" hidden="1">{"'Quadro'!$A$4:$BG$78"}</definedName>
    <definedName name="çlçl" localSheetId="22" hidden="1">{"'Quadro'!$A$4:$BG$78"}</definedName>
    <definedName name="çlçl" localSheetId="24" hidden="1">{"'Quadro'!$A$4:$BG$78"}</definedName>
    <definedName name="çlçl" hidden="1">{"'Quadro'!$A$4:$BG$78"}</definedName>
    <definedName name="Cliente" hidden="1">""</definedName>
    <definedName name="Cls" hidden="1">#N/A</definedName>
    <definedName name="CM">"$#REF!.$O$31"</definedName>
    <definedName name="cm.30.a">#REF!</definedName>
    <definedName name="cm.30.t">#REF!</definedName>
    <definedName name="CM_30">#REF!</definedName>
    <definedName name="CM_30_20">"$'QUANT SERV MAN _5ª_'.$#REF!$#REF!"</definedName>
    <definedName name="CM_30IRCGP">#REF!</definedName>
    <definedName name="CM_30RP">#REF!</definedName>
    <definedName name="CM30ROO">#REF!</definedName>
    <definedName name="CM30W">"$#REF!.$I$14"</definedName>
    <definedName name="CM30WA">"$#REF!.$I$13"</definedName>
    <definedName name="CMA">#REF!</definedName>
    <definedName name="CMC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MC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MC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MC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MC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MN">#REF!</definedName>
    <definedName name="CMREM_20">#REF!</definedName>
    <definedName name="CMT">#REF!</definedName>
    <definedName name="CMTB_20">#REF!</definedName>
    <definedName name="CMTBFMAN_20">"$#REF!.$O$36"</definedName>
    <definedName name="CMTBFMAN_21">"$#REF!.$O$36"</definedName>
    <definedName name="CMTOTAL">"$#REF!.$I$12"</definedName>
    <definedName name="CMW">"$#REF!.$O$33"</definedName>
    <definedName name="CMWA">"$#REF!.$O$32"</definedName>
    <definedName name="CN">#REF!</definedName>
    <definedName name="COBERTURA">#N/A</definedName>
    <definedName name="coc">#REF!,#REF!,#REF!,#REF!</definedName>
    <definedName name="Cod" hidden="1">#REF!</definedName>
    <definedName name="Cód.">#REF!</definedName>
    <definedName name="cod.1">#REF!</definedName>
    <definedName name="cod.2">#REF!</definedName>
    <definedName name="Cód.3">#REF!</definedName>
    <definedName name="Cód.4">#REF!</definedName>
    <definedName name="Cód.Equip.">#REF!</definedName>
    <definedName name="Cód.SER">#REF!</definedName>
    <definedName name="Cód.serv.">#REF!</definedName>
    <definedName name="COD.VERT">[2]Summary!$A:$C</definedName>
    <definedName name="COD_LOTE" localSheetId="22">#REF!</definedName>
    <definedName name="COD_LOTE" localSheetId="24">#REF!</definedName>
    <definedName name="COD_LOTE">#REF!</definedName>
    <definedName name="COD_ROD" localSheetId="22">#REF!</definedName>
    <definedName name="COD_ROD" localSheetId="24">#REF!</definedName>
    <definedName name="COD_ROD">#REF!</definedName>
    <definedName name="COD_SEG" localSheetId="22">#REF!</definedName>
    <definedName name="COD_SEG" localSheetId="24">#REF!</definedName>
    <definedName name="COD_SEG">#REF!</definedName>
    <definedName name="COD_SUBTRECHO">#REF!</definedName>
    <definedName name="COD_TRECHO">#REF!</definedName>
    <definedName name="COD_VERT">[3]CÓDIGO!$B:$C</definedName>
    <definedName name="Codigo" localSheetId="22" hidden="1">#REF!</definedName>
    <definedName name="Codigo" localSheetId="24" hidden="1">#REF!</definedName>
    <definedName name="Codigo" hidden="1">#REF!</definedName>
    <definedName name="Código" localSheetId="22">#REF!</definedName>
    <definedName name="Código" localSheetId="24">#REF!</definedName>
    <definedName name="Código">#REF!</definedName>
    <definedName name="CÓDIGOS" localSheetId="22">#REF!</definedName>
    <definedName name="CÓDIGOS" localSheetId="24">#REF!</definedName>
    <definedName name="CÓDIGOS">#REF!</definedName>
    <definedName name="CÓDIGOSCG">#REF!</definedName>
    <definedName name="CodItens">#REF!</definedName>
    <definedName name="CODOR1">#REF!</definedName>
    <definedName name="CODOR15">#REF!</definedName>
    <definedName name="CODOR17">#REF!</definedName>
    <definedName name="CODOR18">#REF!</definedName>
    <definedName name="CODOR19">#REF!</definedName>
    <definedName name="CODOR2">#REF!</definedName>
    <definedName name="CODOR3">#REF!</definedName>
    <definedName name="CODOR4">#REF!</definedName>
    <definedName name="CODOR5">#REF!</definedName>
    <definedName name="CODOR6">#REF!</definedName>
    <definedName name="CODOR7">#REF!</definedName>
    <definedName name="CODOR8">#REF!</definedName>
    <definedName name="CODOR9">#REF!</definedName>
    <definedName name="COEFCUSIND">#REF!</definedName>
    <definedName name="COFINS">#REF!</definedName>
    <definedName name="Col">#REF!</definedName>
    <definedName name="COL_36">#REF!</definedName>
    <definedName name="COL_37">#REF!</definedName>
    <definedName name="COL_38">#REF!</definedName>
    <definedName name="Colchão">#REF!</definedName>
    <definedName name="Colchão_4">"$#REF!.$#REF!$#REF!"</definedName>
    <definedName name="Coluna" hidden="1">#REF!</definedName>
    <definedName name="COLUNA_36">#REF!</definedName>
    <definedName name="COLUNA_37">#REF!</definedName>
    <definedName name="COLUNA_38">#REF!</definedName>
    <definedName name="Com10np">#REF!</definedName>
    <definedName name="COM10PAV">#REF!</definedName>
    <definedName name="ComCarrNp">#REF!</definedName>
    <definedName name="COMP">#REF!</definedName>
    <definedName name="Comp_Área_Vol.">#REF!</definedName>
    <definedName name="Comp_Área_Vol._25">#REF!</definedName>
    <definedName name="COMP_BARRACÃO">#REF!</definedName>
    <definedName name="COMP_CANTEIRO">#REF!</definedName>
    <definedName name="compeqp">#REF!</definedName>
    <definedName name="complementares">#REF!</definedName>
    <definedName name="COMPLEMENTO">"* * * * * * * * * * * * * * * * * * * * * * * * * * * * * * * * * * * * * * * * * * * * * * * * * * * * * * * * * * * * * * * * * * * * * * * * * * * * * * * * * * * * * * * * * * * * * * * * * * * * * * * * * * * * * * * * * * * * * * "</definedName>
    <definedName name="COMPLETO">#REF!</definedName>
    <definedName name="COMPOSICAO">#REF!</definedName>
    <definedName name="Composição">#REF!</definedName>
    <definedName name="Composição_do_BDI">#REF!</definedName>
    <definedName name="Composição_do_BDI_1">#REF!</definedName>
    <definedName name="Composição_do_BDI_2">#REF!</definedName>
    <definedName name="Composição_do_BDI_3">#REF!</definedName>
    <definedName name="COMPR_FRESA">#REF!</definedName>
    <definedName name="con">#REF!</definedName>
    <definedName name="CONC_1000_AN">#REF!</definedName>
    <definedName name="CONC_1000_AT">#REF!</definedName>
    <definedName name="CONC_1100_AN">#REF!</definedName>
    <definedName name="CONC_1100_AT">#REF!</definedName>
    <definedName name="CONC_1200_AN">#REF!</definedName>
    <definedName name="CONC_1200_AT">#REF!</definedName>
    <definedName name="CONC_1500_AN">#REF!</definedName>
    <definedName name="CONC_1500_AT">#REF!</definedName>
    <definedName name="CONC_400_AN">#REF!</definedName>
    <definedName name="CONC_400_AT">#REF!</definedName>
    <definedName name="CONC_500_AN">#REF!</definedName>
    <definedName name="CONC_500_AT">#REF!</definedName>
    <definedName name="CONC_600_AN">#REF!</definedName>
    <definedName name="CONC_600_AT">#REF!</definedName>
    <definedName name="CONC_700_AN">#REF!</definedName>
    <definedName name="CONC_700_AT">#REF!</definedName>
    <definedName name="CONC_800_AN">#REF!</definedName>
    <definedName name="CONC_800_AT">#REF!</definedName>
    <definedName name="CONC_900_AN">#REF!</definedName>
    <definedName name="CONC_900_AT">#REF!</definedName>
    <definedName name="concorrentes" localSheetId="19" hidden="1">{#N/A,#N/A,FALSE,"Cronograma";#N/A,#N/A,FALSE,"Cronogr. 2"}</definedName>
    <definedName name="concorrentes" localSheetId="18" hidden="1">{#N/A,#N/A,FALSE,"Cronograma";#N/A,#N/A,FALSE,"Cronogr. 2"}</definedName>
    <definedName name="concorrentes" localSheetId="22" hidden="1">{#N/A,#N/A,FALSE,"Cronograma";#N/A,#N/A,FALSE,"Cronogr. 2"}</definedName>
    <definedName name="concorrentes" localSheetId="24" hidden="1">{#N/A,#N/A,FALSE,"Cronograma";#N/A,#N/A,FALSE,"Cronogr. 2"}</definedName>
    <definedName name="concorrentes" hidden="1">{#N/A,#N/A,FALSE,"Cronograma";#N/A,#N/A,FALSE,"Cronogr. 2"}</definedName>
    <definedName name="CONCRETO">#REF!</definedName>
    <definedName name="CONCRETO_AN">#REF!</definedName>
    <definedName name="CONCRETO_AT">#REF!</definedName>
    <definedName name="CONS.ASF.">#REF!</definedName>
    <definedName name="CONS_ÁGUA">#REF!</definedName>
    <definedName name="CONS_ENERGIA">#REF!</definedName>
    <definedName name="Conser">#REF!</definedName>
    <definedName name="conserva">#REF!</definedName>
    <definedName name="CONSERVAÇÃO">#REF!</definedName>
    <definedName name="consumo.2">#REF!</definedName>
    <definedName name="Consumodemateriais">#N/A</definedName>
    <definedName name="cont">#REF!</definedName>
    <definedName name="CONT_REPASSE">#REF!</definedName>
    <definedName name="CONTA">#N/A</definedName>
    <definedName name="CONTA_FONE">#REF!</definedName>
    <definedName name="CONTÍNUO_3_AN">#REF!</definedName>
    <definedName name="CONTÍNUO_3_AT">#REF!</definedName>
    <definedName name="CONTÍNUO_7_AN">#REF!</definedName>
    <definedName name="CONTÍNUO_7_AT">#REF!</definedName>
    <definedName name="CONTR">#REF!</definedName>
    <definedName name="CONTR_13">#REF!</definedName>
    <definedName name="CONTR_39">#REF!</definedName>
    <definedName name="CONTR_6">#REF!</definedName>
    <definedName name="contrapartida">#REF!</definedName>
    <definedName name="contrato">#REF!</definedName>
    <definedName name="CONTRATO_20">#REF!</definedName>
    <definedName name="CONTRATO_21">#REF!</definedName>
    <definedName name="controle" localSheetId="19" hidden="1">{"'Plan1 (2)'!$A$5:$F$63"}</definedName>
    <definedName name="controle" localSheetId="18" hidden="1">{"'Plan1 (2)'!$A$5:$F$63"}</definedName>
    <definedName name="controle" localSheetId="22" hidden="1">{"'Plan1 (2)'!$A$5:$F$63"}</definedName>
    <definedName name="controle" localSheetId="24" hidden="1">{"'Plan1 (2)'!$A$5:$F$63"}</definedName>
    <definedName name="controle" hidden="1">{"'Plan1 (2)'!$A$5:$F$63"}</definedName>
    <definedName name="CONTROLE_VS">#REF!</definedName>
    <definedName name="Coordenador_DER">#REF!</definedName>
    <definedName name="Coordenador_Empresa">#REF!</definedName>
    <definedName name="Corpus">#REF!+60</definedName>
    <definedName name="CORREÇÃOMBUFMAN">#REF!</definedName>
    <definedName name="CORREÇÃOMBUQMAN">#REF!</definedName>
    <definedName name="CORRMBUFMAN">#REF!</definedName>
    <definedName name="CORRMBUFMAN_23">#REF!</definedName>
    <definedName name="CORRMBUQMAN">#REF!</definedName>
    <definedName name="CORRMBUQMAN_23">#REF!</definedName>
    <definedName name="CORRMBUQREC">#REF!</definedName>
    <definedName name="CORRMBUQREC_23">#REF!</definedName>
    <definedName name="Corte">#REF!</definedName>
    <definedName name="CORTE_MAN_AN">#REF!</definedName>
    <definedName name="CORTE_MAN_AT">#REF!</definedName>
    <definedName name="CORTE_MEC_AN">#REF!</definedName>
    <definedName name="CORTE_MEC_AT">#REF!</definedName>
    <definedName name="Cortes">#REF!</definedName>
    <definedName name="cost_of_debt">#REF!</definedName>
    <definedName name="cOTROLE">#REF!</definedName>
    <definedName name="cp.100">#REF!</definedName>
    <definedName name="cp.95">#REF!</definedName>
    <definedName name="CPA">#REF!</definedName>
    <definedName name="CPAV">#REF!</definedName>
    <definedName name="CPI">#REF!</definedName>
    <definedName name="CpuAux" hidden="1">#REF!</definedName>
    <definedName name="CPUBET">#REF!</definedName>
    <definedName name="CPUOAC">#REF!</definedName>
    <definedName name="CPUOAE">#REF!</definedName>
    <definedName name="CPUPAV">#REF!</definedName>
    <definedName name="CPUs" hidden="1">#REF!</definedName>
    <definedName name="CPUSERCOMPL">#REF!</definedName>
    <definedName name="CPUSIN">#REF!</definedName>
    <definedName name="CPUTER">#REF!</definedName>
    <definedName name="CPUVEIC">#REF!</definedName>
    <definedName name="CRG_01">#REF!</definedName>
    <definedName name="CRIT" hidden="1">#REF!</definedName>
    <definedName name="Criteria">#REF!</definedName>
    <definedName name="_xlnm.Criteria" hidden="1">#REF!</definedName>
    <definedName name="CRN">#REF!</definedName>
    <definedName name="CRO" localSheetId="19" hidden="1">{#N/A,#N/A,FALSE,"MO (2)"}</definedName>
    <definedName name="CRO" localSheetId="18" hidden="1">{#N/A,#N/A,FALSE,"MO (2)"}</definedName>
    <definedName name="CRO" localSheetId="22" hidden="1">{#N/A,#N/A,FALSE,"MO (2)"}</definedName>
    <definedName name="CRO" localSheetId="24" hidden="1">{#N/A,#N/A,FALSE,"MO (2)"}</definedName>
    <definedName name="CRO" hidden="1">{#N/A,#N/A,FALSE,"MO (2)"}</definedName>
    <definedName name="Cron" localSheetId="19" hidden="1">{#N/A,#N/A,FALSE,"MO (2)"}</definedName>
    <definedName name="Cron" localSheetId="18" hidden="1">{#N/A,#N/A,FALSE,"MO (2)"}</definedName>
    <definedName name="Cron" localSheetId="22" hidden="1">{#N/A,#N/A,FALSE,"MO (2)"}</definedName>
    <definedName name="Cron" localSheetId="24" hidden="1">{#N/A,#N/A,FALSE,"MO (2)"}</definedName>
    <definedName name="Cron" hidden="1">{#N/A,#N/A,FALSE,"MO (2)"}</definedName>
    <definedName name="Cron_1" localSheetId="19" hidden="1">{#N/A,#N/A,FALSE,"MO (2)"}</definedName>
    <definedName name="Cron_1" localSheetId="18" hidden="1">{#N/A,#N/A,FALSE,"MO (2)"}</definedName>
    <definedName name="Cron_1" localSheetId="22" hidden="1">{#N/A,#N/A,FALSE,"MO (2)"}</definedName>
    <definedName name="Cron_1" localSheetId="24" hidden="1">{#N/A,#N/A,FALSE,"MO (2)"}</definedName>
    <definedName name="Cron_1" hidden="1">{#N/A,#N/A,FALSE,"MO (2)"}</definedName>
    <definedName name="crona">#REF!</definedName>
    <definedName name="CRONO">#REF!</definedName>
    <definedName name="CRONO_25">#REF!</definedName>
    <definedName name="CRONOFÍSICO">#REF!</definedName>
    <definedName name="Cronogr.">#REF!</definedName>
    <definedName name="cronograma" localSheetId="19" hidden="1">{#N/A,#N/A,TRUE,"Plan1"}</definedName>
    <definedName name="cronograma" localSheetId="18" hidden="1">{#N/A,#N/A,TRUE,"Plan1"}</definedName>
    <definedName name="cronograma" localSheetId="22" hidden="1">{#N/A,#N/A,TRUE,"Plan1"}</definedName>
    <definedName name="cronograma" localSheetId="24" hidden="1">{#N/A,#N/A,TRUE,"Plan1"}</definedName>
    <definedName name="cronograma" hidden="1">{#N/A,#N/A,TRUE,"Plan1"}</definedName>
    <definedName name="cronograma_1" localSheetId="19" hidden="1">{#N/A,#N/A,TRUE,"Plan1"}</definedName>
    <definedName name="cronograma_1" localSheetId="18" hidden="1">{#N/A,#N/A,TRUE,"Plan1"}</definedName>
    <definedName name="cronograma_1" localSheetId="22" hidden="1">{#N/A,#N/A,TRUE,"Plan1"}</definedName>
    <definedName name="cronograma_1" localSheetId="24" hidden="1">{#N/A,#N/A,TRUE,"Plan1"}</definedName>
    <definedName name="cronograma_1" hidden="1">{#N/A,#N/A,TRUE,"Plan1"}</definedName>
    <definedName name="cronograma1" localSheetId="19" hidden="1">{#N/A,#N/A,TRUE,"Plan1"}</definedName>
    <definedName name="cronograma1" localSheetId="18" hidden="1">{#N/A,#N/A,TRUE,"Plan1"}</definedName>
    <definedName name="cronograma1" localSheetId="22" hidden="1">{#N/A,#N/A,TRUE,"Plan1"}</definedName>
    <definedName name="cronograma1" localSheetId="24" hidden="1">{#N/A,#N/A,TRUE,"Plan1"}</definedName>
    <definedName name="cronograma1" hidden="1">{#N/A,#N/A,TRUE,"Plan1"}</definedName>
    <definedName name="CRONOGRAMAA" localSheetId="19" hidden="1">{#N/A,#N/A,TRUE,"Plan1"}</definedName>
    <definedName name="CRONOGRAMAA" localSheetId="18" hidden="1">{#N/A,#N/A,TRUE,"Plan1"}</definedName>
    <definedName name="CRONOGRAMAA" localSheetId="22" hidden="1">{#N/A,#N/A,TRUE,"Plan1"}</definedName>
    <definedName name="CRONOGRAMAA" localSheetId="24" hidden="1">{#N/A,#N/A,TRUE,"Plan1"}</definedName>
    <definedName name="CRONOGRAMAA" hidden="1">{#N/A,#N/A,TRUE,"Plan1"}</definedName>
    <definedName name="CRONOGRAMAA1" localSheetId="19" hidden="1">{#N/A,#N/A,TRUE,"Plan1"}</definedName>
    <definedName name="CRONOGRAMAA1" localSheetId="18" hidden="1">{#N/A,#N/A,TRUE,"Plan1"}</definedName>
    <definedName name="CRONOGRAMAA1" localSheetId="22" hidden="1">{#N/A,#N/A,TRUE,"Plan1"}</definedName>
    <definedName name="CRONOGRAMAA1" localSheetId="24" hidden="1">{#N/A,#N/A,TRUE,"Plan1"}</definedName>
    <definedName name="CRONOGRAMAA1" hidden="1">{#N/A,#N/A,TRUE,"Plan1"}</definedName>
    <definedName name="Croquiiii">#REF!</definedName>
    <definedName name="Croquiiii_38">#N/A</definedName>
    <definedName name="CRR">#REF!</definedName>
    <definedName name="cs">#REF!</definedName>
    <definedName name="CS110PI">#REF!</definedName>
    <definedName name="CS110R">#REF!</definedName>
    <definedName name="CS316PI">#REF!</definedName>
    <definedName name="CS316R">#REF!</definedName>
    <definedName name="CS423PI">#REF!</definedName>
    <definedName name="CS423R">#REF!</definedName>
    <definedName name="CSA">#REF!</definedName>
    <definedName name="CST">#REF!</definedName>
    <definedName name="ct">#REF!</definedName>
    <definedName name="CTH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TH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TH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TH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T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TO">#REF!</definedName>
    <definedName name="cu">#REF!</definedName>
    <definedName name="CUBAÇÃO">#REF!</definedName>
    <definedName name="Cun" hidden="1">#N/A</definedName>
    <definedName name="CunEq" localSheetId="19" hidden="1">SUM(IF(#REF! =#REF!,(#REF!)*(#REF!="EQ")))</definedName>
    <definedName name="CunEq" localSheetId="18" hidden="1">SUM(IF(#REF! =#REF!,(#REF!)*(#REF!="EQ")))</definedName>
    <definedName name="CunEq" localSheetId="22" hidden="1">SUM(IF(#REF! =#REF!,(#REF!)*(#REF!="EQ")))</definedName>
    <definedName name="CunEq" localSheetId="24" hidden="1">SUM(IF(#REF! =#REF!,(#REF!)*(#REF!="EQ")))</definedName>
    <definedName name="CunEq" hidden="1">SUM(IF(#REF! =#REF!,(#REF!)*(#REF!="EQ")))</definedName>
    <definedName name="CunEq_1" localSheetId="19" hidden="1">SUM(IF(#REF! =#REF!,(#REF!)*(#REF!="EQ")))</definedName>
    <definedName name="CunEq_1" localSheetId="18" hidden="1">SUM(IF(#REF! =#REF!,(#REF!)*(#REF!="EQ")))</definedName>
    <definedName name="CunEq_1" localSheetId="22" hidden="1">SUM(IF(#REF! =#REF!,(#REF!)*(#REF!="EQ")))</definedName>
    <definedName name="CunEq_1" localSheetId="24" hidden="1">SUM(IF(#REF! =#REF!,(#REF!)*(#REF!="EQ")))</definedName>
    <definedName name="CunEq_1" hidden="1">SUM(IF(#REF! =#REF!,(#REF!)*(#REF!="EQ")))</definedName>
    <definedName name="CunMo" localSheetId="19" hidden="1">SUM(IF(#REF! =#REF!,(#REF!)*(#REF!="MO")))</definedName>
    <definedName name="CunMo" localSheetId="18" hidden="1">SUM(IF(#REF! =#REF!,(#REF!)*(#REF!="MO")))</definedName>
    <definedName name="CunMo" localSheetId="22" hidden="1">SUM(IF(#REF! =#REF!,(#REF!)*(#REF!="MO")))</definedName>
    <definedName name="CunMo" localSheetId="24" hidden="1">SUM(IF(#REF! =#REF!,(#REF!)*(#REF!="MO")))</definedName>
    <definedName name="CunMo" hidden="1">SUM(IF(#REF! =#REF!,(#REF!)*(#REF!="MO")))</definedName>
    <definedName name="CunMo_1" localSheetId="19" hidden="1">SUM(IF(#REF! =#REF!,(#REF!)*(#REF!="MO")))</definedName>
    <definedName name="CunMo_1" localSheetId="18" hidden="1">SUM(IF(#REF! =#REF!,(#REF!)*(#REF!="MO")))</definedName>
    <definedName name="CunMo_1" localSheetId="22" hidden="1">SUM(IF(#REF! =#REF!,(#REF!)*(#REF!="MO")))</definedName>
    <definedName name="CunMo_1" localSheetId="24" hidden="1">SUM(IF(#REF! =#REF!,(#REF!)*(#REF!="MO")))</definedName>
    <definedName name="CunMo_1" hidden="1">SUM(IF(#REF! =#REF!,(#REF!)*(#REF!="MO")))</definedName>
    <definedName name="CunMp" localSheetId="19" hidden="1">SUM(IF(#REF! =#REF!,(#REF!)*(#REF!="MP")))</definedName>
    <definedName name="CunMp" localSheetId="18" hidden="1">SUM(IF(#REF! =#REF!,(#REF!)*(#REF!="MP")))</definedName>
    <definedName name="CunMp" localSheetId="22" hidden="1">SUM(IF(#REF! =#REF!,(#REF!)*(#REF!="MP")))</definedName>
    <definedName name="CunMp" localSheetId="24" hidden="1">SUM(IF(#REF! =#REF!,(#REF!)*(#REF!="MP")))</definedName>
    <definedName name="CunMp" hidden="1">SUM(IF(#REF! =#REF!,(#REF!)*(#REF!="MP")))</definedName>
    <definedName name="CunMp_1" localSheetId="19" hidden="1">SUM(IF(#REF! =#REF!,(#REF!)*(#REF!="MP")))</definedName>
    <definedName name="CunMp_1" localSheetId="18" hidden="1">SUM(IF(#REF! =#REF!,(#REF!)*(#REF!="MP")))</definedName>
    <definedName name="CunMp_1" localSheetId="22" hidden="1">SUM(IF(#REF! =#REF!,(#REF!)*(#REF!="MP")))</definedName>
    <definedName name="CunMp_1" localSheetId="24" hidden="1">SUM(IF(#REF! =#REF!,(#REF!)*(#REF!="MP")))</definedName>
    <definedName name="CunMp_1" hidden="1">SUM(IF(#REF! =#REF!,(#REF!)*(#REF!="MP")))</definedName>
    <definedName name="CURRENCY">#REF!</definedName>
    <definedName name="CURRENCYY">#REF!</definedName>
    <definedName name="CURTO">#REF!</definedName>
    <definedName name="CURV">#REF!</definedName>
    <definedName name="curv_final">#REF!</definedName>
    <definedName name="curv_inicial">#REF!</definedName>
    <definedName name="curva">#REF!</definedName>
    <definedName name="Curva_ABC" localSheetId="19">'MOBILIZAÇÃO-CD'!Curva_ABC</definedName>
    <definedName name="Curva_ABC" localSheetId="18">'MOBILIZAÇÃO-SD'!Curva_ABC</definedName>
    <definedName name="Curva_ABC" localSheetId="22">'PONTE-DEMOLIÇÕES E LIMPEZA'!Curva_ABC</definedName>
    <definedName name="Curva_ABC" localSheetId="24">'PONTE-GABIÃO'!Curva_ABC</definedName>
    <definedName name="Curva_ABC">[0]!Curva_ABC</definedName>
    <definedName name="curvaex" localSheetId="19">#REF!</definedName>
    <definedName name="curvaex" localSheetId="18">#REF!</definedName>
    <definedName name="curvaex" localSheetId="22">#REF!</definedName>
    <definedName name="curvaex" localSheetId="24">#REF!</definedName>
    <definedName name="curvaex">#REF!</definedName>
    <definedName name="CURVAS" localSheetId="19">#REF!</definedName>
    <definedName name="CURVAS" localSheetId="18">#REF!</definedName>
    <definedName name="CURVAS" localSheetId="22">#REF!</definedName>
    <definedName name="CURVAS" localSheetId="24">#REF!</definedName>
    <definedName name="CURVAS">#REF!</definedName>
    <definedName name="CUSRED">#REF!</definedName>
    <definedName name="CUSTO">#REF!</definedName>
    <definedName name="CUSTO_10">#REF!</definedName>
    <definedName name="CUSTO_10_19">#REF!</definedName>
    <definedName name="CUSTO_17">#REF!</definedName>
    <definedName name="CUSTO_17_19">#REF!</definedName>
    <definedName name="CUSTO_19">#REF!</definedName>
    <definedName name="CUSTO_6">#REF!</definedName>
    <definedName name="CUSTO_6_19">#REF!</definedName>
    <definedName name="CUSTO_7">#REF!</definedName>
    <definedName name="CUSTO_7_19">#REF!</definedName>
    <definedName name="CUSTO_8">#REF!</definedName>
    <definedName name="CUSTO_8_19">#REF!</definedName>
    <definedName name="CUSTO_9">#REF!</definedName>
    <definedName name="CUSTO_9_19">#REF!</definedName>
    <definedName name="CUSTO_DE_COMBUSTÍVEL_E_LUFRIFICANTES">#REF!</definedName>
    <definedName name="Custo_parcial">#REF!</definedName>
    <definedName name="custoA">#REF!</definedName>
    <definedName name="custoB">#REF!</definedName>
    <definedName name="custoo">#REF!</definedName>
    <definedName name="custoSUB">#REF!</definedName>
    <definedName name="CV">#REF!</definedName>
    <definedName name="cvc">#REF!</definedName>
    <definedName name="cx.01">#REF!</definedName>
    <definedName name="cx_coletora">#REF!</definedName>
    <definedName name="cxz" localSheetId="19" hidden="1">{"'gráf jan00'!$A$1:$AK$41"}</definedName>
    <definedName name="cxz" localSheetId="18" hidden="1">{"'gráf jan00'!$A$1:$AK$41"}</definedName>
    <definedName name="cxz" localSheetId="22" hidden="1">{"'gráf jan00'!$A$1:$AK$41"}</definedName>
    <definedName name="cxz" localSheetId="24" hidden="1">{"'gráf jan00'!$A$1:$AK$41"}</definedName>
    <definedName name="cxz" hidden="1">{"'gráf jan00'!$A$1:$AK$41"}</definedName>
    <definedName name="D">#REF!</definedName>
    <definedName name="d.1000">#REF!</definedName>
    <definedName name="d.10000">#REF!</definedName>
    <definedName name="d.1200">#REF!</definedName>
    <definedName name="d.12011">#REF!</definedName>
    <definedName name="d.200">#REF!</definedName>
    <definedName name="d.400">#REF!</definedName>
    <definedName name="d.50">#REF!</definedName>
    <definedName name="d.50a">#REF!</definedName>
    <definedName name="d.600">#REF!</definedName>
    <definedName name="d.600a">#REF!</definedName>
    <definedName name="d.800">#REF!</definedName>
    <definedName name="d_25">#REF!</definedName>
    <definedName name="d_4">#REF!</definedName>
    <definedName name="d1a">#REF!</definedName>
    <definedName name="d2a">#REF!</definedName>
    <definedName name="DA">#REF!</definedName>
    <definedName name="DADA">#REF!</definedName>
    <definedName name="DADADA" localSheetId="19" hidden="1">{#N/A,#N/A,FALSE,"MO (2)"}</definedName>
    <definedName name="DADADA" localSheetId="18" hidden="1">{#N/A,#N/A,FALSE,"MO (2)"}</definedName>
    <definedName name="DADADA" localSheetId="22" hidden="1">{#N/A,#N/A,FALSE,"MO (2)"}</definedName>
    <definedName name="DADADA" localSheetId="24" hidden="1">{#N/A,#N/A,FALSE,"MO (2)"}</definedName>
    <definedName name="DADADA" hidden="1">{#N/A,#N/A,FALSE,"MO (2)"}</definedName>
    <definedName name="dadadfs">#REF!</definedName>
    <definedName name="dadinho">#REF!</definedName>
    <definedName name="dadinho_11">#REF!</definedName>
    <definedName name="dadinho_11_19">#REF!</definedName>
    <definedName name="dadinho_13">#REF!</definedName>
    <definedName name="dadinho_13_1">#REF!</definedName>
    <definedName name="dadinho_13_19">#REF!</definedName>
    <definedName name="dadinho_19">#REF!</definedName>
    <definedName name="dadinho_21">#REF!</definedName>
    <definedName name="dadinho_21_19">#REF!</definedName>
    <definedName name="dadinho_29">#REF!</definedName>
    <definedName name="dadinho_31">#REF!</definedName>
    <definedName name="dadinho_6">#REF!</definedName>
    <definedName name="dadinho_7">#REF!</definedName>
    <definedName name="dadinho_8">#REF!</definedName>
    <definedName name="dadinho_9">#REF!</definedName>
    <definedName name="DADOS">#REF!</definedName>
    <definedName name="DADOS_1">#REF!</definedName>
    <definedName name="DADOS_11">#REF!</definedName>
    <definedName name="DADOS_11_19">#REF!</definedName>
    <definedName name="DADOS_13">#REF!</definedName>
    <definedName name="DADOS_13_1">#REF!</definedName>
    <definedName name="DADOS_13_19">#REF!</definedName>
    <definedName name="DADOS_14">#REF!</definedName>
    <definedName name="DADOS_14_19">#REF!</definedName>
    <definedName name="DADOS_15">#REF!</definedName>
    <definedName name="DADOS_15_19">#REF!</definedName>
    <definedName name="DADOS_16">#REF!</definedName>
    <definedName name="DADOS_16_19">#REF!</definedName>
    <definedName name="DADOS_19">#REF!</definedName>
    <definedName name="DADOS_19_1">#REF!</definedName>
    <definedName name="DADOS_2">#REF!</definedName>
    <definedName name="DADOS_21">#REF!</definedName>
    <definedName name="DADOS_21_19">#REF!</definedName>
    <definedName name="DADOS_29">#REF!</definedName>
    <definedName name="DADOS_3">#REF!</definedName>
    <definedName name="DADOS_31">#REF!</definedName>
    <definedName name="DADOS_4">#REF!</definedName>
    <definedName name="DADOS_6">#REF!</definedName>
    <definedName name="DADOS_7">#REF!</definedName>
    <definedName name="DADOS_8">#REF!</definedName>
    <definedName name="DADOS_9">#REF!</definedName>
    <definedName name="Dados_Primário">#REF!</definedName>
    <definedName name="Dados1">#REF!</definedName>
    <definedName name="dadosed">#REF!</definedName>
    <definedName name="DAER1" localSheetId="19" hidden="1">{#N/A,#N/A,TRUE,"Serviços"}</definedName>
    <definedName name="DAER1" localSheetId="18" hidden="1">{#N/A,#N/A,TRUE,"Serviços"}</definedName>
    <definedName name="DAER1" localSheetId="22" hidden="1">{#N/A,#N/A,TRUE,"Serviços"}</definedName>
    <definedName name="DAER1" localSheetId="24" hidden="1">{#N/A,#N/A,TRUE,"Serviços"}</definedName>
    <definedName name="DAER1" hidden="1">{#N/A,#N/A,TRUE,"Serviços"}</definedName>
    <definedName name="DAER11" localSheetId="19" hidden="1">{#N/A,#N/A,TRUE,"Serviços"}</definedName>
    <definedName name="DAER11" localSheetId="18" hidden="1">{#N/A,#N/A,TRUE,"Serviços"}</definedName>
    <definedName name="DAER11" localSheetId="22" hidden="1">{#N/A,#N/A,TRUE,"Serviços"}</definedName>
    <definedName name="DAER11" localSheetId="24" hidden="1">{#N/A,#N/A,TRUE,"Serviços"}</definedName>
    <definedName name="DAER11" hidden="1">{#N/A,#N/A,TRUE,"Serviços"}</definedName>
    <definedName name="Daniel" localSheetId="19" hidden="1">{#N/A,#N/A,FALSE,"MO (2)"}</definedName>
    <definedName name="Daniel" localSheetId="18" hidden="1">{#N/A,#N/A,FALSE,"MO (2)"}</definedName>
    <definedName name="Daniel" localSheetId="22" hidden="1">{#N/A,#N/A,FALSE,"MO (2)"}</definedName>
    <definedName name="Daniel" localSheetId="24" hidden="1">{#N/A,#N/A,FALSE,"MO (2)"}</definedName>
    <definedName name="Daniel" hidden="1">{#N/A,#N/A,FALSE,"MO (2)"}</definedName>
    <definedName name="danil">#REF!</definedName>
    <definedName name="DAR">#REF!</definedName>
    <definedName name="DAS" localSheetId="19" hidden="1">{#N/A,#N/A,FALSE,"MO (2)"}</definedName>
    <definedName name="DAS" localSheetId="18" hidden="1">{#N/A,#N/A,FALSE,"MO (2)"}</definedName>
    <definedName name="DAS" localSheetId="22" hidden="1">{#N/A,#N/A,FALSE,"MO (2)"}</definedName>
    <definedName name="DAS" localSheetId="24" hidden="1">{#N/A,#N/A,FALSE,"MO (2)"}</definedName>
    <definedName name="DAS" hidden="1">{#N/A,#N/A,FALSE,"MO (2)"}</definedName>
    <definedName name="DAS_1" localSheetId="19" hidden="1">{#N/A,#N/A,FALSE,"MO (2)"}</definedName>
    <definedName name="DAS_1" localSheetId="18" hidden="1">{#N/A,#N/A,FALSE,"MO (2)"}</definedName>
    <definedName name="DAS_1" localSheetId="22" hidden="1">{#N/A,#N/A,FALSE,"MO (2)"}</definedName>
    <definedName name="DAS_1" localSheetId="24" hidden="1">{#N/A,#N/A,FALSE,"MO (2)"}</definedName>
    <definedName name="DAS_1" hidden="1">{#N/A,#N/A,FALSE,"MO (2)"}</definedName>
    <definedName name="dasd">#REF!</definedName>
    <definedName name="DASDASD">#REF!</definedName>
    <definedName name="DATA">#REF!</definedName>
    <definedName name="data_base">#REF!</definedName>
    <definedName name="Data_Final">#REF!</definedName>
    <definedName name="Data_Final_25">#REF!</definedName>
    <definedName name="Data_Final_4">#REF!</definedName>
    <definedName name="Data_Finall">#REF!</definedName>
    <definedName name="Data_Início">#REF!</definedName>
    <definedName name="Data_Início_25">#REF!</definedName>
    <definedName name="Data_Início_4">#REF!</definedName>
    <definedName name="Data_Inícioo">#REF!</definedName>
    <definedName name="data_med">#REF!</definedName>
    <definedName name="data_pato">#REF!</definedName>
    <definedName name="DATA1">#REF!</definedName>
    <definedName name="data16">#REF!</definedName>
    <definedName name="data2">#REF!</definedName>
    <definedName name="data25">#REF!</definedName>
    <definedName name="data28">#REF!</definedName>
    <definedName name="DATA3">#REF!</definedName>
    <definedName name="data31">#REF!</definedName>
    <definedName name="data34">#REF!</definedName>
    <definedName name="Database">#REF!</definedName>
    <definedName name="DATAFIM">#REF!</definedName>
    <definedName name="DATAINI">#REF!</definedName>
    <definedName name="DATMODELE">#REF!</definedName>
    <definedName name="DATMODMEC">#REF!</definedName>
    <definedName name="DATTML">#REF!</definedName>
    <definedName name="david" localSheetId="19" hidden="1">{"'gráf jan00'!$A$1:$AK$41"}</definedName>
    <definedName name="david" localSheetId="18" hidden="1">{"'gráf jan00'!$A$1:$AK$41"}</definedName>
    <definedName name="david" localSheetId="22" hidden="1">{"'gráf jan00'!$A$1:$AK$41"}</definedName>
    <definedName name="david" localSheetId="24" hidden="1">{"'gráf jan00'!$A$1:$AK$41"}</definedName>
    <definedName name="david" hidden="1">{"'gráf jan00'!$A$1:$AK$41"}</definedName>
    <definedName name="david1" localSheetId="19" hidden="1">{"'gráf jan00'!$A$1:$AK$41"}</definedName>
    <definedName name="david1" localSheetId="18" hidden="1">{"'gráf jan00'!$A$1:$AK$41"}</definedName>
    <definedName name="david1" localSheetId="22" hidden="1">{"'gráf jan00'!$A$1:$AK$41"}</definedName>
    <definedName name="david1" localSheetId="24" hidden="1">{"'gráf jan00'!$A$1:$AK$41"}</definedName>
    <definedName name="david1" hidden="1">{"'gráf jan00'!$A$1:$AK$41"}</definedName>
    <definedName name="DB">#REF!</definedName>
    <definedName name="DBII">#REF!</definedName>
    <definedName name="DBU">#REF!</definedName>
    <definedName name="DCA">#REF!</definedName>
    <definedName name="DCAN">#REF!</definedName>
    <definedName name="DCAW">"$#REF!.$E$33"</definedName>
    <definedName name="DCC">#REF!</definedName>
    <definedName name="dd">#REF!</definedName>
    <definedName name="DDD">#REF!</definedName>
    <definedName name="DDDD">#REF!</definedName>
    <definedName name="DDDDDDD">#REF!</definedName>
    <definedName name="dddddddddd">#N/A</definedName>
    <definedName name="ddddddddddd">#REF!</definedName>
    <definedName name="dddddddddddddddd">#REF!</definedName>
    <definedName name="dddddddddddddddddddddddddddddddddddddddd">#REF!</definedName>
    <definedName name="DDDDE" localSheetId="19" hidden="1">{#N/A,#N/A,FALSE,"MO (2)"}</definedName>
    <definedName name="DDDDE" localSheetId="18" hidden="1">{#N/A,#N/A,FALSE,"MO (2)"}</definedName>
    <definedName name="DDDDE" localSheetId="22" hidden="1">{#N/A,#N/A,FALSE,"MO (2)"}</definedName>
    <definedName name="DDDDE" localSheetId="24" hidden="1">{#N/A,#N/A,FALSE,"MO (2)"}</definedName>
    <definedName name="DDDDE" hidden="1">{#N/A,#N/A,FALSE,"MO (2)"}</definedName>
    <definedName name="DDDDE_1" localSheetId="19" hidden="1">{#N/A,#N/A,FALSE,"MO (2)"}</definedName>
    <definedName name="DDDDE_1" localSheetId="18" hidden="1">{#N/A,#N/A,FALSE,"MO (2)"}</definedName>
    <definedName name="DDDDE_1" localSheetId="22" hidden="1">{#N/A,#N/A,FALSE,"MO (2)"}</definedName>
    <definedName name="DDDDE_1" localSheetId="24" hidden="1">{#N/A,#N/A,FALSE,"MO (2)"}</definedName>
    <definedName name="DDDDE_1" hidden="1">{#N/A,#N/A,FALSE,"MO (2)"}</definedName>
    <definedName name="dddf">#N/A</definedName>
    <definedName name="DDEEERE" localSheetId="19" hidden="1">{"'gráf jan00'!$A$1:$AK$41"}</definedName>
    <definedName name="DDEEERE" localSheetId="18" hidden="1">{"'gráf jan00'!$A$1:$AK$41"}</definedName>
    <definedName name="DDEEERE" localSheetId="22" hidden="1">{"'gráf jan00'!$A$1:$AK$41"}</definedName>
    <definedName name="DDEEERE" localSheetId="24" hidden="1">{"'gráf jan00'!$A$1:$AK$41"}</definedName>
    <definedName name="DDEEERE" hidden="1">{"'gráf jan00'!$A$1:$AK$41"}</definedName>
    <definedName name="ddere" localSheetId="19" hidden="1">{#N/A,#N/A,FALSE,"MO (2)"}</definedName>
    <definedName name="ddere" localSheetId="18" hidden="1">{#N/A,#N/A,FALSE,"MO (2)"}</definedName>
    <definedName name="ddere" localSheetId="22" hidden="1">{#N/A,#N/A,FALSE,"MO (2)"}</definedName>
    <definedName name="ddere" localSheetId="24" hidden="1">{#N/A,#N/A,FALSE,"MO (2)"}</definedName>
    <definedName name="ddere" hidden="1">{#N/A,#N/A,FALSE,"MO (2)"}</definedName>
    <definedName name="ddf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df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df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df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df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dff">#N/A</definedName>
    <definedName name="ddlc">#REF!</definedName>
    <definedName name="DE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_km">#REF!</definedName>
    <definedName name="deb" hidden="1">#REF!</definedName>
    <definedName name="def" hidden="1">#REF!</definedName>
    <definedName name="DEF_CURVAS">'[2]Vol III_Defensas_nec (OK)'!#REF!</definedName>
    <definedName name="def_curvas_teste">'[2]Vol III_Defensas_nec (OK)'!#REF!</definedName>
    <definedName name="defensas" localSheetId="22" hidden="1">#REF!</definedName>
    <definedName name="defensas" localSheetId="24" hidden="1">#REF!</definedName>
    <definedName name="defensas" hidden="1">#REF!</definedName>
    <definedName name="defghj" localSheetId="19" hidden="1">{#N/A,#N/A,FALSE,"MO (2)"}</definedName>
    <definedName name="defghj" localSheetId="18" hidden="1">{#N/A,#N/A,FALSE,"MO (2)"}</definedName>
    <definedName name="defghj" localSheetId="22" hidden="1">{#N/A,#N/A,FALSE,"MO (2)"}</definedName>
    <definedName name="defghj" localSheetId="24" hidden="1">{#N/A,#N/A,FALSE,"MO (2)"}</definedName>
    <definedName name="defghj" hidden="1">{#N/A,#N/A,FALSE,"MO (2)"}</definedName>
    <definedName name="defwe" localSheetId="19" hidden="1">{"'Quadro'!$A$4:$BG$78"}</definedName>
    <definedName name="defwe" localSheetId="18" hidden="1">{"'Quadro'!$A$4:$BG$78"}</definedName>
    <definedName name="defwe" localSheetId="22" hidden="1">{"'Quadro'!$A$4:$BG$78"}</definedName>
    <definedName name="defwe" localSheetId="24" hidden="1">{"'Quadro'!$A$4:$BG$78"}</definedName>
    <definedName name="defwe" hidden="1">{"'Quadro'!$A$4:$BG$78"}</definedName>
    <definedName name="delete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lete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lete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lete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lete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monstrativo">#REF!</definedName>
    <definedName name="Demonstrativo_1">#REF!</definedName>
    <definedName name="Demonstrativo_2">#REF!</definedName>
    <definedName name="Demonstrativo_3">#REF!</definedName>
    <definedName name="DEMONSTRATIVO_DO_RESULTADO_GERENCIAL___DGR">#REF!</definedName>
    <definedName name="Denominação">#REF!</definedName>
    <definedName name="dens">#REF!</definedName>
    <definedName name="densidade">#REF!</definedName>
    <definedName name="densidade_20">#REF!</definedName>
    <definedName name="densidade_21">#REF!</definedName>
    <definedName name="densidade_23">#REF!</definedName>
    <definedName name="densidade_cap">#REF!</definedName>
    <definedName name="Densidades">#REF!</definedName>
    <definedName name="DEQ">#REF!</definedName>
    <definedName name="DEQUIP">#REF!</definedName>
    <definedName name="DEQUIP_25">#REF!</definedName>
    <definedName name="der">#REF!</definedName>
    <definedName name="dergerh" localSheetId="19" hidden="1">{#N/A,#N/A,FALSE,"MO (2)"}</definedName>
    <definedName name="dergerh" localSheetId="18" hidden="1">{#N/A,#N/A,FALSE,"MO (2)"}</definedName>
    <definedName name="dergerh" localSheetId="22" hidden="1">{#N/A,#N/A,FALSE,"MO (2)"}</definedName>
    <definedName name="dergerh" localSheetId="24" hidden="1">{#N/A,#N/A,FALSE,"MO (2)"}</definedName>
    <definedName name="dergerh" hidden="1">{#N/A,#N/A,FALSE,"MO (2)"}</definedName>
    <definedName name="DES">#REF!</definedName>
    <definedName name="desagio_6">#REF!</definedName>
    <definedName name="desagio_7">#REF!</definedName>
    <definedName name="desagio_8_1">#REF!</definedName>
    <definedName name="desagio_9">#REF!</definedName>
    <definedName name="desc">#REF!</definedName>
    <definedName name="DescAux" hidden="1">#N/A</definedName>
    <definedName name="descida1">#REF!</definedName>
    <definedName name="descida2">#REF!</definedName>
    <definedName name="descobrir" localSheetId="19" hidden="1">{#N/A,#N/A,FALSE,"Cronograma";#N/A,#N/A,FALSE,"Cronogr. 2"}</definedName>
    <definedName name="descobrir" localSheetId="18" hidden="1">{#N/A,#N/A,FALSE,"Cronograma";#N/A,#N/A,FALSE,"Cronogr. 2"}</definedName>
    <definedName name="descobrir" localSheetId="22" hidden="1">{#N/A,#N/A,FALSE,"Cronograma";#N/A,#N/A,FALSE,"Cronogr. 2"}</definedName>
    <definedName name="descobrir" localSheetId="24" hidden="1">{#N/A,#N/A,FALSE,"Cronograma";#N/A,#N/A,FALSE,"Cronogr. 2"}</definedName>
    <definedName name="descobrir" hidden="1">{#N/A,#N/A,FALSE,"Cronograma";#N/A,#N/A,FALSE,"Cronogr. 2"}</definedName>
    <definedName name="descobrir1" localSheetId="19" hidden="1">{#N/A,#N/A,FALSE,"Eletricista";#N/A,#N/A,FALSE,"Mec. Refrig.";#N/A,#N/A,FALSE,"Civil";#N/A,#N/A,FALSE,"Civ";#N/A,#N/A,FALSE,"Serralheiro";#N/A,#N/A,FALSE,"Encanador";#N/A,#N/A,FALSE,"Eletr.";#N/A,#N/A,FALSE,"EL";#N/A,#N/A,FALSE,"Mec.Refrig.";#N/A,#N/A,FALSE,"Serv. Civ.";#N/A,#N/A,FALSE,"MMO";#N/A,#N/A,FALSE,"EN - CA";#N/A,#N/A,FALSE,"EL - ELT";#N/A,#N/A,FALSE,"PE";#N/A,#N/A,FALSE,"CARP";#N/A,#N/A,FALSE,"TAPEC";#N/A,#N/A,FALSE,"FU";#N/A,#N/A,FALSE,"Mec. Manut.";#N/A,#N/A,FALSE,"SO";#N/A,#N/A,FALSE,"Marc."}</definedName>
    <definedName name="descobrir1" localSheetId="18" hidden="1">{#N/A,#N/A,FALSE,"Eletricista";#N/A,#N/A,FALSE,"Mec. Refrig.";#N/A,#N/A,FALSE,"Civil";#N/A,#N/A,FALSE,"Civ";#N/A,#N/A,FALSE,"Serralheiro";#N/A,#N/A,FALSE,"Encanador";#N/A,#N/A,FALSE,"Eletr.";#N/A,#N/A,FALSE,"EL";#N/A,#N/A,FALSE,"Mec.Refrig.";#N/A,#N/A,FALSE,"Serv. Civ.";#N/A,#N/A,FALSE,"MMO";#N/A,#N/A,FALSE,"EN - CA";#N/A,#N/A,FALSE,"EL - ELT";#N/A,#N/A,FALSE,"PE";#N/A,#N/A,FALSE,"CARP";#N/A,#N/A,FALSE,"TAPEC";#N/A,#N/A,FALSE,"FU";#N/A,#N/A,FALSE,"Mec. Manut.";#N/A,#N/A,FALSE,"SO";#N/A,#N/A,FALSE,"Marc."}</definedName>
    <definedName name="descobrir1" localSheetId="22" hidden="1">{#N/A,#N/A,FALSE,"Eletricista";#N/A,#N/A,FALSE,"Mec. Refrig.";#N/A,#N/A,FALSE,"Civil";#N/A,#N/A,FALSE,"Civ";#N/A,#N/A,FALSE,"Serralheiro";#N/A,#N/A,FALSE,"Encanador";#N/A,#N/A,FALSE,"Eletr.";#N/A,#N/A,FALSE,"EL";#N/A,#N/A,FALSE,"Mec.Refrig.";#N/A,#N/A,FALSE,"Serv. Civ.";#N/A,#N/A,FALSE,"MMO";#N/A,#N/A,FALSE,"EN - CA";#N/A,#N/A,FALSE,"EL - ELT";#N/A,#N/A,FALSE,"PE";#N/A,#N/A,FALSE,"CARP";#N/A,#N/A,FALSE,"TAPEC";#N/A,#N/A,FALSE,"FU";#N/A,#N/A,FALSE,"Mec. Manut.";#N/A,#N/A,FALSE,"SO";#N/A,#N/A,FALSE,"Marc."}</definedName>
    <definedName name="descobrir1" localSheetId="24" hidden="1">{#N/A,#N/A,FALSE,"Eletricista";#N/A,#N/A,FALSE,"Mec. Refrig.";#N/A,#N/A,FALSE,"Civil";#N/A,#N/A,FALSE,"Civ";#N/A,#N/A,FALSE,"Serralheiro";#N/A,#N/A,FALSE,"Encanador";#N/A,#N/A,FALSE,"Eletr.";#N/A,#N/A,FALSE,"EL";#N/A,#N/A,FALSE,"Mec.Refrig.";#N/A,#N/A,FALSE,"Serv. Civ.";#N/A,#N/A,FALSE,"MMO";#N/A,#N/A,FALSE,"EN - CA";#N/A,#N/A,FALSE,"EL - ELT";#N/A,#N/A,FALSE,"PE";#N/A,#N/A,FALSE,"CARP";#N/A,#N/A,FALSE,"TAPEC";#N/A,#N/A,FALSE,"FU";#N/A,#N/A,FALSE,"Mec. Manut.";#N/A,#N/A,FALSE,"SO";#N/A,#N/A,FALSE,"Marc."}</definedName>
    <definedName name="descobrir1" hidden="1">{#N/A,#N/A,FALSE,"Eletricista";#N/A,#N/A,FALSE,"Mec. Refrig.";#N/A,#N/A,FALSE,"Civil";#N/A,#N/A,FALSE,"Civ";#N/A,#N/A,FALSE,"Serralheiro";#N/A,#N/A,FALSE,"Encanador";#N/A,#N/A,FALSE,"Eletr.";#N/A,#N/A,FALSE,"EL";#N/A,#N/A,FALSE,"Mec.Refrig.";#N/A,#N/A,FALSE,"Serv. Civ.";#N/A,#N/A,FALSE,"MMO";#N/A,#N/A,FALSE,"EN - CA";#N/A,#N/A,FALSE,"EL - ELT";#N/A,#N/A,FALSE,"PE";#N/A,#N/A,FALSE,"CARP";#N/A,#N/A,FALSE,"TAPEC";#N/A,#N/A,FALSE,"FU";#N/A,#N/A,FALSE,"Mec. Manut.";#N/A,#N/A,FALSE,"SO";#N/A,#N/A,FALSE,"Marc."}</definedName>
    <definedName name="descobrir2" localSheetId="19" hidden="1">{#N/A,#N/A,FALSE,"Eletricista";#N/A,#N/A,FALSE,"Mecânico de Refrigeração";#N/A,#N/A,FALSE,"Obra civil";#N/A,#N/A,FALSE,"Serralheiro e Mecânico Montador";#N/A,#N/A,FALSE,"Encanador e Caldeireiro";#N/A,#N/A,FALSE,"Eletricista eletrônico";#N/A,#N/A,FALSE,"Pedreiro";#N/A,#N/A,FALSE,"Carpinteiro";#N/A,#N/A,FALSE,"Tapeceiro";#N/A,#N/A,FALSE,"Funileiro";#N/A,#N/A,FALSE,"Mecânico de Manutenção";#N/A,#N/A,FALSE,"Soldador";#N/A,#N/A,FALSE,"Marceneiro";#N/A,#N/A,FALSE,"Laminador"}</definedName>
    <definedName name="descobrir2" localSheetId="18" hidden="1">{#N/A,#N/A,FALSE,"Eletricista";#N/A,#N/A,FALSE,"Mecânico de Refrigeração";#N/A,#N/A,FALSE,"Obra civil";#N/A,#N/A,FALSE,"Serralheiro e Mecânico Montador";#N/A,#N/A,FALSE,"Encanador e Caldeireiro";#N/A,#N/A,FALSE,"Eletricista eletrônico";#N/A,#N/A,FALSE,"Pedreiro";#N/A,#N/A,FALSE,"Carpinteiro";#N/A,#N/A,FALSE,"Tapeceiro";#N/A,#N/A,FALSE,"Funileiro";#N/A,#N/A,FALSE,"Mecânico de Manutenção";#N/A,#N/A,FALSE,"Soldador";#N/A,#N/A,FALSE,"Marceneiro";#N/A,#N/A,FALSE,"Laminador"}</definedName>
    <definedName name="descobrir2" localSheetId="22" hidden="1">{#N/A,#N/A,FALSE,"Eletricista";#N/A,#N/A,FALSE,"Mecânico de Refrigeração";#N/A,#N/A,FALSE,"Obra civil";#N/A,#N/A,FALSE,"Serralheiro e Mecânico Montador";#N/A,#N/A,FALSE,"Encanador e Caldeireiro";#N/A,#N/A,FALSE,"Eletricista eletrônico";#N/A,#N/A,FALSE,"Pedreiro";#N/A,#N/A,FALSE,"Carpinteiro";#N/A,#N/A,FALSE,"Tapeceiro";#N/A,#N/A,FALSE,"Funileiro";#N/A,#N/A,FALSE,"Mecânico de Manutenção";#N/A,#N/A,FALSE,"Soldador";#N/A,#N/A,FALSE,"Marceneiro";#N/A,#N/A,FALSE,"Laminador"}</definedName>
    <definedName name="descobrir2" localSheetId="24" hidden="1">{#N/A,#N/A,FALSE,"Eletricista";#N/A,#N/A,FALSE,"Mecânico de Refrigeração";#N/A,#N/A,FALSE,"Obra civil";#N/A,#N/A,FALSE,"Serralheiro e Mecânico Montador";#N/A,#N/A,FALSE,"Encanador e Caldeireiro";#N/A,#N/A,FALSE,"Eletricista eletrônico";#N/A,#N/A,FALSE,"Pedreiro";#N/A,#N/A,FALSE,"Carpinteiro";#N/A,#N/A,FALSE,"Tapeceiro";#N/A,#N/A,FALSE,"Funileiro";#N/A,#N/A,FALSE,"Mecânico de Manutenção";#N/A,#N/A,FALSE,"Soldador";#N/A,#N/A,FALSE,"Marceneiro";#N/A,#N/A,FALSE,"Laminador"}</definedName>
    <definedName name="descobrir2" hidden="1">{#N/A,#N/A,FALSE,"Eletricista";#N/A,#N/A,FALSE,"Mecânico de Refrigeração";#N/A,#N/A,FALSE,"Obra civil";#N/A,#N/A,FALSE,"Serralheiro e Mecânico Montador";#N/A,#N/A,FALSE,"Encanador e Caldeireiro";#N/A,#N/A,FALSE,"Eletricista eletrônico";#N/A,#N/A,FALSE,"Pedreiro";#N/A,#N/A,FALSE,"Carpinteiro";#N/A,#N/A,FALSE,"Tapeceiro";#N/A,#N/A,FALSE,"Funileiro";#N/A,#N/A,FALSE,"Mecânico de Manutenção";#N/A,#N/A,FALSE,"Soldador";#N/A,#N/A,FALSE,"Marceneiro";#N/A,#N/A,FALSE,"Laminador"}</definedName>
    <definedName name="descobrir3" localSheetId="19" hidden="1">{#N/A,#N/A,FALSE,"Cronograma";#N/A,#N/A,FALSE,"Cronogr. 2"}</definedName>
    <definedName name="descobrir3" localSheetId="18" hidden="1">{#N/A,#N/A,FALSE,"Cronograma";#N/A,#N/A,FALSE,"Cronogr. 2"}</definedName>
    <definedName name="descobrir3" localSheetId="22" hidden="1">{#N/A,#N/A,FALSE,"Cronograma";#N/A,#N/A,FALSE,"Cronogr. 2"}</definedName>
    <definedName name="descobrir3" localSheetId="24" hidden="1">{#N/A,#N/A,FALSE,"Cronograma";#N/A,#N/A,FALSE,"Cronogr. 2"}</definedName>
    <definedName name="descobrir3" hidden="1">{#N/A,#N/A,FALSE,"Cronograma";#N/A,#N/A,FALSE,"Cronogr. 2"}</definedName>
    <definedName name="descobrir4" localSheetId="19" hidden="1">{#N/A,#N/A,FALSE,"FASE1";#N/A,#N/A,FALSE,"FASE2";#N/A,#N/A,FALSE,"FASE3";#N/A,#N/A,FALSE,"FASE4";#N/A,#N/A,FALSE,"FASE5";#N/A,#N/A,FALSE,"FASE6";#N/A,#N/A,FALSE,"FASE7";#N/A,#N/A,FALSE,"FASE8";#N/A,#N/A,FALSE,"FASE9";#N/A,#N/A,FALSE,"FASE10";#N/A,#N/A,FALSE,"EQUIPAMENTOS";#N/A,#N/A,FALSE,"MOI";#N/A,#N/A,FALSE,"CANTEIRO";#N/A,#N/A,FALSE,"TERCEIROS";#N/A,#N/A,FALSE,"DCO";#N/A,#N/A,FALSE,"RESUMO"}</definedName>
    <definedName name="descobrir4" localSheetId="18" hidden="1">{#N/A,#N/A,FALSE,"FASE1";#N/A,#N/A,FALSE,"FASE2";#N/A,#N/A,FALSE,"FASE3";#N/A,#N/A,FALSE,"FASE4";#N/A,#N/A,FALSE,"FASE5";#N/A,#N/A,FALSE,"FASE6";#N/A,#N/A,FALSE,"FASE7";#N/A,#N/A,FALSE,"FASE8";#N/A,#N/A,FALSE,"FASE9";#N/A,#N/A,FALSE,"FASE10";#N/A,#N/A,FALSE,"EQUIPAMENTOS";#N/A,#N/A,FALSE,"MOI";#N/A,#N/A,FALSE,"CANTEIRO";#N/A,#N/A,FALSE,"TERCEIROS";#N/A,#N/A,FALSE,"DCO";#N/A,#N/A,FALSE,"RESUMO"}</definedName>
    <definedName name="descobrir4" localSheetId="22" hidden="1">{#N/A,#N/A,FALSE,"FASE1";#N/A,#N/A,FALSE,"FASE2";#N/A,#N/A,FALSE,"FASE3";#N/A,#N/A,FALSE,"FASE4";#N/A,#N/A,FALSE,"FASE5";#N/A,#N/A,FALSE,"FASE6";#N/A,#N/A,FALSE,"FASE7";#N/A,#N/A,FALSE,"FASE8";#N/A,#N/A,FALSE,"FASE9";#N/A,#N/A,FALSE,"FASE10";#N/A,#N/A,FALSE,"EQUIPAMENTOS";#N/A,#N/A,FALSE,"MOI";#N/A,#N/A,FALSE,"CANTEIRO";#N/A,#N/A,FALSE,"TERCEIROS";#N/A,#N/A,FALSE,"DCO";#N/A,#N/A,FALSE,"RESUMO"}</definedName>
    <definedName name="descobrir4" localSheetId="24" hidden="1">{#N/A,#N/A,FALSE,"FASE1";#N/A,#N/A,FALSE,"FASE2";#N/A,#N/A,FALSE,"FASE3";#N/A,#N/A,FALSE,"FASE4";#N/A,#N/A,FALSE,"FASE5";#N/A,#N/A,FALSE,"FASE6";#N/A,#N/A,FALSE,"FASE7";#N/A,#N/A,FALSE,"FASE8";#N/A,#N/A,FALSE,"FASE9";#N/A,#N/A,FALSE,"FASE10";#N/A,#N/A,FALSE,"EQUIPAMENTOS";#N/A,#N/A,FALSE,"MOI";#N/A,#N/A,FALSE,"CANTEIRO";#N/A,#N/A,FALSE,"TERCEIROS";#N/A,#N/A,FALSE,"DCO";#N/A,#N/A,FALSE,"RESUMO"}</definedName>
    <definedName name="descobrir4" hidden="1">{#N/A,#N/A,FALSE,"FASE1";#N/A,#N/A,FALSE,"FASE2";#N/A,#N/A,FALSE,"FASE3";#N/A,#N/A,FALSE,"FASE4";#N/A,#N/A,FALSE,"FASE5";#N/A,#N/A,FALSE,"FASE6";#N/A,#N/A,FALSE,"FASE7";#N/A,#N/A,FALSE,"FASE8";#N/A,#N/A,FALSE,"FASE9";#N/A,#N/A,FALSE,"FASE10";#N/A,#N/A,FALSE,"EQUIPAMENTOS";#N/A,#N/A,FALSE,"MOI";#N/A,#N/A,FALSE,"CANTEIRO";#N/A,#N/A,FALSE,"TERCEIROS";#N/A,#N/A,FALSE,"DCO";#N/A,#N/A,FALSE,"RESUMO"}</definedName>
    <definedName name="desconsiderar">#REF!</definedName>
    <definedName name="DESCONTÍNUO_3_AN">#REF!</definedName>
    <definedName name="DESCONTÍNUO_3_AT">#REF!</definedName>
    <definedName name="DESCONTÍNUO_7_AN">#REF!</definedName>
    <definedName name="DESCONTÍNUO_7_AT">#REF!</definedName>
    <definedName name="desconto">#REF!</definedName>
    <definedName name="desconto2">#REF!</definedName>
    <definedName name="DESCOR" localSheetId="19" hidden="1">{"'gráf jan00'!$A$1:$AK$41"}</definedName>
    <definedName name="DESCOR" localSheetId="18" hidden="1">{"'gráf jan00'!$A$1:$AK$41"}</definedName>
    <definedName name="DESCOR" localSheetId="22" hidden="1">{"'gráf jan00'!$A$1:$AK$41"}</definedName>
    <definedName name="DESCOR" localSheetId="24" hidden="1">{"'gráf jan00'!$A$1:$AK$41"}</definedName>
    <definedName name="DESCOR" hidden="1">{"'gráf jan00'!$A$1:$AK$41"}</definedName>
    <definedName name="DESCR_COMPL">#REF!="S"</definedName>
    <definedName name="descricao">#REF!</definedName>
    <definedName name="DESCRIÇÃO">#REF!</definedName>
    <definedName name="descricao1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scricao1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scricao1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scricao1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scricao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escrisão" localSheetId="19" hidden="1">{"'gráf jan00'!$A$1:$AK$41"}</definedName>
    <definedName name="descrisão" localSheetId="18" hidden="1">{"'gráf jan00'!$A$1:$AK$41"}</definedName>
    <definedName name="descrisão" localSheetId="22" hidden="1">{"'gráf jan00'!$A$1:$AK$41"}</definedName>
    <definedName name="descrisão" localSheetId="24" hidden="1">{"'gráf jan00'!$A$1:$AK$41"}</definedName>
    <definedName name="descrisão" hidden="1">{"'gráf jan00'!$A$1:$AK$41"}</definedName>
    <definedName name="DESCRITIVO1">#REF!</definedName>
    <definedName name="DesfazerLimpar">#N/A</definedName>
    <definedName name="DESM">#REF!</definedName>
    <definedName name="DESOBSTRBUEIRO">"$#REF!.$I$29"</definedName>
    <definedName name="DESONERACAO">#REF!</definedName>
    <definedName name="DESP.INDIRETAS">#N/A</definedName>
    <definedName name="Detalhe" localSheetId="19" hidden="1">{"'Resumo'!$A$4:$N$60"}</definedName>
    <definedName name="Detalhe" localSheetId="18" hidden="1">{"'Resumo'!$A$4:$N$60"}</definedName>
    <definedName name="Detalhe" localSheetId="22" hidden="1">{"'Resumo'!$A$4:$N$60"}</definedName>
    <definedName name="Detalhe" localSheetId="24" hidden="1">{"'Resumo'!$A$4:$N$60"}</definedName>
    <definedName name="Detalhe" hidden="1">{"'Resumo'!$A$4:$N$60"}</definedName>
    <definedName name="devers2">#REF!</definedName>
    <definedName name="Dez" localSheetId="19">{"dez","vinte","trinta","quarenta","cinquenta","sessenta","setenta","oitenta","noventa"}</definedName>
    <definedName name="Dez" localSheetId="18">{"dez","vinte","trinta","quarenta","cinquenta","sessenta","setenta","oitenta","noventa"}</definedName>
    <definedName name="Dez" localSheetId="22">{"dez","vinte","trinta","quarenta","cinquenta","sessenta","setenta","oitenta","noventa"}</definedName>
    <definedName name="Dez" localSheetId="24">{"dez","vinte","trinta","quarenta","cinquenta","sessenta","setenta","oitenta","noventa"}</definedName>
    <definedName name="Dez">{"dez","vinte","trinta","quarenta","cinquenta","sessenta","setenta","oitenta","noventa"}</definedName>
    <definedName name="DEZA">#REF!</definedName>
    <definedName name="df" hidden="1">#REF!</definedName>
    <definedName name="DF_ABATIDO">'[2]Vol III_Defensas_nec (OK)'!#REF!</definedName>
    <definedName name="DF_AEREO">'[2]Vol III_Defensas_nec (OK)'!#REF!</definedName>
    <definedName name="DF_AMORTECEDOR">'[2]Vol III_Defensas_nec (OK)'!#REF!</definedName>
    <definedName name="DF_ANCORAGEM">'[2]Vol III_Defensas_nec (OK)'!#REF!</definedName>
    <definedName name="DF_CHUMB">'[2]Vol III_Defensas_nec (OK)'!#REF!</definedName>
    <definedName name="DF_DESVIADO">'[2]Vol III_Defensas_nec (OK)'!#REF!</definedName>
    <definedName name="DF_DMR_CALCO">'[2]Vol III_Defensas_nec (OK)'!#REF!</definedName>
    <definedName name="DF_DMR_LAM">'[2]Vol III_Defensas_nec (OK)'!#REF!</definedName>
    <definedName name="DF_DMR_POSTE">'[2]Vol III_Defensas_nec (OK)'!#REF!</definedName>
    <definedName name="DF_DMSMS_QTD">'[2]Vol III_Defensas_nec (OK)'!#REF!</definedName>
    <definedName name="DF_EXEC">'[2]Vol III_Defensas_nec (OK)'!#REF!</definedName>
    <definedName name="DF_PAINEL">'[2]Vol III_Defensas_nec (OK)'!#REF!</definedName>
    <definedName name="DF_REFLET">'[2]Vol III_Defensas_nec (OK)'!#REF!</definedName>
    <definedName name="DF_REMOVER">'[2]Vol III_Defensas_nec (OK)'!#REF!</definedName>
    <definedName name="DF_SNV">'[2]Vol III_Defensas_nec (OK)'!#REF!</definedName>
    <definedName name="DF_TOTAL">'[2]Vol III_Defensas_nec (OK)'!#REF!</definedName>
    <definedName name="dfadsfsadf" localSheetId="19" hidden="1">{"'gráf jan00'!$A$1:$AK$41"}</definedName>
    <definedName name="dfadsfsadf" localSheetId="18" hidden="1">{"'gráf jan00'!$A$1:$AK$41"}</definedName>
    <definedName name="dfadsfsadf" localSheetId="22" hidden="1">{"'gráf jan00'!$A$1:$AK$41"}</definedName>
    <definedName name="dfadsfsadf" localSheetId="24" hidden="1">{"'gráf jan00'!$A$1:$AK$41"}</definedName>
    <definedName name="dfadsfsadf" hidden="1">{"'gráf jan00'!$A$1:$AK$41"}</definedName>
    <definedName name="DFASD">#REF!</definedName>
    <definedName name="dfd" localSheetId="19" hidden="1">{"'gráf jan00'!$A$1:$AK$41"}</definedName>
    <definedName name="dfd" localSheetId="18" hidden="1">{"'gráf jan00'!$A$1:$AK$41"}</definedName>
    <definedName name="dfd" localSheetId="22" hidden="1">{"'gráf jan00'!$A$1:$AK$41"}</definedName>
    <definedName name="dfd" localSheetId="24" hidden="1">{"'gráf jan00'!$A$1:$AK$41"}</definedName>
    <definedName name="dfd" hidden="1">{"'gráf jan00'!$A$1:$AK$41"}</definedName>
    <definedName name="DFDFDF" localSheetId="19" hidden="1">{"'gráf jan00'!$A$1:$AK$41"}</definedName>
    <definedName name="DFDFDF" localSheetId="18" hidden="1">{"'gráf jan00'!$A$1:$AK$41"}</definedName>
    <definedName name="DFDFDF" localSheetId="22" hidden="1">{"'gráf jan00'!$A$1:$AK$41"}</definedName>
    <definedName name="DFDFDF" localSheetId="24" hidden="1">{"'gráf jan00'!$A$1:$AK$41"}</definedName>
    <definedName name="DFDFDF" hidden="1">{"'gráf jan00'!$A$1:$AK$41"}</definedName>
    <definedName name="dfdfdfd" localSheetId="19" hidden="1">{#N/A,#N/A,FALSE,"MO (2)"}</definedName>
    <definedName name="dfdfdfd" localSheetId="18" hidden="1">{#N/A,#N/A,FALSE,"MO (2)"}</definedName>
    <definedName name="dfdfdfd" localSheetId="22" hidden="1">{#N/A,#N/A,FALSE,"MO (2)"}</definedName>
    <definedName name="dfdfdfd" localSheetId="24" hidden="1">{#N/A,#N/A,FALSE,"MO (2)"}</definedName>
    <definedName name="dfdfdfd" hidden="1">{#N/A,#N/A,FALSE,"MO (2)"}</definedName>
    <definedName name="DFDFDGFGSG">#REF!</definedName>
    <definedName name="DFDFSSDF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FDFSSDF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FDFSSDF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FDFSSDF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FDFSSD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FGADET" localSheetId="19" hidden="1">{"'gráf jan00'!$A$1:$AK$41"}</definedName>
    <definedName name="DFGADET" localSheetId="18" hidden="1">{"'gráf jan00'!$A$1:$AK$41"}</definedName>
    <definedName name="DFGADET" localSheetId="22" hidden="1">{"'gráf jan00'!$A$1:$AK$41"}</definedName>
    <definedName name="DFGADET" localSheetId="24" hidden="1">{"'gráf jan00'!$A$1:$AK$41"}</definedName>
    <definedName name="DFGADET" hidden="1">{"'gráf jan00'!$A$1:$AK$41"}</definedName>
    <definedName name="DFGDFG">#REF!</definedName>
    <definedName name="DFGDFGD" localSheetId="19" hidden="1">{"'Quadro'!$A$4:$BG$78"}</definedName>
    <definedName name="DFGDFGD" localSheetId="18" hidden="1">{"'Quadro'!$A$4:$BG$78"}</definedName>
    <definedName name="DFGDFGD" localSheetId="22" hidden="1">{"'Quadro'!$A$4:$BG$78"}</definedName>
    <definedName name="DFGDFGD" localSheetId="24" hidden="1">{"'Quadro'!$A$4:$BG$78"}</definedName>
    <definedName name="DFGDFGD" hidden="1">{"'Quadro'!$A$4:$BG$78"}</definedName>
    <definedName name="DFGG">#REF!</definedName>
    <definedName name="DFGGBB" hidden="1">#REF!</definedName>
    <definedName name="dfgs" localSheetId="19" hidden="1">{#N/A,#N/A,TRUE,"Serviços"}</definedName>
    <definedName name="dfgs" localSheetId="18" hidden="1">{#N/A,#N/A,TRUE,"Serviços"}</definedName>
    <definedName name="dfgs" localSheetId="22" hidden="1">{#N/A,#N/A,TRUE,"Serviços"}</definedName>
    <definedName name="dfgs" localSheetId="24" hidden="1">{#N/A,#N/A,TRUE,"Serviços"}</definedName>
    <definedName name="dfgs" hidden="1">{#N/A,#N/A,TRUE,"Serviços"}</definedName>
    <definedName name="dfgss" localSheetId="19" hidden="1">{#N/A,#N/A,TRUE,"Serviços"}</definedName>
    <definedName name="dfgss" localSheetId="18" hidden="1">{#N/A,#N/A,TRUE,"Serviços"}</definedName>
    <definedName name="dfgss" localSheetId="22" hidden="1">{#N/A,#N/A,TRUE,"Serviços"}</definedName>
    <definedName name="dfgss" localSheetId="24" hidden="1">{#N/A,#N/A,TRUE,"Serviços"}</definedName>
    <definedName name="dfgss" hidden="1">{#N/A,#N/A,TRUE,"Serviços"}</definedName>
    <definedName name="dfre">#REF!</definedName>
    <definedName name="dfuil" localSheetId="19" hidden="1">{"'RR'!$A$2:$E$81"}</definedName>
    <definedName name="dfuil" localSheetId="18" hidden="1">{"'RR'!$A$2:$E$81"}</definedName>
    <definedName name="dfuil" localSheetId="22" hidden="1">{"'RR'!$A$2:$E$81"}</definedName>
    <definedName name="dfuil" localSheetId="24" hidden="1">{"'RR'!$A$2:$E$81"}</definedName>
    <definedName name="dfuil" hidden="1">{"'RR'!$A$2:$E$81"}</definedName>
    <definedName name="dfv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fv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fv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fv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fv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GA">#REF!</definedName>
    <definedName name="DGA_10">#REF!</definedName>
    <definedName name="DGA_25">#REF!</definedName>
    <definedName name="DGA_27">#REF!</definedName>
    <definedName name="DGA_29">#REF!</definedName>
    <definedName name="DGA_9">#REF!</definedName>
    <definedName name="DGF" localSheetId="19" hidden="1">{#N/A,#N/A,FALSE,"MO (2)"}</definedName>
    <definedName name="DGF" localSheetId="18" hidden="1">{#N/A,#N/A,FALSE,"MO (2)"}</definedName>
    <definedName name="DGF" localSheetId="22" hidden="1">{#N/A,#N/A,FALSE,"MO (2)"}</definedName>
    <definedName name="DGF" localSheetId="24" hidden="1">{#N/A,#N/A,FALSE,"MO (2)"}</definedName>
    <definedName name="DGF" hidden="1">{#N/A,#N/A,FALSE,"MO (2)"}</definedName>
    <definedName name="DGF_1" localSheetId="19" hidden="1">{#N/A,#N/A,FALSE,"MO (2)"}</definedName>
    <definedName name="DGF_1" localSheetId="18" hidden="1">{#N/A,#N/A,FALSE,"MO (2)"}</definedName>
    <definedName name="DGF_1" localSheetId="22" hidden="1">{#N/A,#N/A,FALSE,"MO (2)"}</definedName>
    <definedName name="DGF_1" localSheetId="24" hidden="1">{#N/A,#N/A,FALSE,"MO (2)"}</definedName>
    <definedName name="DGF_1" hidden="1">{#N/A,#N/A,FALSE,"MO (2)"}</definedName>
    <definedName name="DGU">#REF!</definedName>
    <definedName name="DIA">#REF!</definedName>
    <definedName name="Dia_trab">#N/A</definedName>
    <definedName name="dias">#N/A</definedName>
    <definedName name="DIE">#REF!</definedName>
    <definedName name="DIESEL">#REF!</definedName>
    <definedName name="diesel100">#REF!</definedName>
    <definedName name="DIESEL2">#REF!</definedName>
    <definedName name="Dif">#REF!</definedName>
    <definedName name="difi">#REF!</definedName>
    <definedName name="DIFIC">#REF!</definedName>
    <definedName name="DIFIC1">#REF!</definedName>
    <definedName name="DIGITAL" localSheetId="19">'MOBILIZAÇÃO-CD'!DIGITAL</definedName>
    <definedName name="DIGITAL" localSheetId="18">'MOBILIZAÇÃO-SD'!DIGITAL</definedName>
    <definedName name="DIGITAL" localSheetId="22">'PONTE-DEMOLIÇÕES E LIMPEZA'!DIGITAL</definedName>
    <definedName name="DIGITAL" localSheetId="24">'PONTE-GABIÃO'!DIGITAL</definedName>
    <definedName name="DIGITAL">[0]!DIGITAL</definedName>
    <definedName name="DIGITAL_25" localSheetId="19">'MOBILIZAÇÃO-CD'!DIGITAL_25</definedName>
    <definedName name="DIGITAL_25" localSheetId="18">'MOBILIZAÇÃO-SD'!DIGITAL_25</definedName>
    <definedName name="DIGITAL_25" localSheetId="22">'PONTE-DEMOLIÇÕES E LIMPEZA'!DIGITAL_25</definedName>
    <definedName name="DIGITAL_25" localSheetId="24">'PONTE-GABIÃO'!DIGITAL_25</definedName>
    <definedName name="DIGITAL_25">[0]!DIGITAL_25</definedName>
    <definedName name="DILO_Ferrovia" localSheetId="19" hidden="1">{"'Quadro'!$A$4:$BG$78"}</definedName>
    <definedName name="DILO_Ferrovia" localSheetId="18" hidden="1">{"'Quadro'!$A$4:$BG$78"}</definedName>
    <definedName name="DILO_Ferrovia" localSheetId="22" hidden="1">{"'Quadro'!$A$4:$BG$78"}</definedName>
    <definedName name="DILO_Ferrovia" localSheetId="24" hidden="1">{"'Quadro'!$A$4:$BG$78"}</definedName>
    <definedName name="DILO_Ferrovia" hidden="1">{"'Quadro'!$A$4:$BG$78"}</definedName>
    <definedName name="dince">#REF!</definedName>
    <definedName name="DINHEIRO">#REF!</definedName>
    <definedName name="DINHEIRO_1">#REF!</definedName>
    <definedName name="DINHEIRO_12">#REF!</definedName>
    <definedName name="DINHEIRO_13">#REF!</definedName>
    <definedName name="direcionador_2">#N/A</definedName>
    <definedName name="DIS">#REF!</definedName>
    <definedName name="disdjo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isdjo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isdjo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isdjo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isdj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isp1" localSheetId="19" hidden="1">{"'RR'!$A$2:$E$81"}</definedName>
    <definedName name="disp1" localSheetId="18" hidden="1">{"'RR'!$A$2:$E$81"}</definedName>
    <definedName name="disp1" localSheetId="22" hidden="1">{"'RR'!$A$2:$E$81"}</definedName>
    <definedName name="disp1" localSheetId="24" hidden="1">{"'RR'!$A$2:$E$81"}</definedName>
    <definedName name="disp1" hidden="1">{"'RR'!$A$2:$E$81"}</definedName>
    <definedName name="Displocopaul1" localSheetId="19" hidden="1">{"'gráf jan00'!$A$1:$AK$41"}</definedName>
    <definedName name="Displocopaul1" localSheetId="18" hidden="1">{"'gráf jan00'!$A$1:$AK$41"}</definedName>
    <definedName name="Displocopaul1" localSheetId="22" hidden="1">{"'gráf jan00'!$A$1:$AK$41"}</definedName>
    <definedName name="Displocopaul1" localSheetId="24" hidden="1">{"'gráf jan00'!$A$1:$AK$41"}</definedName>
    <definedName name="Displocopaul1" hidden="1">{"'gráf jan00'!$A$1:$AK$41"}</definedName>
    <definedName name="disppaul" localSheetId="19" hidden="1">{"'gráf jan00'!$A$1:$AK$41"}</definedName>
    <definedName name="disppaul" localSheetId="18" hidden="1">{"'gráf jan00'!$A$1:$AK$41"}</definedName>
    <definedName name="disppaul" localSheetId="22" hidden="1">{"'gráf jan00'!$A$1:$AK$41"}</definedName>
    <definedName name="disppaul" localSheetId="24" hidden="1">{"'gráf jan00'!$A$1:$AK$41"}</definedName>
    <definedName name="disppaul" hidden="1">{"'gráf jan00'!$A$1:$AK$41"}</definedName>
    <definedName name="Disppaul1" localSheetId="19" hidden="1">{"'gráf jan00'!$A$1:$AK$41"}</definedName>
    <definedName name="Disppaul1" localSheetId="18" hidden="1">{"'gráf jan00'!$A$1:$AK$41"}</definedName>
    <definedName name="Disppaul1" localSheetId="22" hidden="1">{"'gráf jan00'!$A$1:$AK$41"}</definedName>
    <definedName name="Disppaul1" localSheetId="24" hidden="1">{"'gráf jan00'!$A$1:$AK$41"}</definedName>
    <definedName name="Disppaul1" hidden="1">{"'gráf jan00'!$A$1:$AK$41"}</definedName>
    <definedName name="disppaul10" localSheetId="19" hidden="1">{"'gráf jan00'!$A$1:$AK$41"}</definedName>
    <definedName name="disppaul10" localSheetId="18" hidden="1">{"'gráf jan00'!$A$1:$AK$41"}</definedName>
    <definedName name="disppaul10" localSheetId="22" hidden="1">{"'gráf jan00'!$A$1:$AK$41"}</definedName>
    <definedName name="disppaul10" localSheetId="24" hidden="1">{"'gráf jan00'!$A$1:$AK$41"}</definedName>
    <definedName name="disppaul10" hidden="1">{"'gráf jan00'!$A$1:$AK$41"}</definedName>
    <definedName name="disppaul100" localSheetId="19" hidden="1">{"'gráf jan00'!$A$1:$AK$41"}</definedName>
    <definedName name="disppaul100" localSheetId="18" hidden="1">{"'gráf jan00'!$A$1:$AK$41"}</definedName>
    <definedName name="disppaul100" localSheetId="22" hidden="1">{"'gráf jan00'!$A$1:$AK$41"}</definedName>
    <definedName name="disppaul100" localSheetId="24" hidden="1">{"'gráf jan00'!$A$1:$AK$41"}</definedName>
    <definedName name="disppaul100" hidden="1">{"'gráf jan00'!$A$1:$AK$41"}</definedName>
    <definedName name="disppaul11" localSheetId="19" hidden="1">{"'Quadro'!$A$4:$BG$78"}</definedName>
    <definedName name="disppaul11" localSheetId="18" hidden="1">{"'Quadro'!$A$4:$BG$78"}</definedName>
    <definedName name="disppaul11" localSheetId="22" hidden="1">{"'Quadro'!$A$4:$BG$78"}</definedName>
    <definedName name="disppaul11" localSheetId="24" hidden="1">{"'Quadro'!$A$4:$BG$78"}</definedName>
    <definedName name="disppaul11" hidden="1">{"'Quadro'!$A$4:$BG$78"}</definedName>
    <definedName name="disppaul12" localSheetId="19" hidden="1">{"'gráf jan00'!$A$1:$AK$41"}</definedName>
    <definedName name="disppaul12" localSheetId="18" hidden="1">{"'gráf jan00'!$A$1:$AK$41"}</definedName>
    <definedName name="disppaul12" localSheetId="22" hidden="1">{"'gráf jan00'!$A$1:$AK$41"}</definedName>
    <definedName name="disppaul12" localSheetId="24" hidden="1">{"'gráf jan00'!$A$1:$AK$41"}</definedName>
    <definedName name="disppaul12" hidden="1">{"'gráf jan00'!$A$1:$AK$41"}</definedName>
    <definedName name="disppaul13" localSheetId="19" hidden="1">{"'gráf jan00'!$A$1:$AK$41"}</definedName>
    <definedName name="disppaul13" localSheetId="18" hidden="1">{"'gráf jan00'!$A$1:$AK$41"}</definedName>
    <definedName name="disppaul13" localSheetId="22" hidden="1">{"'gráf jan00'!$A$1:$AK$41"}</definedName>
    <definedName name="disppaul13" localSheetId="24" hidden="1">{"'gráf jan00'!$A$1:$AK$41"}</definedName>
    <definedName name="disppaul13" hidden="1">{"'gráf jan00'!$A$1:$AK$41"}</definedName>
    <definedName name="disppaul14" localSheetId="19" hidden="1">{"'gráf jan00'!$A$1:$AK$41"}</definedName>
    <definedName name="disppaul14" localSheetId="18" hidden="1">{"'gráf jan00'!$A$1:$AK$41"}</definedName>
    <definedName name="disppaul14" localSheetId="22" hidden="1">{"'gráf jan00'!$A$1:$AK$41"}</definedName>
    <definedName name="disppaul14" localSheetId="24" hidden="1">{"'gráf jan00'!$A$1:$AK$41"}</definedName>
    <definedName name="disppaul14" hidden="1">{"'gráf jan00'!$A$1:$AK$41"}</definedName>
    <definedName name="disppaul15" localSheetId="19" hidden="1">{"'gráf jan00'!$A$1:$AK$41"}</definedName>
    <definedName name="disppaul15" localSheetId="18" hidden="1">{"'gráf jan00'!$A$1:$AK$41"}</definedName>
    <definedName name="disppaul15" localSheetId="22" hidden="1">{"'gráf jan00'!$A$1:$AK$41"}</definedName>
    <definedName name="disppaul15" localSheetId="24" hidden="1">{"'gráf jan00'!$A$1:$AK$41"}</definedName>
    <definedName name="disppaul15" hidden="1">{"'gráf jan00'!$A$1:$AK$41"}</definedName>
    <definedName name="disppaul2" localSheetId="19" hidden="1">{"'gráf jan00'!$A$1:$AK$41"}</definedName>
    <definedName name="disppaul2" localSheetId="18" hidden="1">{"'gráf jan00'!$A$1:$AK$41"}</definedName>
    <definedName name="disppaul2" localSheetId="22" hidden="1">{"'gráf jan00'!$A$1:$AK$41"}</definedName>
    <definedName name="disppaul2" localSheetId="24" hidden="1">{"'gráf jan00'!$A$1:$AK$41"}</definedName>
    <definedName name="disppaul2" hidden="1">{"'gráf jan00'!$A$1:$AK$41"}</definedName>
    <definedName name="disppaul4" localSheetId="19" hidden="1">{"'gráf jan00'!$A$1:$AK$41"}</definedName>
    <definedName name="disppaul4" localSheetId="18" hidden="1">{"'gráf jan00'!$A$1:$AK$41"}</definedName>
    <definedName name="disppaul4" localSheetId="22" hidden="1">{"'gráf jan00'!$A$1:$AK$41"}</definedName>
    <definedName name="disppaul4" localSheetId="24" hidden="1">{"'gráf jan00'!$A$1:$AK$41"}</definedName>
    <definedName name="disppaul4" hidden="1">{"'gráf jan00'!$A$1:$AK$41"}</definedName>
    <definedName name="DispTelGASAG" localSheetId="19" hidden="1">{"'teste'!$B$2:$R$49"}</definedName>
    <definedName name="DispTelGASAG" localSheetId="18" hidden="1">{"'teste'!$B$2:$R$49"}</definedName>
    <definedName name="DispTelGASAG" localSheetId="22" hidden="1">{"'teste'!$B$2:$R$49"}</definedName>
    <definedName name="DispTelGASAG" localSheetId="24" hidden="1">{"'teste'!$B$2:$R$49"}</definedName>
    <definedName name="DispTelGASAG" hidden="1">{"'teste'!$B$2:$R$49"}</definedName>
    <definedName name="DIST">#REF!</definedName>
    <definedName name="DIST_CANTEIRO">#REF!</definedName>
    <definedName name="DIST1">#REF!</definedName>
    <definedName name="DIST10">#REF!</definedName>
    <definedName name="DIST2">#REF!</definedName>
    <definedName name="DISTA">#REF!</definedName>
    <definedName name="DISTC">#REF!</definedName>
    <definedName name="DISTP">#REF!</definedName>
    <definedName name="Distribuição">#REF!</definedName>
    <definedName name="Divers">#REF!</definedName>
    <definedName name="Dizeres">#REF!</definedName>
    <definedName name="DJ">#REF!</definedName>
    <definedName name="DJ_25">#REF!</definedName>
    <definedName name="DJ_4">#REF!</definedName>
    <definedName name="DJJ">#REF!</definedName>
    <definedName name="DMB">#REF!</definedName>
    <definedName name="DMT">#REF!</definedName>
    <definedName name="DMT.BET.CBA">#REF!</definedName>
    <definedName name="DMT.BETUMINCBA">#REF!</definedName>
    <definedName name="DMT.CIMENTO">#REF!</definedName>
    <definedName name="DMT_0_50">#REF!</definedName>
    <definedName name="DMT_0_50_4">"$#REF!.$#REF!$#REF!"</definedName>
    <definedName name="dmt_1000">#REF!</definedName>
    <definedName name="dmt_1200">#REF!</definedName>
    <definedName name="dmt_1400">#REF!</definedName>
    <definedName name="dmt_200">#REF!</definedName>
    <definedName name="DMT_200_400">#REF!</definedName>
    <definedName name="DMT_200_400_4">"$#REF!.$#REF!$#REF!"</definedName>
    <definedName name="dmt_400">#REF!</definedName>
    <definedName name="DMT_400_600">#REF!</definedName>
    <definedName name="DMT_400_600_4">"$#REF!.$V$#REF!"</definedName>
    <definedName name="dmt_50">#REF!</definedName>
    <definedName name="DMT_50_200">#REF!</definedName>
    <definedName name="DMT_50_200_4">"$#REF!.$#REF!$#REF!"</definedName>
    <definedName name="dmt_600">#REF!</definedName>
    <definedName name="dmt_800">#REF!</definedName>
    <definedName name="DMT_BRITA_MICRORREVESTIMENTO__P">" "</definedName>
    <definedName name="DMT_BRITA_PMF__P">" "</definedName>
    <definedName name="DMT_C_PS">#REF!</definedName>
    <definedName name="DMT_Cim_P">#REF!</definedName>
    <definedName name="DMT_Fl_P">#REF!</definedName>
    <definedName name="DMT_Js_C">#REF!</definedName>
    <definedName name="DMT_Js_Cnp">#REF!</definedName>
    <definedName name="DMT_PROD.BETUM._US.CBUQ">#REF!</definedName>
    <definedName name="DMTc">#REF!</definedName>
    <definedName name="DMTCAPECM">#REF!</definedName>
    <definedName name="DMTCIMENTO">#REF!</definedName>
    <definedName name="DMTMICRO1.5">#REF!</definedName>
    <definedName name="dmtr">#REF!</definedName>
    <definedName name="DMTRR">#REF!</definedName>
    <definedName name="DMTRRR">#REF!</definedName>
    <definedName name="DN">#REF!</definedName>
    <definedName name="dng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ng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ng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ng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ng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NIT">#REF!</definedName>
    <definedName name="DNIT1">#REF!</definedName>
    <definedName name="DO">#REF!</definedName>
    <definedName name="DOC">#REF!</definedName>
    <definedName name="DOLAR">#REF!</definedName>
    <definedName name="Dólar">#REF!</definedName>
    <definedName name="DOLAR_1">#REF!</definedName>
    <definedName name="DOLAR_2">#REF!</definedName>
    <definedName name="DOLAR_3">#REF!</definedName>
    <definedName name="Dom_Carna">#REF!-49</definedName>
    <definedName name="Dom_Páscoa">#N/A</definedName>
    <definedName name="DOR">#REF!</definedName>
    <definedName name="DPD">#REF!</definedName>
    <definedName name="DPESSO">#REF!</definedName>
    <definedName name="DPESSO_25">#REF!</definedName>
    <definedName name="drafad">#REF!</definedName>
    <definedName name="drdf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rdf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rdf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rdf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rd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RE">#REF!</definedName>
    <definedName name="Dre__Descida" localSheetId="19" hidden="1">{#N/A,#N/A,TRUE,"Serviços"}</definedName>
    <definedName name="Dre__Descida" localSheetId="18" hidden="1">{#N/A,#N/A,TRUE,"Serviços"}</definedName>
    <definedName name="Dre__Descida" localSheetId="22" hidden="1">{#N/A,#N/A,TRUE,"Serviços"}</definedName>
    <definedName name="Dre__Descida" localSheetId="24" hidden="1">{#N/A,#N/A,TRUE,"Serviços"}</definedName>
    <definedName name="Dre__Descida" hidden="1">{#N/A,#N/A,TRUE,"Serviços"}</definedName>
    <definedName name="dren">#REF!</definedName>
    <definedName name="drena">#REF!</definedName>
    <definedName name="drena_4">"$#REF!.$H$80"</definedName>
    <definedName name="Drena2">#REF!</definedName>
    <definedName name="DRENAG">#REF!</definedName>
    <definedName name="drenagem">#REF!</definedName>
    <definedName name="dreno">#REF!</definedName>
    <definedName name="DRF">#REF!</definedName>
    <definedName name="DRI">#REF!</definedName>
    <definedName name="DS" localSheetId="19" hidden="1">{"'Quadro'!$A$4:$BG$78"}</definedName>
    <definedName name="DS" localSheetId="18" hidden="1">{"'Quadro'!$A$4:$BG$78"}</definedName>
    <definedName name="DS" localSheetId="22" hidden="1">{"'Quadro'!$A$4:$BG$78"}</definedName>
    <definedName name="DS" localSheetId="24" hidden="1">{"'Quadro'!$A$4:$BG$78"}</definedName>
    <definedName name="DS" hidden="1">{"'Quadro'!$A$4:$BG$78"}</definedName>
    <definedName name="dsad">#REF!</definedName>
    <definedName name="Dsc" hidden="1">#N/A</definedName>
    <definedName name="Dsc_26">NA()</definedName>
    <definedName name="Dsc_27">NA()</definedName>
    <definedName name="DSD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SD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SD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SD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SD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SF">#REF!</definedName>
    <definedName name="dsfadf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sfadf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sfadf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sfadf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sfad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sfdsf">[4]CLASSE!$A$92:$B$102</definedName>
    <definedName name="dsipaul" localSheetId="19" hidden="1">{"'gráf jan00'!$A$1:$AK$41"}</definedName>
    <definedName name="dsipaul" localSheetId="18" hidden="1">{"'gráf jan00'!$A$1:$AK$41"}</definedName>
    <definedName name="dsipaul" localSheetId="22" hidden="1">{"'gráf jan00'!$A$1:$AK$41"}</definedName>
    <definedName name="dsipaul" localSheetId="24" hidden="1">{"'gráf jan00'!$A$1:$AK$41"}</definedName>
    <definedName name="dsipaul" hidden="1">{"'gráf jan00'!$A$1:$AK$41"}</definedName>
    <definedName name="dsolo">#REF!</definedName>
    <definedName name="dsr4g">#N/A</definedName>
    <definedName name="dssssss" localSheetId="19" hidden="1">{"'gráf jan00'!$A$1:$AK$41"}</definedName>
    <definedName name="dssssss" localSheetId="18" hidden="1">{"'gráf jan00'!$A$1:$AK$41"}</definedName>
    <definedName name="dssssss" localSheetId="22" hidden="1">{"'gráf jan00'!$A$1:$AK$41"}</definedName>
    <definedName name="dssssss" localSheetId="24" hidden="1">{"'gráf jan00'!$A$1:$AK$41"}</definedName>
    <definedName name="dssssss" hidden="1">{"'gráf jan00'!$A$1:$AK$41"}</definedName>
    <definedName name="dt">#REF!</definedName>
    <definedName name="DT_ASS">#REF!</definedName>
    <definedName name="DT_BF">#REF!</definedName>
    <definedName name="DT_BRITA_GAP">#REF!</definedName>
    <definedName name="DT_CASC">#REF!</definedName>
    <definedName name="DT_LIMP">#REF!</definedName>
    <definedName name="DT_med">#REF!</definedName>
    <definedName name="Dt_med_texto">#REF!</definedName>
    <definedName name="DT_OBRA">#REF!</definedName>
    <definedName name="DTF_6">#REF!</definedName>
    <definedName name="DTF_7">#REF!</definedName>
    <definedName name="DTF_8">#REF!</definedName>
    <definedName name="DTF_9">#REF!</definedName>
    <definedName name="DTI_6">#REF!</definedName>
    <definedName name="DTI_7">#REF!</definedName>
    <definedName name="DTI_8">#REF!</definedName>
    <definedName name="DTI_9">#REF!</definedName>
    <definedName name="DTMED">"$#REF!.$C$8"</definedName>
    <definedName name="Dtrecho">#REF!</definedName>
    <definedName name="DTUBOS">#REF!</definedName>
    <definedName name="DUCOL" localSheetId="19" hidden="1">{"'Plan1 (2)'!$A$5:$F$63"}</definedName>
    <definedName name="DUCOL" localSheetId="18" hidden="1">{"'Plan1 (2)'!$A$5:$F$63"}</definedName>
    <definedName name="DUCOL" localSheetId="22" hidden="1">{"'Plan1 (2)'!$A$5:$F$63"}</definedName>
    <definedName name="DUCOL" localSheetId="24" hidden="1">{"'Plan1 (2)'!$A$5:$F$63"}</definedName>
    <definedName name="DUCOL" hidden="1">{"'Plan1 (2)'!$A$5:$F$63"}</definedName>
    <definedName name="DURAÇÃO_ETE">#REF!</definedName>
    <definedName name="DURAÇÃO_OBRA">#REF!</definedName>
    <definedName name="DV">#REF!</definedName>
    <definedName name="dwd" localSheetId="19" hidden="1">{"'Quadro'!$A$4:$BG$78"}</definedName>
    <definedName name="dwd" localSheetId="18" hidden="1">{"'Quadro'!$A$4:$BG$78"}</definedName>
    <definedName name="dwd" localSheetId="22" hidden="1">{"'Quadro'!$A$4:$BG$78"}</definedName>
    <definedName name="dwd" localSheetId="24" hidden="1">{"'Quadro'!$A$4:$BG$78"}</definedName>
    <definedName name="dwd" hidden="1">{"'Quadro'!$A$4:$BG$78"}</definedName>
    <definedName name="dwsdad" localSheetId="19" hidden="1">{"'ReceitaLiquidaME'!$AA$25:$AN$32"}</definedName>
    <definedName name="dwsdad" localSheetId="18" hidden="1">{"'ReceitaLiquidaME'!$AA$25:$AN$32"}</definedName>
    <definedName name="dwsdad" localSheetId="22" hidden="1">{"'ReceitaLiquidaME'!$AA$25:$AN$32"}</definedName>
    <definedName name="dwsdad" localSheetId="24" hidden="1">{"'ReceitaLiquidaME'!$AA$25:$AN$32"}</definedName>
    <definedName name="dwsdad" hidden="1">{"'ReceitaLiquidaME'!$AA$25:$AN$32"}</definedName>
    <definedName name="E">#N/A</definedName>
    <definedName name="e__cm">#REF!</definedName>
    <definedName name="EA">#REF!</definedName>
    <definedName name="EA_13">#REF!</definedName>
    <definedName name="EA_39">#REF!</definedName>
    <definedName name="EA_6">#REF!</definedName>
    <definedName name="ECJ">#REF!</definedName>
    <definedName name="ECJ_25">#REF!</definedName>
    <definedName name="ECJ_4">#REF!</definedName>
    <definedName name="ECJJ">#REF!</definedName>
    <definedName name="ECVCFELE">#REF!</definedName>
    <definedName name="ECVCFMEC">#REF!</definedName>
    <definedName name="ED">#REF!</definedName>
    <definedName name="edefegeh" localSheetId="19" hidden="1">{#N/A,#N/A,FALSE,"MO (2)"}</definedName>
    <definedName name="edefegeh" localSheetId="18" hidden="1">{#N/A,#N/A,FALSE,"MO (2)"}</definedName>
    <definedName name="edefegeh" localSheetId="22" hidden="1">{#N/A,#N/A,FALSE,"MO (2)"}</definedName>
    <definedName name="edefegeh" localSheetId="24" hidden="1">{#N/A,#N/A,FALSE,"MO (2)"}</definedName>
    <definedName name="edefegeh" hidden="1">{#N/A,#N/A,FALSE,"MO (2)"}</definedName>
    <definedName name="edefegeh_1" localSheetId="19" hidden="1">{#N/A,#N/A,FALSE,"MO (2)"}</definedName>
    <definedName name="edefegeh_1" localSheetId="18" hidden="1">{#N/A,#N/A,FALSE,"MO (2)"}</definedName>
    <definedName name="edefegeh_1" localSheetId="22" hidden="1">{#N/A,#N/A,FALSE,"MO (2)"}</definedName>
    <definedName name="edefegeh_1" localSheetId="24" hidden="1">{#N/A,#N/A,FALSE,"MO (2)"}</definedName>
    <definedName name="edefegeh_1" hidden="1">{#N/A,#N/A,FALSE,"MO (2)"}</definedName>
    <definedName name="EDIFICAÇÕES">#N/A</definedName>
    <definedName name="Edit" hidden="1">#REF!</definedName>
    <definedName name="edita">#REF!</definedName>
    <definedName name="EDITA1">#REF!</definedName>
    <definedName name="EDITA2">#REF!</definedName>
    <definedName name="Edital">#REF!</definedName>
    <definedName name="EDITAL2">#REF!</definedName>
    <definedName name="EDITALA">#REF!</definedName>
    <definedName name="EDT">#REF!</definedName>
    <definedName name="EDUARDO">#REF!</definedName>
    <definedName name="EDUC">#REF!</definedName>
    <definedName name="Educativa">#REF!</definedName>
    <definedName name="Educativas">#REF!</definedName>
    <definedName name="ee">"'file:///Y:/ENGENHARIA/Deise Aoki/PATOS - OK/PATOS 05-09-2007-ok/Laptop - Arquivos/DNIT/PATOs/Rondonópolis/PATO_BR-364_km_000_ao_km_11290_LICITAÇÃO MAIO DE 2007.xls'#$reg_mec_fx_dm_.$#REF!$#REF!:$#REF!$#REF!"</definedName>
    <definedName name="ee_1">"'file:///Y:/ENGENHARIA/Deise Aoki/PATOS - OK/PATOS 05-09-2007-ok/Laptop - Arquivos/DNIT/PATOs/Rondonópolis/PATO_BR-364_km_000_ao_km_11290_LICITAÇÃO MAIO DE 2007.xls'#$reg_mec_fx_dm_.$#REF!$#REF!:$#REF!$#REF!"</definedName>
    <definedName name="ee_26">#REF!</definedName>
    <definedName name="ee_27">#REF!</definedName>
    <definedName name="ee_28">#REF!</definedName>
    <definedName name="ee_29">#REF!</definedName>
    <definedName name="ee_34">"'file:///Y:/ENGENHARIA/Deise Aoki/PATOS - OK/PATOS 05-09-2007-ok/Laptop - Arquivos/DNIT/PATOs/Rondonópolis/PATO_BR-364_km_000_ao_km_11290_LICITAÇÃO MAIO DE 2007.xls'#$reg_mec_fx_dm_.$#REF!$#REF!:$#REF!$#REF!"</definedName>
    <definedName name="ee_37">"'file:///Y:/ENGENHARIA/Deise Aoki/PATOS - OK/PATOS 05-09-2007-ok/Laptop - Arquivos/DNIT/PATOs/Rondonópolis/PATO_BR-364_km_000_ao_km_11290_LICITAÇÃO MAIO DE 2007.xls'#$reg_mec_fx_dm_.$#REF!$#REF!:$#REF!$#REF!"</definedName>
    <definedName name="ee_38">"'file:///Y:/ENGENHARIA/Deise Aoki/PATOS - OK/PATOS 05-09-2007-ok/Laptop - Arquivos/DNIT/PATOs/Rondonópolis/PATO_BR-364_km_000_ao_km_11290_LICITAÇÃO MAIO DE 2007.xls'#$reg_mec_fx_dm_.$#REF!$#REF!:$#REF!$#REF!"</definedName>
    <definedName name="ee_49">"'file:///Y:/ENGENHARIA/Deise Aoki/PATOS - OK/PATOS 05-09-2007-ok/Laptop - Arquivos/DNIT/PATOs/Rondonópolis/PATO_BR-364_km_000_ao_km_11290_LICITAÇÃO MAIO DE 2007.xls'#$reg_mec_fx_dm_.$#REF!$#REF!:$#REF!$#REF!"</definedName>
    <definedName name="ee_5">#REF!</definedName>
    <definedName name="ee_6">#REF!</definedName>
    <definedName name="eee">#REF!</definedName>
    <definedName name="eeee">#REF!</definedName>
    <definedName name="eeeee" localSheetId="19" hidden="1">{#N/A,#N/A,FALSE,"MO (2)"}</definedName>
    <definedName name="eeeee" localSheetId="18" hidden="1">{#N/A,#N/A,FALSE,"MO (2)"}</definedName>
    <definedName name="eeeee" localSheetId="22" hidden="1">{#N/A,#N/A,FALSE,"MO (2)"}</definedName>
    <definedName name="eeeee" localSheetId="24" hidden="1">{#N/A,#N/A,FALSE,"MO (2)"}</definedName>
    <definedName name="eeeee" hidden="1">{#N/A,#N/A,FALSE,"MO (2)"}</definedName>
    <definedName name="Ef">#REF!</definedName>
    <definedName name="Efaixa">#REF!</definedName>
    <definedName name="Efaixa_1">"'file:///C:/Documents and Settings/mauricio.ferrao/Desktop/ARQUIVOS R96/EXCEL/PATOs/BR153_99.XLS'#$'P A T O  D'.$#REF!$#REF!"</definedName>
    <definedName name="Efaixa_3">#REF!</definedName>
    <definedName name="Efaixa_4">#REF!</definedName>
    <definedName name="Efaixa_5">#REF!</definedName>
    <definedName name="Efaixaa">#REF!</definedName>
    <definedName name="EFC" localSheetId="19" hidden="1">{"'RR'!$A$2:$E$81"}</definedName>
    <definedName name="EFC" localSheetId="18" hidden="1">{"'RR'!$A$2:$E$81"}</definedName>
    <definedName name="EFC" localSheetId="22" hidden="1">{"'RR'!$A$2:$E$81"}</definedName>
    <definedName name="EFC" localSheetId="24" hidden="1">{"'RR'!$A$2:$E$81"}</definedName>
    <definedName name="EFC" hidden="1">{"'RR'!$A$2:$E$81"}</definedName>
    <definedName name="EFCEletron" localSheetId="19" hidden="1">{"'RR'!$A$2:$E$81"}</definedName>
    <definedName name="EFCEletron" localSheetId="18" hidden="1">{"'RR'!$A$2:$E$81"}</definedName>
    <definedName name="EFCEletron" localSheetId="22" hidden="1">{"'RR'!$A$2:$E$81"}</definedName>
    <definedName name="EFCEletron" localSheetId="24" hidden="1">{"'RR'!$A$2:$E$81"}</definedName>
    <definedName name="EFCEletron" hidden="1">{"'RR'!$A$2:$E$81"}</definedName>
    <definedName name="EFVM" localSheetId="19" hidden="1">{"'RR'!$A$2:$E$81"}</definedName>
    <definedName name="EFVM" localSheetId="18" hidden="1">{"'RR'!$A$2:$E$81"}</definedName>
    <definedName name="EFVM" localSheetId="22" hidden="1">{"'RR'!$A$2:$E$81"}</definedName>
    <definedName name="EFVM" localSheetId="24" hidden="1">{"'RR'!$A$2:$E$81"}</definedName>
    <definedName name="EFVM" hidden="1">{"'RR'!$A$2:$E$81"}</definedName>
    <definedName name="EFVM2" localSheetId="19" hidden="1">{"'RR'!$A$2:$E$81"}</definedName>
    <definedName name="EFVM2" localSheetId="18" hidden="1">{"'RR'!$A$2:$E$81"}</definedName>
    <definedName name="EFVM2" localSheetId="22" hidden="1">{"'RR'!$A$2:$E$81"}</definedName>
    <definedName name="EFVM2" localSheetId="24" hidden="1">{"'RR'!$A$2:$E$81"}</definedName>
    <definedName name="EFVM2" hidden="1">{"'RR'!$A$2:$E$81"}</definedName>
    <definedName name="EFVM3" localSheetId="19" hidden="1">{"'RR'!$A$2:$E$81"}</definedName>
    <definedName name="EFVM3" localSheetId="18" hidden="1">{"'RR'!$A$2:$E$81"}</definedName>
    <definedName name="EFVM3" localSheetId="22" hidden="1">{"'RR'!$A$2:$E$81"}</definedName>
    <definedName name="EFVM3" localSheetId="24" hidden="1">{"'RR'!$A$2:$E$81"}</definedName>
    <definedName name="EFVM3" hidden="1">{"'RR'!$A$2:$E$81"}</definedName>
    <definedName name="Ei">#REF!</definedName>
    <definedName name="eixos">#REF!</definedName>
    <definedName name="EJ">#REF!</definedName>
    <definedName name="EJ_25">#REF!</definedName>
    <definedName name="EJ_4">#REF!</definedName>
    <definedName name="EJI" localSheetId="19" hidden="1">{"'Quadro'!$A$4:$BG$78"}</definedName>
    <definedName name="EJI" localSheetId="18" hidden="1">{"'Quadro'!$A$4:$BG$78"}</definedName>
    <definedName name="EJI" localSheetId="22" hidden="1">{"'Quadro'!$A$4:$BG$78"}</definedName>
    <definedName name="EJI" localSheetId="24" hidden="1">{"'Quadro'!$A$4:$BG$78"}</definedName>
    <definedName name="EJI" hidden="1">{"'Quadro'!$A$4:$BG$78"}</definedName>
    <definedName name="EJJ">#REF!</definedName>
    <definedName name="ELAINE">#REF!</definedName>
    <definedName name="Eletric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letric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letric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letric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letric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LÉTRICA">#N/A</definedName>
    <definedName name="ELIAS">#REF!</definedName>
    <definedName name="EM">"$#REF!.$E$30"</definedName>
    <definedName name="em_algarismo_e_por_extenso">#REF!</definedName>
    <definedName name="EMN">#REF!</definedName>
    <definedName name="emoe">#REF!</definedName>
    <definedName name="EMP">#REF!</definedName>
    <definedName name="EMP_13">#REF!</definedName>
    <definedName name="EMP_39">#REF!</definedName>
    <definedName name="EMP_6">#REF!</definedName>
    <definedName name="emp2_10">#REF!</definedName>
    <definedName name="emp2_6">#REF!</definedName>
    <definedName name="EmpAux" hidden="1">""</definedName>
    <definedName name="EMPENHO">#REF!</definedName>
    <definedName name="Empo">#REF!</definedName>
    <definedName name="empo2">#REF!</definedName>
    <definedName name="empo3">#REF!</definedName>
    <definedName name="Empola2">#REF!</definedName>
    <definedName name="Empolamento">#REF!</definedName>
    <definedName name="Empolo2">#REF!</definedName>
    <definedName name="empolo3">#REF!</definedName>
    <definedName name="Empr" hidden="1">#REF!</definedName>
    <definedName name="EMPRE">#REF!</definedName>
    <definedName name="empresa">#REF!</definedName>
    <definedName name="EMPRESA_20">#REF!</definedName>
    <definedName name="EMPRESA_21">#REF!</definedName>
    <definedName name="emprestimo">#REF!</definedName>
    <definedName name="EMUL_ASF">#REF!</definedName>
    <definedName name="EMUL_ASF_MA">#REF!</definedName>
    <definedName name="EMUL_ASF_TA">#REF!</definedName>
    <definedName name="EMULPOL">#REF!</definedName>
    <definedName name="EMULPOLROO">#REF!</definedName>
    <definedName name="EMW">"$#REF!.$E$32"</definedName>
    <definedName name="EMWA">"$#REF!.$E$31"</definedName>
    <definedName name="ENC">#REF!</definedName>
    <definedName name="ENCARGOS_H">#REF!</definedName>
    <definedName name="ENCARGOS_H_COM">#REF!</definedName>
    <definedName name="ENCARGOS_H_SEM">#REF!</definedName>
    <definedName name="ENCARGOS_M_COM">#REF!</definedName>
    <definedName name="ENCARGOS_M_SEM">#REF!</definedName>
    <definedName name="encp">#REF!</definedName>
    <definedName name="ENCPA">#REF!</definedName>
    <definedName name="enct">#REF!</definedName>
    <definedName name="ENCTA">#REF!</definedName>
    <definedName name="eng">#REF!</definedName>
    <definedName name="eng." localSheetId="19" hidden="1">{#N/A,#N/A,FALSE,"MO (2)"}</definedName>
    <definedName name="eng." localSheetId="18" hidden="1">{#N/A,#N/A,FALSE,"MO (2)"}</definedName>
    <definedName name="eng." localSheetId="22" hidden="1">{#N/A,#N/A,FALSE,"MO (2)"}</definedName>
    <definedName name="eng." localSheetId="24" hidden="1">{#N/A,#N/A,FALSE,"MO (2)"}</definedName>
    <definedName name="eng." hidden="1">{#N/A,#N/A,FALSE,"MO (2)"}</definedName>
    <definedName name="eng._1" localSheetId="19" hidden="1">{#N/A,#N/A,FALSE,"MO (2)"}</definedName>
    <definedName name="eng._1" localSheetId="18" hidden="1">{#N/A,#N/A,FALSE,"MO (2)"}</definedName>
    <definedName name="eng._1" localSheetId="22" hidden="1">{#N/A,#N/A,FALSE,"MO (2)"}</definedName>
    <definedName name="eng._1" localSheetId="24" hidden="1">{#N/A,#N/A,FALSE,"MO (2)"}</definedName>
    <definedName name="eng._1" hidden="1">{#N/A,#N/A,FALSE,"MO (2)"}</definedName>
    <definedName name="eng_10">#REF!</definedName>
    <definedName name="eng_6">#REF!</definedName>
    <definedName name="ENGENHARIA" localSheetId="19" hidden="1">{#N/A,#N/A,FALSE,"MO (2)"}</definedName>
    <definedName name="ENGENHARIA" localSheetId="18" hidden="1">{#N/A,#N/A,FALSE,"MO (2)"}</definedName>
    <definedName name="ENGENHARIA" localSheetId="22" hidden="1">{#N/A,#N/A,FALSE,"MO (2)"}</definedName>
    <definedName name="ENGENHARIA" localSheetId="24" hidden="1">{#N/A,#N/A,FALSE,"MO (2)"}</definedName>
    <definedName name="ENGENHARIA" hidden="1">{#N/A,#N/A,FALSE,"MO (2)"}</definedName>
    <definedName name="ENGENHARIA_1" localSheetId="19" hidden="1">{#N/A,#N/A,FALSE,"MO (2)"}</definedName>
    <definedName name="ENGENHARIA_1" localSheetId="18" hidden="1">{#N/A,#N/A,FALSE,"MO (2)"}</definedName>
    <definedName name="ENGENHARIA_1" localSheetId="22" hidden="1">{#N/A,#N/A,FALSE,"MO (2)"}</definedName>
    <definedName name="ENGENHARIA_1" localSheetId="24" hidden="1">{#N/A,#N/A,FALSE,"MO (2)"}</definedName>
    <definedName name="ENGENHARIA_1" hidden="1">{#N/A,#N/A,FALSE,"MO (2)"}</definedName>
    <definedName name="ENGENHEIRO">#REF!</definedName>
    <definedName name="ENLEIV">#REF!</definedName>
    <definedName name="Enrocamento" localSheetId="19" hidden="1">{#N/A,#N/A,TRUE,"Plan1"}</definedName>
    <definedName name="Enrocamento" localSheetId="18" hidden="1">{#N/A,#N/A,TRUE,"Plan1"}</definedName>
    <definedName name="Enrocamento" localSheetId="22" hidden="1">{#N/A,#N/A,TRUE,"Plan1"}</definedName>
    <definedName name="Enrocamento" localSheetId="24" hidden="1">{#N/A,#N/A,TRUE,"Plan1"}</definedName>
    <definedName name="Enrocamento" hidden="1">{#N/A,#N/A,TRUE,"Plan1"}</definedName>
    <definedName name="Enrocamentos" localSheetId="19" hidden="1">{#N/A,#N/A,TRUE,"Plan1"}</definedName>
    <definedName name="Enrocamentos" localSheetId="18" hidden="1">{#N/A,#N/A,TRUE,"Plan1"}</definedName>
    <definedName name="Enrocamentos" localSheetId="22" hidden="1">{#N/A,#N/A,TRUE,"Plan1"}</definedName>
    <definedName name="Enrocamentos" localSheetId="24" hidden="1">{#N/A,#N/A,TRUE,"Plan1"}</definedName>
    <definedName name="Enrocamentos" hidden="1">{#N/A,#N/A,TRUE,"Plan1"}</definedName>
    <definedName name="ENROCPJOG">"$#REF!.$I$27"</definedName>
    <definedName name="ENT">#REF!</definedName>
    <definedName name="entrada1">#REF!</definedName>
    <definedName name="entrada2">#REF!</definedName>
    <definedName name="Entradas">#REF!</definedName>
    <definedName name="Entrega">#REF!</definedName>
    <definedName name="ENTUPIMENTO_AN">#REF!</definedName>
    <definedName name="ENTUPIMENTO_AT">#REF!</definedName>
    <definedName name="eoju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oju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oju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oju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oju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p">#REF!</definedName>
    <definedName name="EPOLIMERO">#REF!</definedName>
    <definedName name="EQ">#REF!</definedName>
    <definedName name="EQ_LEVES">#REF!</definedName>
    <definedName name="EQ_PESADOS">#REF!</definedName>
    <definedName name="EQPTOS">#REF!</definedName>
    <definedName name="Equip" hidden="1">#REF!</definedName>
    <definedName name="EQUIP_LEVE">#REF!</definedName>
    <definedName name="EQUIP_PESADO">#REF!</definedName>
    <definedName name="EQUIP_TRANSP_AN">#REF!</definedName>
    <definedName name="EQUIP_TRANSP_AT">#REF!</definedName>
    <definedName name="equipamento">#REF!</definedName>
    <definedName name="EQUIPAMENTOS">#REF!</definedName>
    <definedName name="EQUIPO1">#REF!</definedName>
    <definedName name="equipp">#REF!</definedName>
    <definedName name="er" hidden="1">#REF!</definedName>
    <definedName name="erb" localSheetId="19" hidden="1">{"'Quadro'!$A$4:$BG$78"}</definedName>
    <definedName name="erb" localSheetId="18" hidden="1">{"'Quadro'!$A$4:$BG$78"}</definedName>
    <definedName name="erb" localSheetId="22" hidden="1">{"'Quadro'!$A$4:$BG$78"}</definedName>
    <definedName name="erb" localSheetId="24" hidden="1">{"'Quadro'!$A$4:$BG$78"}</definedName>
    <definedName name="erb" hidden="1">{"'Quadro'!$A$4:$BG$78"}</definedName>
    <definedName name="erc" localSheetId="19" hidden="1">{"'RR'!$A$2:$E$81"}</definedName>
    <definedName name="erc" localSheetId="18" hidden="1">{"'RR'!$A$2:$E$81"}</definedName>
    <definedName name="erc" localSheetId="22" hidden="1">{"'RR'!$A$2:$E$81"}</definedName>
    <definedName name="erc" localSheetId="24" hidden="1">{"'RR'!$A$2:$E$81"}</definedName>
    <definedName name="erc" hidden="1">{"'RR'!$A$2:$E$81"}</definedName>
    <definedName name="ere">#REF!</definedName>
    <definedName name="ereerer" localSheetId="19" hidden="1">{#N/A,#N/A,FALSE,"MO (2)"}</definedName>
    <definedName name="ereerer" localSheetId="18" hidden="1">{#N/A,#N/A,FALSE,"MO (2)"}</definedName>
    <definedName name="ereerer" localSheetId="22" hidden="1">{#N/A,#N/A,FALSE,"MO (2)"}</definedName>
    <definedName name="ereerer" localSheetId="24" hidden="1">{#N/A,#N/A,FALSE,"MO (2)"}</definedName>
    <definedName name="ereerer" hidden="1">{#N/A,#N/A,FALSE,"MO (2)"}</definedName>
    <definedName name="erewq">#REF!</definedName>
    <definedName name="erffref" localSheetId="19" hidden="1">{#N/A,#N/A,TRUE,"Plan1"}</definedName>
    <definedName name="erffref" localSheetId="18" hidden="1">{#N/A,#N/A,TRUE,"Plan1"}</definedName>
    <definedName name="erffref" localSheetId="22" hidden="1">{#N/A,#N/A,TRUE,"Plan1"}</definedName>
    <definedName name="erffref" localSheetId="24" hidden="1">{#N/A,#N/A,TRUE,"Plan1"}</definedName>
    <definedName name="erffref" hidden="1">{#N/A,#N/A,TRUE,"Plan1"}</definedName>
    <definedName name="err">#REF!</definedName>
    <definedName name="errrrr" hidden="1">#REF!</definedName>
    <definedName name="ERT">#REF!</definedName>
    <definedName name="erttttt">#REF!</definedName>
    <definedName name="ES" hidden="1">#REF!</definedName>
    <definedName name="esag">#REF!</definedName>
    <definedName name="ESC">#REF!</definedName>
    <definedName name="escavmec">#REF!</definedName>
    <definedName name="ESCRITÓRIO">#REF!</definedName>
    <definedName name="ESGOTAMENTO_AN">#REF!</definedName>
    <definedName name="ESGOTAMENTO_AT">#REF!</definedName>
    <definedName name="ESocial">#REF!</definedName>
    <definedName name="ESP">#REF!</definedName>
    <definedName name="ESP_BRITA">#REF!</definedName>
    <definedName name="ESPALHAMENTO_AN">#REF!</definedName>
    <definedName name="ESPALHAMENTO_AT">#REF!</definedName>
    <definedName name="ESPCON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SPCON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SPCON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SPCON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SPCON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SPELHO">#REF!</definedName>
    <definedName name="ESPESSAMENTO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SPESSAMENTO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SPESSAMENTO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SPESSAMENTO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SPESSAMENT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ST">#REF!</definedName>
    <definedName name="Estabilidade">#REF!</definedName>
    <definedName name="EstacaFinal">#REF!</definedName>
    <definedName name="EstacaInicial">#REF!</definedName>
    <definedName name="ESTADO">#REF!</definedName>
    <definedName name="ESTADOS">#REF!</definedName>
    <definedName name="ESTELE">#REF!</definedName>
    <definedName name="ESTMEC">#REF!</definedName>
    <definedName name="et">#REF!</definedName>
    <definedName name="etfrgdfgdfgdfbg">#REF!</definedName>
    <definedName name="eu" localSheetId="19" hidden="1">{#N/A,#N/A,FALSE,"MO (2)"}</definedName>
    <definedName name="eu" localSheetId="18" hidden="1">{#N/A,#N/A,FALSE,"MO (2)"}</definedName>
    <definedName name="eu" localSheetId="22" hidden="1">{#N/A,#N/A,FALSE,"MO (2)"}</definedName>
    <definedName name="eu" localSheetId="24" hidden="1">{#N/A,#N/A,FALSE,"MO (2)"}</definedName>
    <definedName name="eu" hidden="1">{#N/A,#N/A,FALSE,"MO (2)"}</definedName>
    <definedName name="EU_1" localSheetId="19" hidden="1">{#N/A,#N/A,FALSE,"MO (2)"}</definedName>
    <definedName name="EU_1" localSheetId="18" hidden="1">{#N/A,#N/A,FALSE,"MO (2)"}</definedName>
    <definedName name="EU_1" localSheetId="22" hidden="1">{#N/A,#N/A,FALSE,"MO (2)"}</definedName>
    <definedName name="EU_1" localSheetId="24" hidden="1">{#N/A,#N/A,FALSE,"MO (2)"}</definedName>
    <definedName name="EU_1" hidden="1">{#N/A,#N/A,FALSE,"MO (2)"}</definedName>
    <definedName name="EVS">#REF!</definedName>
    <definedName name="ewew">#REF!</definedName>
    <definedName name="ewt">#REF!</definedName>
    <definedName name="EXA">#REF!</definedName>
    <definedName name="EXA_10">#REF!</definedName>
    <definedName name="EXA_25">#REF!</definedName>
    <definedName name="EXA_27">#REF!</definedName>
    <definedName name="EXA_29">#REF!</definedName>
    <definedName name="EXA_9">#REF!</definedName>
    <definedName name="Excel_BuiltIn__FilterDatabase_1">#REF!</definedName>
    <definedName name="Excel_BuiltIn__FilterDatabase_10">#REF!</definedName>
    <definedName name="Excel_BuiltIn__FilterDatabase_11">#REF!</definedName>
    <definedName name="Excel_BuiltIn__FilterDatabase_12">#REF!</definedName>
    <definedName name="Excel_BuiltIn__FilterDatabase_13">#REF!</definedName>
    <definedName name="Excel_BuiltIn__FilterDatabase_14">#REF!</definedName>
    <definedName name="Excel_BuiltIn__FilterDatabase_15">#REF!</definedName>
    <definedName name="Excel_BuiltIn__FilterDatabase_16">#REF!</definedName>
    <definedName name="Excel_BuiltIn__FilterDatabase_17">#REF!</definedName>
    <definedName name="Excel_BuiltIn__FilterDatabase_18">#REF!</definedName>
    <definedName name="Excel_BuiltIn__FilterDatabase_19">#REF!</definedName>
    <definedName name="Excel_BuiltIn__FilterDatabase_2">#REF!</definedName>
    <definedName name="Excel_BuiltIn__FilterDatabase_2_1">#REF!</definedName>
    <definedName name="Excel_BuiltIn__FilterDatabase_25">#REF!</definedName>
    <definedName name="Excel_BuiltIn__FilterDatabase_3">#REF!</definedName>
    <definedName name="Excel_BuiltIn__FilterDatabase_4">#REF!</definedName>
    <definedName name="Excel_BuiltIn__FilterDatabase_5">#REF!</definedName>
    <definedName name="Excel_BuiltIn__FilterDatabase_6">#REF!</definedName>
    <definedName name="Excel_BuiltIn__FilterDatabase_7">#REF!</definedName>
    <definedName name="Excel_BuiltIn__FilterDatabase_8">#REF!</definedName>
    <definedName name="Excel_BuiltIn__FilterDatabase_9">#REF!</definedName>
    <definedName name="Excel_BuiltIn_Criteria">#REF!</definedName>
    <definedName name="Excel_BuiltIn_Database">#REF!</definedName>
    <definedName name="Excel_BuiltIn_Database_0">"$#REF!.$A$8:$K$922"</definedName>
    <definedName name="Excel_BuiltIn_Database_2">#REF!</definedName>
    <definedName name="Excel_BuiltIn_Database_2_1">#REF!</definedName>
    <definedName name="Excel_BuiltIn_Database_25">#REF!</definedName>
    <definedName name="Excel_BuiltIn_Database_3">#REF!</definedName>
    <definedName name="Excel_BuiltIn_Database_4">#REF!</definedName>
    <definedName name="Excel_BuiltIn_Database_6">#REF!</definedName>
    <definedName name="Excel_BuiltIn_Database_7">#REF!</definedName>
    <definedName name="Excel_BuiltIn_Database_8">#REF!</definedName>
    <definedName name="Excel_BuiltIn_Database_9">#REF!</definedName>
    <definedName name="Excel_BuiltIn_Extract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1">#REF!</definedName>
    <definedName name="Excel_BuiltIn_Print_Area_1_1_1_1_1_1">#REF!</definedName>
    <definedName name="Excel_BuiltIn_Print_Area_1_1_1_1_1_1_1">#REF!</definedName>
    <definedName name="Excel_BuiltIn_Print_Area_1_1_1_1_1_1_1_1">#REF!</definedName>
    <definedName name="Excel_BuiltIn_Print_Area_10">"$#REF!.$A$1:$D$46"</definedName>
    <definedName name="Excel_BuiltIn_Print_Area_10_1">#REF!</definedName>
    <definedName name="Excel_BuiltIn_Print_Area_11">#N/A</definedName>
    <definedName name="Excel_BuiltIn_Print_Area_11_1">#REF!</definedName>
    <definedName name="Excel_BuiltIn_Print_Area_12">"$#REF!.$A$1:$G$13"</definedName>
    <definedName name="Excel_BuiltIn_Print_Area_12_1">#REF!</definedName>
    <definedName name="Excel_BuiltIn_Print_Area_13">#REF!</definedName>
    <definedName name="Excel_BuiltIn_Print_Area_13_1">#REF!</definedName>
    <definedName name="Excel_BuiltIn_Print_Area_14">"$#REF!.$A$1:$H$84"</definedName>
    <definedName name="Excel_BuiltIn_Print_Area_14_1">#REF!</definedName>
    <definedName name="Excel_BuiltIn_Print_Area_15">"$#REF!.$A$1:$D$47"</definedName>
    <definedName name="Excel_BuiltIn_Print_Area_15_1">#REF!</definedName>
    <definedName name="Excel_BuiltIn_Print_Area_16">#N/A</definedName>
    <definedName name="Excel_BuiltIn_Print_Area_17">#N/A</definedName>
    <definedName name="Excel_BuiltIn_Print_Area_19">"$#REF!.$A$1:$G$44"</definedName>
    <definedName name="Excel_BuiltIn_Print_Area_2">"$#REF!.$A$1:$H$82"</definedName>
    <definedName name="Excel_BuiltIn_Print_Area_2_1">#REF!</definedName>
    <definedName name="Excel_BuiltIn_Print_Area_2_1_1">#REF!</definedName>
    <definedName name="Excel_BuiltIn_Print_Area_20">"$#REF!.$A$1:$G$33"</definedName>
    <definedName name="Excel_BuiltIn_Print_Area_21">"$#REF!.$A$1:$G$65"</definedName>
    <definedName name="Excel_BuiltIn_Print_Area_21_1">#REF!</definedName>
    <definedName name="Excel_BuiltIn_Print_Area_23">"$#REF!.$A$1:$H$85"</definedName>
    <definedName name="Excel_BuiltIn_Print_Area_23_1">#REF!</definedName>
    <definedName name="Excel_BuiltIn_Print_Area_24">"$#REF!.$A$1:$D$48"</definedName>
    <definedName name="Excel_BuiltIn_Print_Area_25">#N/A</definedName>
    <definedName name="Excel_BuiltIn_Print_Area_26">#N/A</definedName>
    <definedName name="Excel_BuiltIn_Print_Area_26_1">#REF!</definedName>
    <definedName name="Excel_BuiltIn_Print_Area_27_1">#REF!</definedName>
    <definedName name="Excel_BuiltIn_Print_Area_28">"$#REF!.$A$1:$G$44"</definedName>
    <definedName name="Excel_BuiltIn_Print_Area_29">"$#REF!.$A$1:$G$33"</definedName>
    <definedName name="Excel_BuiltIn_Print_Area_29_1">#REF!</definedName>
    <definedName name="Excel_BuiltIn_Print_Area_3">"$#REF!.$A$1:$K$71"</definedName>
    <definedName name="Excel_BuiltIn_Print_Area_3_1">#REF!</definedName>
    <definedName name="Excel_BuiltIn_Print_Area_30">"$#REF!.$A$1:$G$65"</definedName>
    <definedName name="Excel_BuiltIn_Print_Area_30_1">#REF!</definedName>
    <definedName name="Excel_BuiltIn_Print_Area_31_1">#REF!</definedName>
    <definedName name="Excel_BuiltIn_Print_Area_33_1">(#REF!,#REF!)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8">"$#REF!.$A$1:$O$35"</definedName>
    <definedName name="Excel_BuiltIn_Print_Area_49">#REF!</definedName>
    <definedName name="Excel_BuiltIn_Print_Area_5">"$#REF!.$A$1:$IV$32000"</definedName>
    <definedName name="Excel_BuiltIn_Print_Area_5_1">#REF!</definedName>
    <definedName name="Excel_BuiltIn_Print_Area_5_1_1">"$#REF!.$A$1:$J$13"</definedName>
    <definedName name="Excel_BuiltIn_Print_Area_53">"$#REF!.$A$1:$K$54"</definedName>
    <definedName name="Excel_BuiltIn_Print_Area_6">"$#REF!.$A$1:$D$33"</definedName>
    <definedName name="Excel_BuiltIn_Print_Area_6_1">#REF!</definedName>
    <definedName name="Excel_BuiltIn_Print_Area_6_1_1">#REF!</definedName>
    <definedName name="Excel_BuiltIn_Print_Area_6_1_1_1">#REF!</definedName>
    <definedName name="Excel_BuiltIn_Print_Area_7">"$#REF!.$A$1:$G$14"</definedName>
    <definedName name="Excel_BuiltIn_Print_Area_7_1">#REF!</definedName>
    <definedName name="Excel_BuiltIn_Print_Area_7_1_1">"$#REF!.$A$1:$G$82"</definedName>
    <definedName name="Excel_BuiltIn_Print_Area_7_10">"'file:///Y:/ENGENHARIA/Deise Aoki/PATOS - OK/PATOS 05-09-2007-ok/Laptop - Arquivos/DNIT/PATOs/Rondonópolis/PATO_BR-364_km_0,00_ao_km_112,90_LICITAÇÃO Rev mario.xls'#$reg_mec_fx_dm_.$#REF!$#REF!:$#REF!$#REF!"</definedName>
    <definedName name="Excel_BuiltIn_Print_Area_7_11">"'file:///Y:/ENGENHARIA/Deise Aoki/PATOS - OK/PATOS 05-09-2007-ok/Laptop - Arquivos/DNIT/PATOs/Rondonópolis/PATO_BR-364_km_0,00_ao_km_112,90_LICITAÇÃO Rev mario.xls'#$reg_mec_fx_dm_.$#REF!$#REF!:$#REF!$#REF!"</definedName>
    <definedName name="Excel_BuiltIn_Print_Area_7_12">"'file:///Y:/ENGENHARIA/Deise Aoki/PATOS - OK/PATOS 05-09-2007-ok/Laptop - Arquivos/DNIT/PATOs/Rondonópolis/PATO_BR-364_km_000_ao_km_11290_LICITAÇÃO MAIO DE 2007.xls'#$reg_mec_fx_dm_.$#REF!$#REF!:$#REF!$#REF!"</definedName>
    <definedName name="Excel_BuiltIn_Print_Area_7_14">#REF!</definedName>
    <definedName name="Excel_BuiltIn_Print_Area_7_15">#REF!</definedName>
    <definedName name="Excel_BuiltIn_Print_Area_7_19">#REF!</definedName>
    <definedName name="Excel_BuiltIn_Print_Area_7_2">"'file:///Y:/ENGENHARIA/Deise Aoki/PATOS - OK/PATOS 05-09-2007-ok/Laptop - Arquivos/DNIT/PATOs/Rondonópolis/PATO_BR-364_km_0,00_ao_km_112,90_LICITAÇÃO Rev mario.xls'#$reg_mec_fx_dm_.$#REF!$#REF!:$#REF!$#REF!"</definedName>
    <definedName name="Excel_BuiltIn_Print_Area_7_21">"'file:///Y:/ENGENHARIA/Deise Aoki/PATOS - OK/PATOS 05-09-2007-ok/Laptop - Arquivos/DNIT/PATOs/Rondonópolis/PATO_BR-364_km_000_ao_km_11290_LICITAÇÃO MAIO DE 2007.xls'#$reg_mec_fx_dm_.$#REF!$#REF!:$#REF!$#REF!"</definedName>
    <definedName name="Excel_BuiltIn_Print_Area_7_24">"'file:///Y:/ENGENHARIA/Deise Aoki/PATOS - OK/PATOS 05-09-2007-ok/Laptop - Arquivos/DNIT/PATOs/Rondonópolis/PATO_BR-364_km_0,00_ao_km_112,90_LICITAÇÃO Rev mario.xls'#$reg_mec_fx_dm_.$#REF!$#REF!:$#REF!$#REF!"</definedName>
    <definedName name="Excel_BuiltIn_Print_Area_7_25">#REF!</definedName>
    <definedName name="Excel_BuiltIn_Print_Area_7_26">"'file:///Y:/ENGENHARIA/Deise Aoki/PATOS - OK/PATOS 05-09-2007-ok/Laptop - Arquivos/DNIT/PATOs/Rondonópolis/PATO_BR-364_km_000_ao_km_11290_LICITAÇÃO MAIO DE 2007.xls'#$reg_mec_fx_dm_.$#REF!$#REF!:$#REF!$#REF!"</definedName>
    <definedName name="Excel_BuiltIn_Print_Area_7_27">#REF!</definedName>
    <definedName name="Excel_BuiltIn_Print_Area_7_28">#REF!</definedName>
    <definedName name="Excel_BuiltIn_Print_Area_7_29">#REF!</definedName>
    <definedName name="Excel_BuiltIn_Print_Area_7_30">"'file:///Y:/ENGENHARIA/Deise Aoki/PATOS - OK/PATOS 05-09-2007-ok/Laptop - Arquivos/DNIT/PATOs/Rondonópolis/PATO_BR-364_km_0,00_ao_km_112,90_LICITAÇÃO Rev mario.xls'#$reg_mec_fx_dm_.$#REF!$#REF!:$#REF!$#REF!"</definedName>
    <definedName name="Excel_BuiltIn_Print_Area_7_31">#REF!</definedName>
    <definedName name="Excel_BuiltIn_Print_Area_7_32">"'file:///Y:/ENGENHARIA/Deise Aoki/PATOS - OK/PATOS 05-09-2007-ok/Laptop - Arquivos/DNIT/PATOs/Rondonópolis/PATO_BR-364_km_0,00_ao_km_112,90_LICITAÇÃO Rev mario.xls'#$reg_mec_fx_dm_.$#REF!$#REF!:$#REF!$#REF!"</definedName>
    <definedName name="Excel_BuiltIn_Print_Area_7_33">"'file:///Y:/ENGENHARIA/Deise Aoki/PATOS - OK/PATOS 05-09-2007-ok/Laptop - Arquivos/DNIT/PATOs/Rondonópolis/PATO_BR-364_km_0,00_ao_km_112,90_LICITAÇÃO Rev mario.xls'#$reg_mec_fx_dm_.$#REF!$#REF!:$#REF!$#REF!"</definedName>
    <definedName name="Excel_BuiltIn_Print_Area_7_34">"'file:///Y:/ENGENHARIA/Deise Aoki/PATOS - OK/PATOS 05-09-2007-ok/Laptop - Arquivos/DNIT/PATOs/Rondonópolis/PATO_BR-364_km_0,00_ao_km_112,90_LICITAÇÃO Rev mario.xls'#$reg_mec_fx_dm_.$#REF!$#REF!:$#REF!$#REF!"</definedName>
    <definedName name="Excel_BuiltIn_Print_Area_7_37">"'file:///Y:/ENGENHARIA/Deise Aoki/PATOS - OK/PATOS 05-09-2007-ok/Laptop - Arquivos/DNIT/PATOs/Rondonópolis/PATO_BR-364_km_000_ao_km_11290_LICITAÇÃO MAIO DE 2007.xls'#$reg_mec_fx_dm_.$#REF!$#REF!:$#REF!$#REF!"</definedName>
    <definedName name="Excel_BuiltIn_Print_Area_7_38">"'file:///Y:/ENGENHARIA/Deise Aoki/PATOS - OK/PATOS 05-09-2007-ok/Laptop - Arquivos/DNIT/PATOs/Rondonópolis/PATO_BR-364_km_000_ao_km_11290_LICITAÇÃO MAIO DE 2007.xls'#$reg_mec_fx_dm_.$#REF!$#REF!:$#REF!$#REF!"</definedName>
    <definedName name="Excel_BuiltIn_Print_Area_7_40">"'file:///Y:/ENGENHARIA/Deise Aoki/PATOS - OK/PATOS 05-09-2007-ok/Laptop - Arquivos/DNIT/PATOs/Rondonópolis/PATO_BR-364_km_0,00_ao_km_112,90_LICITAÇÃO Rev mario.xls'#$reg_mec_fx_dm_.$#REF!$#REF!:$#REF!$#REF!"</definedName>
    <definedName name="Excel_BuiltIn_Print_Area_7_41">"'file:///Y:/ENGENHARIA/Deise Aoki/PATOS - OK/PATOS 05-09-2007-ok/Laptop - Arquivos/DNIT/PATOs/Rondonópolis/PATO_BR-364_km_0,00_ao_km_112,90_LICITAÇÃO Rev LA.xls'#$reg_mec_fx_dm_.$#REF!$#REF!:$#REF!$#REF!"</definedName>
    <definedName name="Excel_BuiltIn_Print_Area_7_43">"'file:///Y:/ENGENHARIA/Deise Aoki/PATOS - OK/PATOS 05-09-2007-ok/Laptop - Arquivos/DNIT/PATOs/Rondonópolis/PATO_BR-364_km_0,00_ao_km_112,90_LICITAÇÃO Rev LA.xls'#$reg_mec_fx_dm_.$#REF!$#REF!:$#REF!$#REF!"</definedName>
    <definedName name="Excel_BuiltIn_Print_Area_7_44">"'file:///Y:/ENGENHARIA/Deise Aoki/PATOS - OK/PATOS 05-09-2007-ok/Laptop - Arquivos/DNIT/PATOs/Rondonópolis/PATO_BR-364_km_0,00_ao_km_112,90_LICITAÇÃO Rev mario.xls'#$reg_mec_fx_dm_.$#REF!$#REF!:$#REF!$#REF!"</definedName>
    <definedName name="Excel_BuiltIn_Print_Area_7_45">"'file:///Y:/ENGENHARIA/Deise Aoki/PATOS - OK/PATOS 05-09-2007-ok/Laptop - Arquivos/DNIT/PATOs/Rondonópolis/PATO_BR-364_km_0,00_ao_km_112,90_LICITAÇÃO Rev mario.xls'#$reg_mec_fx_dm_.$#REF!$#REF!:$#REF!$#REF!"</definedName>
    <definedName name="Excel_BuiltIn_Print_Area_7_46">"'file:///Y:/ENGENHARIA/Deise Aoki/PATOS - OK/PATOS 05-09-2007-ok/Laptop - Arquivos/DNIT/PATOs/Rondonópolis/PATO_BR-364_km_0,00_ao_km_112,90_LICITAÇÃO Rev mario.xls'#$reg_mec_fx_dm_.$#REF!$#REF!:$#REF!$#REF!"</definedName>
    <definedName name="Excel_BuiltIn_Print_Area_7_47">"'file:///Y:/ENGENHARIA/Deise Aoki/PATOS - OK/PATOS 05-09-2007-ok/Laptop - Arquivos/DNIT/PATOs/Rondonópolis/PATO_BR-364_km_0,00_ao_km_112,90_LICITAÇÃO Rev mario.xls'#$reg_mec_fx_dm_.$#REF!$#REF!:$#REF!$#REF!"</definedName>
    <definedName name="Excel_BuiltIn_Print_Area_7_48">"'file:///Y:/ENGENHARIA/Deise Aoki/PATOS - OK/PATOS 05-09-2007-ok/Laptop - Arquivos/DNIT/PATOs/Rondonópolis/PATO_BR-364_km_0,00_ao_km_112,90_LICITAÇÃO Rev mario.xls'#$reg_mec_fx_dm_.$#REF!$#REF!:$#REF!$#REF!"</definedName>
    <definedName name="Excel_BuiltIn_Print_Area_7_49">"'file:///Y:/ENGENHARIA/Deise Aoki/PATOS - OK/PATOS 05-09-2007-ok/Laptop - Arquivos/DNIT/PATOs/Rondonópolis/PATO_BR-364_km_0,00_ao_km_112,90_LICITAÇÃO Rev mario.xls'#$reg_mec_fx_dm_.$#REF!$#REF!:$#REF!$#REF!"</definedName>
    <definedName name="Excel_BuiltIn_Print_Area_7_5">#REF!</definedName>
    <definedName name="Excel_BuiltIn_Print_Area_7_50">"'file:///Y:/ENGENHARIA/Deise Aoki/PATOS - OK/PATOS 05-09-2007-ok/Laptop - Arquivos/DNIT/PATOs/Rondonópolis/PATO_BR-364_km_0,00_ao_km_112,90_LICITAÇÃO Rev mario.xls'#$reg_mec_fx_dm_.$#REF!$#REF!:$#REF!$#REF!"</definedName>
    <definedName name="Excel_BuiltIn_Print_Area_7_52">"'file:///Y:/ENGENHARIA/Deise Aoki/PATOS - OK/PATOS 05-09-2007-ok/Laptop - Arquivos/DNIT/PATOs/Rondonópolis/PATO_BR-364_km_0,00_ao_km_112,90_LICITAÇÃO Rev mario.xls'#$reg_mec_fx_dm_.$#REF!$#REF!:$#REF!$#REF!"</definedName>
    <definedName name="Excel_BuiltIn_Print_Area_7_6">"'file:///Y:/ENGENHARIA/Deise Aoki/PATOS - OK/PATOS 05-09-2007-ok/Laptop - Arquivos/DNIT/PATOs/Rondonópolis/PATO_BR-364_km_0,00_ao_km_112,90_LICITAÇÃO Rev mario.xls'#$reg_mec_fx_dm_.$#REF!$#REF!:$#REF!$#REF!"</definedName>
    <definedName name="Excel_BuiltIn_Print_Area_7_7">"'file:///Y:/ENGENHARIA/Deise Aoki/PATOS - OK/PATOS 05-09-2007-ok/Laptop - Arquivos/DNIT/PATOs/Rondonópolis/PATO_BR-364_km_0,00_ao_km_112,90_LICITAÇÃO Rev mario.xls'#$reg_mec_fx_dm_.$#REF!$#REF!:$#REF!$#REF!"</definedName>
    <definedName name="Excel_BuiltIn_Print_Area_7_8">"'file:///Y:/ENGENHARIA/Deise Aoki/PATOS - OK/PATOS 05-09-2007-ok/Laptop - Arquivos/DNIT/PATOs/Rondonópolis/PATO_BR-364_km_0,00_ao_km_112,90_LICITAÇÃO Rev mario.xls'#$reg_mec_fx_dm_.$#REF!$#REF!:$#REF!$#REF!"</definedName>
    <definedName name="Excel_BuiltIn_Print_Area_7_9">"'file:///Y:/ENGENHARIA/Deise Aoki/PATOS - OK/PATOS 05-09-2007-ok/Laptop - Arquivos/DNIT/PATOs/Rondonópolis/PATO_BR-364_km_0,00_ao_km_112,90_LICITAÇÃO Rev mario.xls'#$reg_mec_fx_dm_.$#REF!$#REF!:$#REF!$#REF!"</definedName>
    <definedName name="Excel_BuiltIn_Print_Area_8">#REF!</definedName>
    <definedName name="Excel_BuiltIn_Print_Area_8_1">#REF!</definedName>
    <definedName name="Excel_BuiltIn_Print_Area_8_1_10">#REF!</definedName>
    <definedName name="Excel_BuiltIn_Print_Area_9">"$#REF!.$A$1:$I$102"</definedName>
    <definedName name="Excel_BuiltIn_Print_Area_9_1">#REF!</definedName>
    <definedName name="Excel_BuiltIn_Print_Titles">#REF!</definedName>
    <definedName name="Excel_BuiltIn_Print_Titles_1">#REF!</definedName>
    <definedName name="Excel_BuiltIn_Print_Titles_1_1">#REF!</definedName>
    <definedName name="Excel_BuiltIn_Print_Titles_1_1_1">"$#REF!.$A$10:$IV$11"</definedName>
    <definedName name="Excel_BuiltIn_Print_Titles_1_1_1_1">#REF!</definedName>
    <definedName name="Excel_BuiltIn_Print_Titles_1_1_1_1_1">#REF!</definedName>
    <definedName name="Excel_BuiltIn_Print_Titles_10">"$#REF!.$A$1:$IV$8"</definedName>
    <definedName name="Excel_BuiltIn_Print_Titles_11">#REF!</definedName>
    <definedName name="Excel_BuiltIn_Print_Titles_11_1">#REF!</definedName>
    <definedName name="Excel_BuiltIn_Print_Titles_12">#REF!</definedName>
    <definedName name="Excel_BuiltIn_Print_Titles_12_1">#REF!</definedName>
    <definedName name="Excel_BuiltIn_Print_Titles_13">#REF!</definedName>
    <definedName name="Excel_BuiltIn_Print_Titles_13_1">#REF!</definedName>
    <definedName name="Excel_BuiltIn_Print_Titles_14">#REF!</definedName>
    <definedName name="Excel_BuiltIn_Print_Titles_14_1">#REF!,#REF!</definedName>
    <definedName name="Excel_BuiltIn_Print_Titles_14_1_1">#REF!</definedName>
    <definedName name="Excel_BuiltIn_Print_Titles_15">"$#REF!.$A$1:$IV$7"</definedName>
    <definedName name="Excel_BuiltIn_Print_Titles_15_1">#REF!,#REF!</definedName>
    <definedName name="Excel_BuiltIn_Print_Titles_15_1_1">#REF!,#REF!</definedName>
    <definedName name="Excel_BuiltIn_Print_Titles_15_1_1_1">#REF!,#REF!</definedName>
    <definedName name="Excel_BuiltIn_Print_Titles_16">#REF!</definedName>
    <definedName name="Excel_BuiltIn_Print_Titles_16_1">#REF!,#REF!</definedName>
    <definedName name="Excel_BuiltIn_Print_Titles_16_1_1">#REF!,#REF!</definedName>
    <definedName name="Excel_BuiltIn_Print_Titles_17">#REF!</definedName>
    <definedName name="Excel_BuiltIn_Print_Titles_17_1">#REF!,#REF!</definedName>
    <definedName name="Excel_BuiltIn_Print_Titles_17_1_1">#REF!,#REF!</definedName>
    <definedName name="Excel_BuiltIn_Print_Titles_17_1_1_1">#REF!,#REF!</definedName>
    <definedName name="Excel_BuiltIn_Print_Titles_17_1_1_1_1">#REF!</definedName>
    <definedName name="Excel_BuiltIn_Print_Titles_18_1">#REF!,#REF!</definedName>
    <definedName name="Excel_BuiltIn_Print_Titles_18_1_1">#REF!,#REF!</definedName>
    <definedName name="Excel_BuiltIn_Print_Titles_18_1_1_1">#REF!</definedName>
    <definedName name="Excel_BuiltIn_Print_Titles_19_1">#REF!,#REF!</definedName>
    <definedName name="Excel_BuiltIn_Print_Titles_19_1_1">#REF!,#REF!</definedName>
    <definedName name="Excel_BuiltIn_Print_Titles_19_1_1_1">#REF!</definedName>
    <definedName name="Excel_BuiltIn_Print_Titles_2">#REF!</definedName>
    <definedName name="Excel_BuiltIn_Print_Titles_2_1">#REF!</definedName>
    <definedName name="Excel_BuiltIn_Print_Titles_20_1">#REF!,#REF!</definedName>
    <definedName name="Excel_BuiltIn_Print_Titles_20_1_1">#REF!,#REF!</definedName>
    <definedName name="Excel_BuiltIn_Print_Titles_21_1">#REF!,#REF!</definedName>
    <definedName name="Excel_BuiltIn_Print_Titles_21_1_1">#REF!,#REF!</definedName>
    <definedName name="Excel_BuiltIn_Print_Titles_21_1_1_1">#REF!</definedName>
    <definedName name="Excel_BuiltIn_Print_Titles_22">(#REF!,#REF!)</definedName>
    <definedName name="Excel_BuiltIn_Print_Titles_24">"$#REF!.$A$1:$IV$8"</definedName>
    <definedName name="Excel_BuiltIn_Print_Titles_3">"$#REF!.$A$5:$IV$10"</definedName>
    <definedName name="Excel_BuiltIn_Print_Titles_3_1">#REF!</definedName>
    <definedName name="Excel_BuiltIn_Print_Titles_30">(#REF!,#REF!)</definedName>
    <definedName name="Excel_BuiltIn_Print_Titles_31">(#REF!,#REF!)</definedName>
    <definedName name="Excel_BuiltIn_Print_Titles_32">(#REF!,#REF!)</definedName>
    <definedName name="Excel_BuiltIn_Print_Titles_33">(#REF!,#REF!)</definedName>
    <definedName name="Excel_BuiltIn_Print_Titles_34">(#REF!,#REF!)</definedName>
    <definedName name="Excel_BuiltIn_Print_Titles_35">(#REF!,#REF!)</definedName>
    <definedName name="Excel_BuiltIn_Print_Titles_36">(#REF!,#REF!)</definedName>
    <definedName name="Excel_BuiltIn_Print_Titles_37">(#REF!,#REF!)</definedName>
    <definedName name="Excel_BuiltIn_Print_Titles_4">#REF!</definedName>
    <definedName name="Excel_BuiltIn_Print_Titles_5">#REF!</definedName>
    <definedName name="Excel_BuiltIn_Print_Titles_5_1">(#REF!,#REF!)</definedName>
    <definedName name="Excel_BuiltIn_Print_Titles_6">"$#REF!.$A$1:$IV$8"</definedName>
    <definedName name="Excel_BuiltIn_Print_Titles_6_1">#REF!</definedName>
    <definedName name="Excel_BuiltIn_Print_Titles_6_1_1">#REF!</definedName>
    <definedName name="Excel_BuiltIn_Print_Titles_6_1_1_1_1">#REF!</definedName>
    <definedName name="Excel_BuiltIn_Print_Titles_64">#REF!</definedName>
    <definedName name="Excel_BuiltIn_Print_Titles_7">#REF!</definedName>
    <definedName name="Excel_BuiltIn_Print_Titles_7_1">#REF!</definedName>
    <definedName name="Excel_BuiltIn_Print_Titles_7_3">"$#REF!.$A$1:$IV$16"</definedName>
    <definedName name="Excel_BuiltIn_Print_Titles_7_4">"$#REF!.$A$1:$IV$16"</definedName>
    <definedName name="Excel_BuiltIn_Print_Titles_8">"$#REF!.$A$1:$IV$11"</definedName>
    <definedName name="Excel_BuiltIn_Print_Titles_8_1">#REF!</definedName>
    <definedName name="Excel_BuiltIn_Print_Titles_9">"$#REF!.$A$1:$IV$7"</definedName>
    <definedName name="Excel_BuiltIn_Print_Titles_9_1">#REF!</definedName>
    <definedName name="EXER">#REF!</definedName>
    <definedName name="exibir_1000">#REF!</definedName>
    <definedName name="Exibir_Dat_Com">#REF!</definedName>
    <definedName name="Exibir_Fer_EUA">#REF!</definedName>
    <definedName name="Exibir_Fer_Nac">#REF!</definedName>
    <definedName name="ExibirTudo">#N/A</definedName>
    <definedName name="Exist">#REF!</definedName>
    <definedName name="EXPANSAO">#REF!</definedName>
    <definedName name="EXPLOSIVO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XPLOSIVO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XPLOSIVO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XPLOSIVO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XPLOSIVO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XPU">#REF!</definedName>
    <definedName name="EXT">#REF!</definedName>
    <definedName name="ext.">#REF!</definedName>
    <definedName name="Ext.__pista_simples">#REF!</definedName>
    <definedName name="Ext._de_pista_dupla">#REF!</definedName>
    <definedName name="EXT.TOTAL">#REF!</definedName>
    <definedName name="EXT__m">#REF!</definedName>
    <definedName name="Ext_1">#REF!</definedName>
    <definedName name="EXT_10">#REF!</definedName>
    <definedName name="EXT_10_13">#REF!</definedName>
    <definedName name="EXT_10_39">#REF!</definedName>
    <definedName name="EXT_10_6">#REF!</definedName>
    <definedName name="EXT_11">#REF!</definedName>
    <definedName name="EXT_11_13">#REF!</definedName>
    <definedName name="EXT_11_39">#REF!</definedName>
    <definedName name="EXT_11_6">#REF!</definedName>
    <definedName name="EXT_12">#REF!</definedName>
    <definedName name="EXT_12_13">#REF!</definedName>
    <definedName name="EXT_12_39">#REF!</definedName>
    <definedName name="EXT_12_6">#REF!</definedName>
    <definedName name="EXT_13">#REF!</definedName>
    <definedName name="EXT_13_13">#REF!</definedName>
    <definedName name="EXT_13_39">#REF!</definedName>
    <definedName name="EXT_13_6">#REF!</definedName>
    <definedName name="EXT_14">#REF!</definedName>
    <definedName name="EXT_14_13">#REF!</definedName>
    <definedName name="EXT_14_39">#REF!</definedName>
    <definedName name="EXT_14_6">#REF!</definedName>
    <definedName name="EXT_15">#REF!</definedName>
    <definedName name="EXT_15_13">#REF!</definedName>
    <definedName name="EXT_15_39">#REF!</definedName>
    <definedName name="EXT_15_6">#REF!</definedName>
    <definedName name="EXT_16">#REF!</definedName>
    <definedName name="EXT_16_13">#REF!</definedName>
    <definedName name="EXT_16_39">#REF!</definedName>
    <definedName name="EXT_16_6">#REF!</definedName>
    <definedName name="EXT_17">#REF!</definedName>
    <definedName name="EXT_17_13">#REF!</definedName>
    <definedName name="EXT_17_39">#REF!</definedName>
    <definedName name="EXT_17_6">#REF!</definedName>
    <definedName name="EXT_18">#REF!</definedName>
    <definedName name="EXT_18_13">#REF!</definedName>
    <definedName name="EXT_18_39">#REF!</definedName>
    <definedName name="EXT_18_6">#REF!</definedName>
    <definedName name="EXT_19">#REF!</definedName>
    <definedName name="EXT_19_13">#REF!</definedName>
    <definedName name="EXT_19_39">#REF!</definedName>
    <definedName name="EXT_19_6">#REF!</definedName>
    <definedName name="EXT_2">#REF!</definedName>
    <definedName name="EXT_2_13">#REF!</definedName>
    <definedName name="EXT_2_39">#REF!</definedName>
    <definedName name="EXT_2_6">#REF!</definedName>
    <definedName name="EXT_20">#REF!</definedName>
    <definedName name="EXT_20_13">#REF!</definedName>
    <definedName name="EXT_20_39">#REF!</definedName>
    <definedName name="EXT_20_6">#REF!</definedName>
    <definedName name="EXT_21">#REF!</definedName>
    <definedName name="EXT_21_13">#REF!</definedName>
    <definedName name="EXT_21_39">#REF!</definedName>
    <definedName name="EXT_21_6">#REF!</definedName>
    <definedName name="EXT_22">#REF!</definedName>
    <definedName name="EXT_22_13">#REF!</definedName>
    <definedName name="EXT_22_39">#REF!</definedName>
    <definedName name="EXT_22_6">#REF!</definedName>
    <definedName name="EXT_23">#REF!</definedName>
    <definedName name="EXT_23_13">#REF!</definedName>
    <definedName name="EXT_23_39">#REF!</definedName>
    <definedName name="EXT_23_6">#REF!</definedName>
    <definedName name="EXT_24">#REF!</definedName>
    <definedName name="EXT_24_13">#REF!</definedName>
    <definedName name="EXT_24_39">#REF!</definedName>
    <definedName name="EXT_24_6">#REF!</definedName>
    <definedName name="EXT_25">#REF!</definedName>
    <definedName name="EXT_25_13">#REF!</definedName>
    <definedName name="EXT_25_39">#REF!</definedName>
    <definedName name="EXT_25_6">#REF!</definedName>
    <definedName name="EXT_26">#REF!</definedName>
    <definedName name="EXT_26_13">#REF!</definedName>
    <definedName name="EXT_26_39">#REF!</definedName>
    <definedName name="EXT_26_6">#REF!</definedName>
    <definedName name="EXT_27">#REF!</definedName>
    <definedName name="EXT_27_13">#REF!</definedName>
    <definedName name="EXT_27_39">#REF!</definedName>
    <definedName name="EXT_27_6">#REF!</definedName>
    <definedName name="EXT_28">#REF!</definedName>
    <definedName name="EXT_28_13">#REF!</definedName>
    <definedName name="EXT_28_39">#REF!</definedName>
    <definedName name="EXT_28_6">#REF!</definedName>
    <definedName name="EXT_29">#REF!</definedName>
    <definedName name="EXT_29_13">#REF!</definedName>
    <definedName name="EXT_29_39">#REF!</definedName>
    <definedName name="EXT_29_6">#REF!</definedName>
    <definedName name="Ext_3">#REF!</definedName>
    <definedName name="EXT_30">#REF!</definedName>
    <definedName name="EXT_30_13">#REF!</definedName>
    <definedName name="EXT_30_39">#REF!</definedName>
    <definedName name="EXT_30_6">#REF!</definedName>
    <definedName name="EXT_31">#REF!</definedName>
    <definedName name="EXT_32">#REF!</definedName>
    <definedName name="EXT_32_13">#REF!</definedName>
    <definedName name="EXT_32_39">#REF!</definedName>
    <definedName name="EXT_32_6">#REF!</definedName>
    <definedName name="EXT_33">#REF!</definedName>
    <definedName name="EXT_33_13">#REF!</definedName>
    <definedName name="EXT_33_39">#REF!</definedName>
    <definedName name="EXT_33_6">#REF!</definedName>
    <definedName name="EXT_34">#REF!</definedName>
    <definedName name="EXT_34_13">#REF!</definedName>
    <definedName name="EXT_34_39">#REF!</definedName>
    <definedName name="EXT_34_6">#REF!</definedName>
    <definedName name="EXT_36">#REF!</definedName>
    <definedName name="Ext_4">#REF!</definedName>
    <definedName name="EXT_40">#REF!</definedName>
    <definedName name="EXT_40_13">#REF!</definedName>
    <definedName name="EXT_40_39">#REF!</definedName>
    <definedName name="EXT_40_6">#REF!</definedName>
    <definedName name="EXT_41">#REF!</definedName>
    <definedName name="EXT_41_13">#REF!</definedName>
    <definedName name="EXT_41_39">#REF!</definedName>
    <definedName name="EXT_41_6">#REF!</definedName>
    <definedName name="EXT_43">#REF!</definedName>
    <definedName name="EXT_43_13">#REF!</definedName>
    <definedName name="EXT_43_39">#REF!</definedName>
    <definedName name="EXT_43_6">#REF!</definedName>
    <definedName name="EXT_44">#REF!</definedName>
    <definedName name="EXT_44_13">#REF!</definedName>
    <definedName name="EXT_44_39">#REF!</definedName>
    <definedName name="EXT_44_6">#REF!</definedName>
    <definedName name="EXT_45">#REF!</definedName>
    <definedName name="EXT_45_13">#REF!</definedName>
    <definedName name="EXT_45_39">#REF!</definedName>
    <definedName name="EXT_45_6">#REF!</definedName>
    <definedName name="EXT_46">#REF!</definedName>
    <definedName name="EXT_46_13">#REF!</definedName>
    <definedName name="EXT_46_39">#REF!</definedName>
    <definedName name="EXT_46_6">#REF!</definedName>
    <definedName name="EXT_47">#REF!</definedName>
    <definedName name="EXT_47_13">#REF!</definedName>
    <definedName name="EXT_47_39">#REF!</definedName>
    <definedName name="EXT_47_6">#REF!</definedName>
    <definedName name="EXT_48">#REF!</definedName>
    <definedName name="EXT_48_13">#REF!</definedName>
    <definedName name="EXT_48_39">#REF!</definedName>
    <definedName name="EXT_48_6">#REF!</definedName>
    <definedName name="EXT_49">#REF!</definedName>
    <definedName name="EXT_49_13">#REF!</definedName>
    <definedName name="EXT_49_39">#REF!</definedName>
    <definedName name="EXT_49_6">#REF!</definedName>
    <definedName name="Ext_5">#REF!</definedName>
    <definedName name="EXT_50">#REF!</definedName>
    <definedName name="EXT_50_13">#REF!</definedName>
    <definedName name="EXT_50_39">#REF!</definedName>
    <definedName name="EXT_50_6">#REF!</definedName>
    <definedName name="EXT_51">#REF!</definedName>
    <definedName name="EXT_51_13">#REF!</definedName>
    <definedName name="EXT_51_39">#REF!</definedName>
    <definedName name="EXT_51_6">#REF!</definedName>
    <definedName name="EXT_52">#REF!</definedName>
    <definedName name="EXT_52_13">#REF!</definedName>
    <definedName name="EXT_52_39">#REF!</definedName>
    <definedName name="EXT_52_6">#REF!</definedName>
    <definedName name="EXT_6">#REF!</definedName>
    <definedName name="EXT_6_13">#REF!</definedName>
    <definedName name="EXT_6_39">#REF!</definedName>
    <definedName name="EXT_6_6">#REF!</definedName>
    <definedName name="EXT_7">#REF!</definedName>
    <definedName name="EXT_7_13">#REF!</definedName>
    <definedName name="EXT_7_39">#REF!</definedName>
    <definedName name="EXT_7_6">#REF!</definedName>
    <definedName name="EXT_8">#REF!</definedName>
    <definedName name="EXT_8_13">#REF!</definedName>
    <definedName name="EXT_8_39">#REF!</definedName>
    <definedName name="EXT_8_6">#REF!</definedName>
    <definedName name="EXT_9">#REF!</definedName>
    <definedName name="EXT_9_13">#REF!</definedName>
    <definedName name="EXT_9_39">#REF!</definedName>
    <definedName name="EXT_9_6">#REF!</definedName>
    <definedName name="EXT_SEG">#REF!</definedName>
    <definedName name="Ext2_1">"'file:///C:/Documents and Settings/mauricio.ferrao/Desktop/Contratos/PD 005-00/Readequação março-05/WINDOWS.000/TEMP/Pato PRRTN - BR476.xls'#$'P A T O 99 B'.$#REF!$#REF!"</definedName>
    <definedName name="Ext2_2">"'file:///A:/ARQUIVOS R96/EXCEL/PATOs/Pato PRRTN - BR476.xls'#$'P A T O 99 B'.$#REF!$#REF!"</definedName>
    <definedName name="Ext2_3">"'file:///A:/ARQUIVOS R96/EXCEL/PATOs/Pato PRRTN - BR476.xls'#$'P A T O 99 B'.$#REF!$#REF!"</definedName>
    <definedName name="Ext2_4">"'file:///A:/ARQUIVOS R96/EXCEL/PATOs/Pato PRRTN - BR476.xls'#$'P A T O 99 B'.$#REF!$#REF!"</definedName>
    <definedName name="EXTA">#REF!</definedName>
    <definedName name="EXTE">#REF!</definedName>
    <definedName name="EXTEN">#REF!</definedName>
    <definedName name="Extens">#REF!</definedName>
    <definedName name="Extens_1">"'file:///C:/Documents and Settings/mauricio.ferrao/Desktop/ARQUIVOS R-9-6/Excel/PATOs/BR153_98.XLS'#$'P A T O 98 D'.$#REF!$#REF!"</definedName>
    <definedName name="Extens_3">#REF!</definedName>
    <definedName name="Extens_4">#REF!</definedName>
    <definedName name="Extens_5">#REF!</definedName>
    <definedName name="extensao">#REF!</definedName>
    <definedName name="EXTENSÃO">#REF!</definedName>
    <definedName name="Extensao_1">"'file:///C:/Documents and Settings/mauricio.ferrao/Desktop/ARQUIVOS R96/EXCEL/PATOs/BR153_99.XLS'#$'P A T O  D'.$#REF!$#REF!"</definedName>
    <definedName name="Extensao_3">#REF!</definedName>
    <definedName name="Extensao_4">#REF!</definedName>
    <definedName name="Extensao_5">#REF!</definedName>
    <definedName name="EXTENSÃO1">#REF!</definedName>
    <definedName name="Extensaoo">#REF!</definedName>
    <definedName name="Extenso">#REF!</definedName>
    <definedName name="Extenso_1" localSheetId="19">'MOBILIZAÇÃO-CD'!Extenso_1</definedName>
    <definedName name="Extenso_1" localSheetId="18">'MOBILIZAÇÃO-SD'!Extenso_1</definedName>
    <definedName name="Extenso_1" localSheetId="22">'PONTE-DEMOLIÇÕES E LIMPEZA'!Extenso_1</definedName>
    <definedName name="Extenso_1" localSheetId="24">'PONTE-GABIÃO'!Extenso_1</definedName>
    <definedName name="Extenso_1">[0]!Extenso_1</definedName>
    <definedName name="Extenso_10" localSheetId="19">'MOBILIZAÇÃO-CD'!Extenso_10</definedName>
    <definedName name="Extenso_10" localSheetId="18">'MOBILIZAÇÃO-SD'!Extenso_10</definedName>
    <definedName name="Extenso_10" localSheetId="22">'PONTE-DEMOLIÇÕES E LIMPEZA'!Extenso_10</definedName>
    <definedName name="Extenso_10" localSheetId="24">'PONTE-GABIÃO'!Extenso_10</definedName>
    <definedName name="Extenso_10">[0]!Extenso_10</definedName>
    <definedName name="Extenso_12" localSheetId="19">'MOBILIZAÇÃO-CD'!Extenso_12</definedName>
    <definedName name="Extenso_12" localSheetId="18">'MOBILIZAÇÃO-SD'!Extenso_12</definedName>
    <definedName name="Extenso_12" localSheetId="22">'PONTE-DEMOLIÇÕES E LIMPEZA'!Extenso_12</definedName>
    <definedName name="Extenso_12" localSheetId="24">'PONTE-GABIÃO'!Extenso_12</definedName>
    <definedName name="Extenso_12">[0]!Extenso_12</definedName>
    <definedName name="Extenso_13" localSheetId="19">'MOBILIZAÇÃO-CD'!Extenso_13</definedName>
    <definedName name="Extenso_13" localSheetId="18">'MOBILIZAÇÃO-SD'!Extenso_13</definedName>
    <definedName name="Extenso_13" localSheetId="22">'PONTE-DEMOLIÇÕES E LIMPEZA'!Extenso_13</definedName>
    <definedName name="Extenso_13" localSheetId="24">'PONTE-GABIÃO'!Extenso_13</definedName>
    <definedName name="Extenso_13">[0]!Extenso_13</definedName>
    <definedName name="Extenso_14" localSheetId="19">'MOBILIZAÇÃO-CD'!Extenso_14</definedName>
    <definedName name="Extenso_14" localSheetId="18">'MOBILIZAÇÃO-SD'!Extenso_14</definedName>
    <definedName name="Extenso_14" localSheetId="22">'PONTE-DEMOLIÇÕES E LIMPEZA'!Extenso_14</definedName>
    <definedName name="Extenso_14" localSheetId="24">'PONTE-GABIÃO'!Extenso_14</definedName>
    <definedName name="Extenso_14">[0]!Extenso_14</definedName>
    <definedName name="Extenso_19">#N/A</definedName>
    <definedName name="Extenso_2" localSheetId="19">'MOBILIZAÇÃO-CD'!Extenso_2</definedName>
    <definedName name="Extenso_2" localSheetId="18">'MOBILIZAÇÃO-SD'!Extenso_2</definedName>
    <definedName name="Extenso_2" localSheetId="22">'PONTE-DEMOLIÇÕES E LIMPEZA'!Extenso_2</definedName>
    <definedName name="Extenso_2" localSheetId="24">'PONTE-GABIÃO'!Extenso_2</definedName>
    <definedName name="Extenso_2">[0]!Extenso_2</definedName>
    <definedName name="Extenso_21">#N/A</definedName>
    <definedName name="Extenso_22" localSheetId="19">'MOBILIZAÇÃO-CD'!Extenso_22</definedName>
    <definedName name="Extenso_22" localSheetId="18">'MOBILIZAÇÃO-SD'!Extenso_22</definedName>
    <definedName name="Extenso_22" localSheetId="22">'PONTE-DEMOLIÇÕES E LIMPEZA'!Extenso_22</definedName>
    <definedName name="Extenso_22" localSheetId="24">'PONTE-GABIÃO'!Extenso_22</definedName>
    <definedName name="Extenso_22">[0]!Extenso_22</definedName>
    <definedName name="Extenso_23">#N/A</definedName>
    <definedName name="Extenso_24">#N/A</definedName>
    <definedName name="Extenso_25" localSheetId="19">'MOBILIZAÇÃO-CD'!Extenso_25</definedName>
    <definedName name="Extenso_25" localSheetId="18">'MOBILIZAÇÃO-SD'!Extenso_25</definedName>
    <definedName name="Extenso_25" localSheetId="22">'PONTE-DEMOLIÇÕES E LIMPEZA'!Extenso_25</definedName>
    <definedName name="Extenso_25" localSheetId="24">'PONTE-GABIÃO'!Extenso_25</definedName>
    <definedName name="Extenso_25">[0]!Extenso_25</definedName>
    <definedName name="Extenso_26" localSheetId="19">'MOBILIZAÇÃO-CD'!Extenso_26</definedName>
    <definedName name="Extenso_26" localSheetId="18">'MOBILIZAÇÃO-SD'!Extenso_26</definedName>
    <definedName name="Extenso_26" localSheetId="22">'PONTE-DEMOLIÇÕES E LIMPEZA'!Extenso_26</definedName>
    <definedName name="Extenso_26" localSheetId="24">'PONTE-GABIÃO'!Extenso_26</definedName>
    <definedName name="Extenso_26">[0]!Extenso_26</definedName>
    <definedName name="Extenso_27" localSheetId="19">'MOBILIZAÇÃO-CD'!Extenso_27</definedName>
    <definedName name="Extenso_27" localSheetId="18">'MOBILIZAÇÃO-SD'!Extenso_27</definedName>
    <definedName name="Extenso_27" localSheetId="22">'PONTE-DEMOLIÇÕES E LIMPEZA'!Extenso_27</definedName>
    <definedName name="Extenso_27" localSheetId="24">'PONTE-GABIÃO'!Extenso_27</definedName>
    <definedName name="Extenso_27">[0]!Extenso_27</definedName>
    <definedName name="Extenso_28" localSheetId="19">'MOBILIZAÇÃO-CD'!Extenso_28</definedName>
    <definedName name="Extenso_28" localSheetId="18">'MOBILIZAÇÃO-SD'!Extenso_28</definedName>
    <definedName name="Extenso_28" localSheetId="22">'PONTE-DEMOLIÇÕES E LIMPEZA'!Extenso_28</definedName>
    <definedName name="Extenso_28" localSheetId="24">'PONTE-GABIÃO'!Extenso_28</definedName>
    <definedName name="Extenso_28">[0]!Extenso_28</definedName>
    <definedName name="Extenso_29" localSheetId="19">'MOBILIZAÇÃO-CD'!Extenso_29</definedName>
    <definedName name="Extenso_29" localSheetId="18">'MOBILIZAÇÃO-SD'!Extenso_29</definedName>
    <definedName name="Extenso_29" localSheetId="22">'PONTE-DEMOLIÇÕES E LIMPEZA'!Extenso_29</definedName>
    <definedName name="Extenso_29" localSheetId="24">'PONTE-GABIÃO'!Extenso_29</definedName>
    <definedName name="Extenso_29">[0]!Extenso_29</definedName>
    <definedName name="Extenso_3" localSheetId="19">'MOBILIZAÇÃO-CD'!Extenso_3</definedName>
    <definedName name="Extenso_3" localSheetId="18">'MOBILIZAÇÃO-SD'!Extenso_3</definedName>
    <definedName name="Extenso_3" localSheetId="22">'PONTE-DEMOLIÇÕES E LIMPEZA'!Extenso_3</definedName>
    <definedName name="Extenso_3" localSheetId="24">'PONTE-GABIÃO'!Extenso_3</definedName>
    <definedName name="Extenso_3">[0]!Extenso_3</definedName>
    <definedName name="Extenso_30" localSheetId="19">'MOBILIZAÇÃO-CD'!Extenso_30</definedName>
    <definedName name="Extenso_30" localSheetId="18">'MOBILIZAÇÃO-SD'!Extenso_30</definedName>
    <definedName name="Extenso_30" localSheetId="22">'PONTE-DEMOLIÇÕES E LIMPEZA'!Extenso_30</definedName>
    <definedName name="Extenso_30" localSheetId="24">'PONTE-GABIÃO'!Extenso_30</definedName>
    <definedName name="Extenso_30">[0]!Extenso_30</definedName>
    <definedName name="Extenso_31" localSheetId="19">'MOBILIZAÇÃO-CD'!Extenso_31</definedName>
    <definedName name="Extenso_31" localSheetId="18">'MOBILIZAÇÃO-SD'!Extenso_31</definedName>
    <definedName name="Extenso_31" localSheetId="22">'PONTE-DEMOLIÇÕES E LIMPEZA'!Extenso_31</definedName>
    <definedName name="Extenso_31" localSheetId="24">'PONTE-GABIÃO'!Extenso_31</definedName>
    <definedName name="Extenso_31">[0]!Extenso_31</definedName>
    <definedName name="Extenso_32" localSheetId="19">'MOBILIZAÇÃO-CD'!Extenso_32</definedName>
    <definedName name="Extenso_32" localSheetId="18">'MOBILIZAÇÃO-SD'!Extenso_32</definedName>
    <definedName name="Extenso_32" localSheetId="22">'PONTE-DEMOLIÇÕES E LIMPEZA'!Extenso_32</definedName>
    <definedName name="Extenso_32" localSheetId="24">'PONTE-GABIÃO'!Extenso_32</definedName>
    <definedName name="Extenso_32">[0]!Extenso_32</definedName>
    <definedName name="Extenso_33" localSheetId="19">'MOBILIZAÇÃO-CD'!Extenso_33</definedName>
    <definedName name="Extenso_33" localSheetId="18">'MOBILIZAÇÃO-SD'!Extenso_33</definedName>
    <definedName name="Extenso_33" localSheetId="22">'PONTE-DEMOLIÇÕES E LIMPEZA'!Extenso_33</definedName>
    <definedName name="Extenso_33" localSheetId="24">'PONTE-GABIÃO'!Extenso_33</definedName>
    <definedName name="Extenso_33">[0]!Extenso_33</definedName>
    <definedName name="Extenso_34" localSheetId="19">'MOBILIZAÇÃO-CD'!Extenso_34</definedName>
    <definedName name="Extenso_34" localSheetId="18">'MOBILIZAÇÃO-SD'!Extenso_34</definedName>
    <definedName name="Extenso_34" localSheetId="22">'PONTE-DEMOLIÇÕES E LIMPEZA'!Extenso_34</definedName>
    <definedName name="Extenso_34" localSheetId="24">'PONTE-GABIÃO'!Extenso_34</definedName>
    <definedName name="Extenso_34">[0]!Extenso_34</definedName>
    <definedName name="Extenso_35" localSheetId="19">'MOBILIZAÇÃO-CD'!Extenso_35</definedName>
    <definedName name="Extenso_35" localSheetId="18">'MOBILIZAÇÃO-SD'!Extenso_35</definedName>
    <definedName name="Extenso_35" localSheetId="22">'PONTE-DEMOLIÇÕES E LIMPEZA'!Extenso_35</definedName>
    <definedName name="Extenso_35" localSheetId="24">'PONTE-GABIÃO'!Extenso_35</definedName>
    <definedName name="Extenso_35">[0]!Extenso_35</definedName>
    <definedName name="Extenso_36" localSheetId="19">'MOBILIZAÇÃO-CD'!Extenso_36</definedName>
    <definedName name="Extenso_36" localSheetId="18">'MOBILIZAÇÃO-SD'!Extenso_36</definedName>
    <definedName name="Extenso_36" localSheetId="22">'PONTE-DEMOLIÇÕES E LIMPEZA'!Extenso_36</definedName>
    <definedName name="Extenso_36" localSheetId="24">'PONTE-GABIÃO'!Extenso_36</definedName>
    <definedName name="Extenso_36">[0]!Extenso_36</definedName>
    <definedName name="Extenso_37" localSheetId="19">'MOBILIZAÇÃO-CD'!Extenso_37</definedName>
    <definedName name="Extenso_37" localSheetId="18">'MOBILIZAÇÃO-SD'!Extenso_37</definedName>
    <definedName name="Extenso_37" localSheetId="22">'PONTE-DEMOLIÇÕES E LIMPEZA'!Extenso_37</definedName>
    <definedName name="Extenso_37" localSheetId="24">'PONTE-GABIÃO'!Extenso_37</definedName>
    <definedName name="Extenso_37">[0]!Extenso_37</definedName>
    <definedName name="Extenso_38" localSheetId="19">'MOBILIZAÇÃO-CD'!Extenso_38</definedName>
    <definedName name="Extenso_38" localSheetId="18">'MOBILIZAÇÃO-SD'!Extenso_38</definedName>
    <definedName name="Extenso_38" localSheetId="22">'PONTE-DEMOLIÇÕES E LIMPEZA'!Extenso_38</definedName>
    <definedName name="Extenso_38" localSheetId="24">'PONTE-GABIÃO'!Extenso_38</definedName>
    <definedName name="Extenso_38">[0]!Extenso_38</definedName>
    <definedName name="Extenso_39">#N/A</definedName>
    <definedName name="Extenso_4" localSheetId="19">'MOBILIZAÇÃO-CD'!Extenso_4</definedName>
    <definedName name="Extenso_4" localSheetId="18">'MOBILIZAÇÃO-SD'!Extenso_4</definedName>
    <definedName name="Extenso_4" localSheetId="22">'PONTE-DEMOLIÇÕES E LIMPEZA'!Extenso_4</definedName>
    <definedName name="Extenso_4" localSheetId="24">'PONTE-GABIÃO'!Extenso_4</definedName>
    <definedName name="Extenso_4">[0]!Extenso_4</definedName>
    <definedName name="Extenso_40">#N/A</definedName>
    <definedName name="Extenso_41">#N/A</definedName>
    <definedName name="Extenso_42">#N/A</definedName>
    <definedName name="Extenso_43">#N/A</definedName>
    <definedName name="Extenso_44">#N/A</definedName>
    <definedName name="Extenso_45">#N/A</definedName>
    <definedName name="Extenso_46">#N/A</definedName>
    <definedName name="Extenso_47">#N/A</definedName>
    <definedName name="Extenso_48">#N/A</definedName>
    <definedName name="Extenso_5" localSheetId="19">'MOBILIZAÇÃO-CD'!Extenso_5</definedName>
    <definedName name="Extenso_5" localSheetId="18">'MOBILIZAÇÃO-SD'!Extenso_5</definedName>
    <definedName name="Extenso_5" localSheetId="22">'PONTE-DEMOLIÇÕES E LIMPEZA'!Extenso_5</definedName>
    <definedName name="Extenso_5" localSheetId="24">'PONTE-GABIÃO'!Extenso_5</definedName>
    <definedName name="Extenso_5">[0]!Extenso_5</definedName>
    <definedName name="Extenso_51">#N/A</definedName>
    <definedName name="Extenso_52">#N/A</definedName>
    <definedName name="Extenso_53">#N/A</definedName>
    <definedName name="Extenso_54">#N/A</definedName>
    <definedName name="Extenso_55">#N/A</definedName>
    <definedName name="Extenso_56">#N/A</definedName>
    <definedName name="Extenso_57">#N/A</definedName>
    <definedName name="Extenso_58">#N/A</definedName>
    <definedName name="Extenso_59">#N/A</definedName>
    <definedName name="Extenso_6" localSheetId="19">'MOBILIZAÇÃO-CD'!Extenso_6</definedName>
    <definedName name="Extenso_6" localSheetId="18">'MOBILIZAÇÃO-SD'!Extenso_6</definedName>
    <definedName name="Extenso_6" localSheetId="22">'PONTE-DEMOLIÇÕES E LIMPEZA'!Extenso_6</definedName>
    <definedName name="Extenso_6" localSheetId="24">'PONTE-GABIÃO'!Extenso_6</definedName>
    <definedName name="Extenso_6">[0]!Extenso_6</definedName>
    <definedName name="Extenso_60">#N/A</definedName>
    <definedName name="Extenso_61">#N/A</definedName>
    <definedName name="Extenso_62">#N/A</definedName>
    <definedName name="Extenso_63">#N/A</definedName>
    <definedName name="Extenso_64">#N/A</definedName>
    <definedName name="Extenso_65">#N/A</definedName>
    <definedName name="Extenso_66">#N/A</definedName>
    <definedName name="Extenso_67">#N/A</definedName>
    <definedName name="Extenso_68">#N/A</definedName>
    <definedName name="Extenso_69">#N/A</definedName>
    <definedName name="Extenso_7" localSheetId="19">'MOBILIZAÇÃO-CD'!Extenso_7</definedName>
    <definedName name="Extenso_7" localSheetId="18">'MOBILIZAÇÃO-SD'!Extenso_7</definedName>
    <definedName name="Extenso_7" localSheetId="22">'PONTE-DEMOLIÇÕES E LIMPEZA'!Extenso_7</definedName>
    <definedName name="Extenso_7" localSheetId="24">'PONTE-GABIÃO'!Extenso_7</definedName>
    <definedName name="Extenso_7">[0]!Extenso_7</definedName>
    <definedName name="Extenso_70">#N/A</definedName>
    <definedName name="Extenso_71">#N/A</definedName>
    <definedName name="Extenso_72">#N/A</definedName>
    <definedName name="Extenso_8" localSheetId="19">'MOBILIZAÇÃO-CD'!Extenso_8</definedName>
    <definedName name="Extenso_8" localSheetId="18">'MOBILIZAÇÃO-SD'!Extenso_8</definedName>
    <definedName name="Extenso_8" localSheetId="22">'PONTE-DEMOLIÇÕES E LIMPEZA'!Extenso_8</definedName>
    <definedName name="Extenso_8" localSheetId="24">'PONTE-GABIÃO'!Extenso_8</definedName>
    <definedName name="Extenso_8">[0]!Extenso_8</definedName>
    <definedName name="Extenso_9" localSheetId="19">'MOBILIZAÇÃO-CD'!Extenso_9</definedName>
    <definedName name="Extenso_9" localSheetId="18">'MOBILIZAÇÃO-SD'!Extenso_9</definedName>
    <definedName name="Extenso_9" localSheetId="22">'PONTE-DEMOLIÇÕES E LIMPEZA'!Extenso_9</definedName>
    <definedName name="Extenso_9" localSheetId="24">'PONTE-GABIÃO'!Extenso_9</definedName>
    <definedName name="Extenso_9">[0]!Extenso_9</definedName>
    <definedName name="EXTENSOES" localSheetId="19" hidden="1">#REF!</definedName>
    <definedName name="EXTENSOES" localSheetId="18" hidden="1">#REF!</definedName>
    <definedName name="EXTENSOES" localSheetId="22" hidden="1">#REF!</definedName>
    <definedName name="EXTENSOES" localSheetId="24" hidden="1">#REF!</definedName>
    <definedName name="EXTENSOES" hidden="1">#REF!</definedName>
    <definedName name="Extenss" localSheetId="19">#REF!</definedName>
    <definedName name="Extenss" localSheetId="18">#REF!</definedName>
    <definedName name="Extenss" localSheetId="22">#REF!</definedName>
    <definedName name="Extenss" localSheetId="24">#REF!</definedName>
    <definedName name="Extenss">#REF!</definedName>
    <definedName name="ExtFaixa">#REF!</definedName>
    <definedName name="ExtFaixa_1">#REF!</definedName>
    <definedName name="ExtFaixa_2">"'file:///A:/ARQUIVOS R96/EXCEL/PATOs/Pato PRRTN - BR476.xls'#$'P A T O 99 B'.$#REF!$#REF!"</definedName>
    <definedName name="ExtFaixa_3">#REF!</definedName>
    <definedName name="ExtFaixa_4">#REF!</definedName>
    <definedName name="ExtFaixa_5">#REF!</definedName>
    <definedName name="ExtFaixa_6">"$'C _ Transporte'.$#REF!$#REF!"</definedName>
    <definedName name="ExtFaixa_7">"$'D _ Material Betuminoso'.$#REF!$#REF!"</definedName>
    <definedName name="ExtFaixa_8">"$'E _ Cronograma'.$#REF!$#REF!"</definedName>
    <definedName name="ExtFaixa2">#REF!</definedName>
    <definedName name="ExtFaixa2_1">"'file:///C:/Documents and Settings/mauricio.ferrao/Desktop/Contratos/PD 005-00/Readequação março-05/WINDOWS.000/TEMP/Pato PRRTN - BR476.xls'#$'P A T O 99 B'.$#REF!$#REF!"</definedName>
    <definedName name="ExtFaixa2_2">"'file:///A:/ARQUIVOS R96/EXCEL/PATOs/Pato PRRTN - BR476.xls'#$'P A T O 99 B'.$#REF!$#REF!"</definedName>
    <definedName name="ExtFaixa2_3">#REF!</definedName>
    <definedName name="ExtFaixa2_4">#REF!</definedName>
    <definedName name="ExtFaixa2_5">#REF!</definedName>
    <definedName name="ExtFaixa22">#REF!</definedName>
    <definedName name="ExtFaixaa">#REF!</definedName>
    <definedName name="EXTRA_CONTRATUAL">#REF!</definedName>
    <definedName name="EXTRA_CONTRATUAL_10">#REF!</definedName>
    <definedName name="EXTRA_CONTRATUAL_10_19">#REF!</definedName>
    <definedName name="EXTRA_CONTRATUAL_17">#REF!</definedName>
    <definedName name="EXTRA_CONTRATUAL_17_19">#REF!</definedName>
    <definedName name="EXTRA_CONTRATUAL_19">#REF!</definedName>
    <definedName name="EXTRA_CONTRATUAL_6">#REF!</definedName>
    <definedName name="EXTRA_CONTRATUAL_6_19">#REF!</definedName>
    <definedName name="EXTRA_CONTRATUAL_7">#REF!</definedName>
    <definedName name="EXTRA_CONTRATUAL_7_19">#REF!</definedName>
    <definedName name="EXTRA_CONTRATUAL_8">#REF!</definedName>
    <definedName name="EXTRA_CONTRATUAL_8_19">#REF!</definedName>
    <definedName name="EXTRA_CONTRATUAL_9">#REF!</definedName>
    <definedName name="EXTRA_CONTRATUAL_9_19">#REF!</definedName>
    <definedName name="Extract">#REF!</definedName>
    <definedName name="Extt">#REF!</definedName>
    <definedName name="EXU">#REF!</definedName>
    <definedName name="eytuetyueyueytu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ytuetyueyueytu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ytuetyueyueytu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ytuetyueyueytu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eytuetyueyueytu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" hidden="1">#REF!</definedName>
    <definedName name="F_2.04">#REF!</definedName>
    <definedName name="F_2.05">#REF!</definedName>
    <definedName name="F_2.06">#REF!</definedName>
    <definedName name="f_2.07">#REF!</definedName>
    <definedName name="F_2.08">#REF!</definedName>
    <definedName name="F_2.09">#REF!</definedName>
    <definedName name="F_2.10">#REF!</definedName>
    <definedName name="F_2.11">#REF!</definedName>
    <definedName name="F_2.12">#REF!</definedName>
    <definedName name="F_2.13">#REF!</definedName>
    <definedName name="F_2.14">#REF!</definedName>
    <definedName name="FA">#REF!</definedName>
    <definedName name="FAB">"Figura 3"</definedName>
    <definedName name="Fae_08">#REF!</definedName>
    <definedName name="Fae_08_1">"'file:///Eng_aroldo/Meus documentos/Documents and Settings/Flávio R. Carmona/My Documents/3 - Sanches Tripoloni/3 - Diamantino/4 - BR-364/2 - CREMA/Medição/06a.MP/MP06.xls'#$Medição.$#REF!$#REF!"</definedName>
    <definedName name="Fae_08_3">"'file:///Eng_aroldo/Meus documentos/Documents and Settings/Flávio R. Carmona/My Documents/3 - Sanches Tripoloni/3 - Diamantino/4 - BR-364/2 - CREMA/Medição/06a.MP/MP06.xls'#$Medição.$#REF!$#REF!"</definedName>
    <definedName name="Fae_08_6">"'file:///Eng_aroldo/Meus documentos/Documents and Settings/Flávio R. Carmona/My Documents/3 - Sanches Tripoloni/3 - Diamantino/4 - BR-364/2 - CREMA/Medição/06a.MP/MP06.xls'#$Medição.$#REF!$#REF!"</definedName>
    <definedName name="faixa">#REF!</definedName>
    <definedName name="Faixa_1">"'file:///C:/Documents and Settings/mauricio.ferrao/Desktop/ARQUIVOS R-9-6/Excel/PATOs/BR153_98.XLS'#$'P A T O 98 D'.$#REF!$#REF!"</definedName>
    <definedName name="Faixa_3">#REF!</definedName>
    <definedName name="Faixa_4">#REF!</definedName>
    <definedName name="Faixa_5">#REF!</definedName>
    <definedName name="FAIXA_AN">#REF!</definedName>
    <definedName name="faixa2">#REF!</definedName>
    <definedName name="Faixaa">#REF!</definedName>
    <definedName name="FAROL_2" localSheetId="19" hidden="1">{"'gráf jan00'!$A$1:$AK$41"}</definedName>
    <definedName name="FAROL_2" localSheetId="18" hidden="1">{"'gráf jan00'!$A$1:$AK$41"}</definedName>
    <definedName name="FAROL_2" localSheetId="22" hidden="1">{"'gráf jan00'!$A$1:$AK$41"}</definedName>
    <definedName name="FAROL_2" localSheetId="24" hidden="1">{"'gráf jan00'!$A$1:$AK$41"}</definedName>
    <definedName name="FAROL_2" hidden="1">{"'gráf jan00'!$A$1:$AK$41"}</definedName>
    <definedName name="fasdfasfdadsf" localSheetId="19" hidden="1">{"'gráf jan00'!$A$1:$AK$41"}</definedName>
    <definedName name="fasdfasfdadsf" localSheetId="18" hidden="1">{"'gráf jan00'!$A$1:$AK$41"}</definedName>
    <definedName name="fasdfasfdadsf" localSheetId="22" hidden="1">{"'gráf jan00'!$A$1:$AK$41"}</definedName>
    <definedName name="fasdfasfdadsf" localSheetId="24" hidden="1">{"'gráf jan00'!$A$1:$AK$41"}</definedName>
    <definedName name="fasdfasfdadsf" hidden="1">{"'gráf jan00'!$A$1:$AK$41"}</definedName>
    <definedName name="Fase_02_1">"'file:///Eng_aroldo/Meus documentos/Documents and Settings/Flávio R. Carmona/My Documents/3 - Sanches Tripoloni/3 - Diamantino/4 - BR-364/2 - CREMA/Medição/06a.MP/MP06.xls'#$Medição.$#REF!$#REF!"</definedName>
    <definedName name="Fase_02_3">"'file:///Eng_aroldo/Meus documentos/Documents and Settings/Flávio R. Carmona/My Documents/3 - Sanches Tripoloni/3 - Diamantino/4 - BR-364/2 - CREMA/Medição/06a.MP/MP06.xls'#$Medição.$#REF!$#REF!"</definedName>
    <definedName name="Fase_02_6">"'file:///Eng_aroldo/Meus documentos/Documents and Settings/Flávio R. Carmona/My Documents/3 - Sanches Tripoloni/3 - Diamantino/4 - BR-364/2 - CREMA/Medição/06a.MP/MP06.xls'#$Medição.$#REF!$#REF!"</definedName>
    <definedName name="Fase_03_1">"'file:///Eng_aroldo/Meus documentos/Documents and Settings/Flávio R. Carmona/My Documents/3 - Sanches Tripoloni/3 - Diamantino/4 - BR-364/2 - CREMA/Medição/06a.MP/MP06.xls'#$Medição.$#REF!$#REF!"</definedName>
    <definedName name="Fase_03_3">"'file:///Eng_aroldo/Meus documentos/Documents and Settings/Flávio R. Carmona/My Documents/3 - Sanches Tripoloni/3 - Diamantino/4 - BR-364/2 - CREMA/Medição/06a.MP/MP06.xls'#$Medição.$#REF!$#REF!"</definedName>
    <definedName name="Fase_03_6">"'file:///Eng_aroldo/Meus documentos/Documents and Settings/Flávio R. Carmona/My Documents/3 - Sanches Tripoloni/3 - Diamantino/4 - BR-364/2 - CREMA/Medição/06a.MP/MP06.xls'#$Medição.$#REF!$#REF!"</definedName>
    <definedName name="Fase_04_1">"'file:///Eng_aroldo/Meus documentos/Documents and Settings/Flávio R. Carmona/My Documents/3 - Sanches Tripoloni/3 - Diamantino/4 - BR-364/2 - CREMA/Medição/06a.MP/MP06.xls'#$Medição.$#REF!$#REF!"</definedName>
    <definedName name="Fase_04_3">"'file:///Eng_aroldo/Meus documentos/Documents and Settings/Flávio R. Carmona/My Documents/3 - Sanches Tripoloni/3 - Diamantino/4 - BR-364/2 - CREMA/Medição/06a.MP/MP06.xls'#$Medição.$#REF!$#REF!"</definedName>
    <definedName name="Fase_04_6">"'file:///Eng_aroldo/Meus documentos/Documents and Settings/Flávio R. Carmona/My Documents/3 - Sanches Tripoloni/3 - Diamantino/4 - BR-364/2 - CREMA/Medição/06a.MP/MP06.xls'#$Medição.$#REF!$#REF!"</definedName>
    <definedName name="Fase_05_1">"'file:///Eng_aroldo/Meus documentos/Documents and Settings/Flávio R. Carmona/My Documents/3 - Sanches Tripoloni/3 - Diamantino/4 - BR-364/2 - CREMA/Medição/06a.MP/MP06.xls'#$Medição.$#REF!$#REF!"</definedName>
    <definedName name="Fase_05_3">"'file:///Eng_aroldo/Meus documentos/Documents and Settings/Flávio R. Carmona/My Documents/3 - Sanches Tripoloni/3 - Diamantino/4 - BR-364/2 - CREMA/Medição/06a.MP/MP06.xls'#$Medição.$#REF!$#REF!"</definedName>
    <definedName name="Fase_05_6">"'file:///Eng_aroldo/Meus documentos/Documents and Settings/Flávio R. Carmona/My Documents/3 - Sanches Tripoloni/3 - Diamantino/4 - BR-364/2 - CREMA/Medição/06a.MP/MP06.xls'#$Medição.$#REF!$#REF!"</definedName>
    <definedName name="Fase_06_1">"'file:///Eng_aroldo/Meus documentos/Documents and Settings/Flávio R. Carmona/My Documents/3 - Sanches Tripoloni/3 - Diamantino/4 - BR-364/2 - CREMA/Medição/06a.MP/MP06.xls'#$Medição.$#REF!$#REF!"</definedName>
    <definedName name="Fase_06_3">"'file:///Eng_aroldo/Meus documentos/Documents and Settings/Flávio R. Carmona/My Documents/3 - Sanches Tripoloni/3 - Diamantino/4 - BR-364/2 - CREMA/Medição/06a.MP/MP06.xls'#$Medição.$#REF!$#REF!"</definedName>
    <definedName name="Fase_06_6">"'file:///Eng_aroldo/Meus documentos/Documents and Settings/Flávio R. Carmona/My Documents/3 - Sanches Tripoloni/3 - Diamantino/4 - BR-364/2 - CREMA/Medição/06a.MP/MP06.xls'#$Medição.$#REF!$#REF!"</definedName>
    <definedName name="Fase_07">#REF!</definedName>
    <definedName name="Fase_07_1">"'file:///Eng_aroldo/Meus documentos/Documents and Settings/Flávio R. Carmona/My Documents/3 - Sanches Tripoloni/3 - Diamantino/4 - BR-364/2 - CREMA/Medição/06a.MP/MP06.xls'#$Medição.$#REF!$#REF!"</definedName>
    <definedName name="Fase_07_3">"'file:///Eng_aroldo/Meus documentos/Documents and Settings/Flávio R. Carmona/My Documents/3 - Sanches Tripoloni/3 - Diamantino/4 - BR-364/2 - CREMA/Medição/06a.MP/MP06.xls'#$Medição.$#REF!$#REF!"</definedName>
    <definedName name="Fase_07_6">"'file:///Eng_aroldo/Meus documentos/Documents and Settings/All Users/Documentos/BR 364 - Diamantino/Medições/Med 04/MP04.xls'#$Medição.$#REF!$#REF!"</definedName>
    <definedName name="Fase_08_1">"'file:///Eng_aroldo/Meus documentos/Documents and Settings/Flávio R. Carmona/My Documents/3 - Sanches Tripoloni/3 - Diamantino/4 - BR-364/2 - CREMA/Medição/06a.MP/MP06.xls'#$Medição.$#REF!$#REF!"</definedName>
    <definedName name="Fase_08_3">"'file:///Eng_aroldo/Meus documentos/Documents and Settings/Flávio R. Carmona/My Documents/3 - Sanches Tripoloni/3 - Diamantino/4 - BR-364/2 - CREMA/Medição/06a.MP/MP06.xls'#$Medição.$#REF!$#REF!"</definedName>
    <definedName name="Fase_08_6">"'file:///Eng_aroldo/Meus documentos/Documents and Settings/Flávio R. Carmona/My Documents/3 - Sanches Tripoloni/3 - Diamantino/4 - BR-364/2 - CREMA/Medição/06a.MP/MP06.xls'#$Medição.$#REF!$#REF!"</definedName>
    <definedName name="FAT">#REF!</definedName>
    <definedName name="FATELE">#REF!</definedName>
    <definedName name="FATMEC">#REF!</definedName>
    <definedName name="fator">#REF!</definedName>
    <definedName name="FATOR1">#REF!</definedName>
    <definedName name="fator100">#REF!</definedName>
    <definedName name="FATOR2">#REF!</definedName>
    <definedName name="fator50">#REF!</definedName>
    <definedName name="fatorg">#REF!</definedName>
    <definedName name="FATTML">#REF!</definedName>
    <definedName name="FATURAS2002" localSheetId="19" hidden="1">{#N/A,#N/A,TRUE,"Serviços"}</definedName>
    <definedName name="FATURAS2002" localSheetId="18" hidden="1">{#N/A,#N/A,TRUE,"Serviços"}</definedName>
    <definedName name="FATURAS2002" localSheetId="22" hidden="1">{#N/A,#N/A,TRUE,"Serviços"}</definedName>
    <definedName name="FATURAS2002" localSheetId="24" hidden="1">{#N/A,#N/A,TRUE,"Serviços"}</definedName>
    <definedName name="FATURAS2002" hidden="1">{#N/A,#N/A,TRUE,"Serviços"}</definedName>
    <definedName name="FATURAS20022" localSheetId="19" hidden="1">{#N/A,#N/A,TRUE,"Serviços"}</definedName>
    <definedName name="FATURAS20022" localSheetId="18" hidden="1">{#N/A,#N/A,TRUE,"Serviços"}</definedName>
    <definedName name="FATURAS20022" localSheetId="22" hidden="1">{#N/A,#N/A,TRUE,"Serviços"}</definedName>
    <definedName name="FATURAS20022" localSheetId="24" hidden="1">{#N/A,#N/A,TRUE,"Serviços"}</definedName>
    <definedName name="FATURAS20022" hidden="1">{#N/A,#N/A,TRUE,"Serviços"}</definedName>
    <definedName name="fc1a">#REF!</definedName>
    <definedName name="fc1a_10">#REF!</definedName>
    <definedName name="fc1a_25">#REF!</definedName>
    <definedName name="fc1a_27">#REF!</definedName>
    <definedName name="fc1a_29">#REF!</definedName>
    <definedName name="fc1a_9">#REF!</definedName>
    <definedName name="FC1U">#REF!</definedName>
    <definedName name="FC2A">#REF!</definedName>
    <definedName name="FC2A_10">#REF!</definedName>
    <definedName name="FC2A_25">#REF!</definedName>
    <definedName name="FC2A_27">#REF!</definedName>
    <definedName name="FC2A_29">#REF!</definedName>
    <definedName name="FC2A_9">#REF!</definedName>
    <definedName name="FC2U">#REF!</definedName>
    <definedName name="FC3A">#REF!</definedName>
    <definedName name="FC3A_10">#REF!</definedName>
    <definedName name="FC3A_25">#REF!</definedName>
    <definedName name="FC3A_27">#REF!</definedName>
    <definedName name="FC3A_29">#REF!</definedName>
    <definedName name="FC3A_9">#REF!</definedName>
    <definedName name="FC3U">#REF!</definedName>
    <definedName name="FCT">#REF!</definedName>
    <definedName name="FD">#REF!</definedName>
    <definedName name="fdaf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af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af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af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af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d">#REF!</definedName>
    <definedName name="FDFDFDFDF" localSheetId="19" hidden="1">{"'gráf jan00'!$A$1:$AK$41"}</definedName>
    <definedName name="FDFDFDFDF" localSheetId="18" hidden="1">{"'gráf jan00'!$A$1:$AK$41"}</definedName>
    <definedName name="FDFDFDFDF" localSheetId="22" hidden="1">{"'gráf jan00'!$A$1:$AK$41"}</definedName>
    <definedName name="FDFDFDFDF" localSheetId="24" hidden="1">{"'gráf jan00'!$A$1:$AK$41"}</definedName>
    <definedName name="FDFDFDFDF" hidden="1">{"'gráf jan00'!$A$1:$AK$41"}</definedName>
    <definedName name="fdfng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ng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ng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ng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ng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sdfsdf">#REF!</definedName>
    <definedName name="fds" localSheetId="19" hidden="1">{"'gráf jan00'!$A$1:$AK$41"}</definedName>
    <definedName name="fds" localSheetId="18" hidden="1">{"'gráf jan00'!$A$1:$AK$41"}</definedName>
    <definedName name="fds" localSheetId="22" hidden="1">{"'gráf jan00'!$A$1:$AK$41"}</definedName>
    <definedName name="fds" localSheetId="24" hidden="1">{"'gráf jan00'!$A$1:$AK$41"}</definedName>
    <definedName name="fds" hidden="1">{"'gráf jan00'!$A$1:$AK$41"}</definedName>
    <definedName name="fdsafe">#REF!</definedName>
    <definedName name="FDSFSD" localSheetId="19" hidden="1">{"'gráf jan00'!$A$1:$AK$41"}</definedName>
    <definedName name="FDSFSD" localSheetId="18" hidden="1">{"'gráf jan00'!$A$1:$AK$41"}</definedName>
    <definedName name="FDSFSD" localSheetId="22" hidden="1">{"'gráf jan00'!$A$1:$AK$41"}</definedName>
    <definedName name="FDSFSD" localSheetId="24" hidden="1">{"'gráf jan00'!$A$1:$AK$41"}</definedName>
    <definedName name="FDSFSD" hidden="1">{"'gráf jan00'!$A$1:$AK$41"}</definedName>
    <definedName name="FDVGD" hidden="1">#REF!</definedName>
    <definedName name="FE">#REF!</definedName>
    <definedName name="FE_10">#REF!</definedName>
    <definedName name="FE_5">#REF!</definedName>
    <definedName name="FE_6">#REF!</definedName>
    <definedName name="FE_9">#REF!</definedName>
    <definedName name="fer">#REF!</definedName>
    <definedName name="FERE">#N/A</definedName>
    <definedName name="fernand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ernand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ernand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ernand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ernand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ernando">#REF!</definedName>
    <definedName name="FERRAGENS">#N/A</definedName>
    <definedName name="FEV00">#REF!</definedName>
    <definedName name="FEVA">#REF!</definedName>
    <definedName name="Fevereiro" localSheetId="19" hidden="1">{"'Quadro'!$A$4:$BG$78"}</definedName>
    <definedName name="Fevereiro" localSheetId="18" hidden="1">{"'Quadro'!$A$4:$BG$78"}</definedName>
    <definedName name="Fevereiro" localSheetId="22" hidden="1">{"'Quadro'!$A$4:$BG$78"}</definedName>
    <definedName name="Fevereiro" localSheetId="24" hidden="1">{"'Quadro'!$A$4:$BG$78"}</definedName>
    <definedName name="Fevereiro" hidden="1">{"'Quadro'!$A$4:$BG$78"}</definedName>
    <definedName name="ff" localSheetId="19" hidden="1">{"'gráf jan00'!$A$1:$AK$41"}</definedName>
    <definedName name="ff" localSheetId="18" hidden="1">{"'gráf jan00'!$A$1:$AK$41"}</definedName>
    <definedName name="ff" localSheetId="22" hidden="1">{"'gráf jan00'!$A$1:$AK$41"}</definedName>
    <definedName name="ff" localSheetId="24" hidden="1">{"'gráf jan00'!$A$1:$AK$41"}</definedName>
    <definedName name="ff" hidden="1">{"'gráf jan00'!$A$1:$AK$41"}</definedName>
    <definedName name="FFDSA">#REF!</definedName>
    <definedName name="FFF" hidden="1">#REF!</definedName>
    <definedName name="fffff" localSheetId="19" hidden="1">{"'EI 060 02'!$A$1:$K$59"}</definedName>
    <definedName name="fffff" localSheetId="18" hidden="1">{"'EI 060 02'!$A$1:$K$59"}</definedName>
    <definedName name="fffff" localSheetId="22" hidden="1">{"'EI 060 02'!$A$1:$K$59"}</definedName>
    <definedName name="fffff" localSheetId="24" hidden="1">{"'EI 060 02'!$A$1:$K$59"}</definedName>
    <definedName name="fffff" hidden="1">{"'EI 060 02'!$A$1:$K$59"}</definedName>
    <definedName name="FFFFFFFFFF" hidden="1">#REF!</definedName>
    <definedName name="fffffffffffff">#REF!</definedName>
    <definedName name="fffffffffffffff">#N/A</definedName>
    <definedName name="fffg">#N/A</definedName>
    <definedName name="ffg" localSheetId="19" hidden="1">{#N/A,#N/A,FALSE,"MO (2)"}</definedName>
    <definedName name="ffg" localSheetId="18" hidden="1">{#N/A,#N/A,FALSE,"MO (2)"}</definedName>
    <definedName name="ffg" localSheetId="22" hidden="1">{#N/A,#N/A,FALSE,"MO (2)"}</definedName>
    <definedName name="ffg" localSheetId="24" hidden="1">{#N/A,#N/A,FALSE,"MO (2)"}</definedName>
    <definedName name="ffg" hidden="1">{#N/A,#N/A,FALSE,"MO (2)"}</definedName>
    <definedName name="ffg_1" localSheetId="19" hidden="1">{#N/A,#N/A,FALSE,"MO (2)"}</definedName>
    <definedName name="ffg_1" localSheetId="18" hidden="1">{#N/A,#N/A,FALSE,"MO (2)"}</definedName>
    <definedName name="ffg_1" localSheetId="22" hidden="1">{#N/A,#N/A,FALSE,"MO (2)"}</definedName>
    <definedName name="ffg_1" localSheetId="24" hidden="1">{#N/A,#N/A,FALSE,"MO (2)"}</definedName>
    <definedName name="ffg_1" hidden="1">{#N/A,#N/A,FALSE,"MO (2)"}</definedName>
    <definedName name="FFTY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FTY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FTY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FTY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FTY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FVP" localSheetId="19" hidden="1">{"'gráf jan00'!$A$1:$AK$41"}</definedName>
    <definedName name="FFVP" localSheetId="18" hidden="1">{"'gráf jan00'!$A$1:$AK$41"}</definedName>
    <definedName name="FFVP" localSheetId="22" hidden="1">{"'gráf jan00'!$A$1:$AK$41"}</definedName>
    <definedName name="FFVP" localSheetId="24" hidden="1">{"'gráf jan00'!$A$1:$AK$41"}</definedName>
    <definedName name="FFVP" hidden="1">{"'gráf jan00'!$A$1:$AK$41"}</definedName>
    <definedName name="FFVP1" localSheetId="19" hidden="1">{"'gráf jan00'!$A$1:$AK$41"}</definedName>
    <definedName name="FFVP1" localSheetId="18" hidden="1">{"'gráf jan00'!$A$1:$AK$41"}</definedName>
    <definedName name="FFVP1" localSheetId="22" hidden="1">{"'gráf jan00'!$A$1:$AK$41"}</definedName>
    <definedName name="FFVP1" localSheetId="24" hidden="1">{"'gráf jan00'!$A$1:$AK$41"}</definedName>
    <definedName name="FFVP1" hidden="1">{"'gráf jan00'!$A$1:$AK$41"}</definedName>
    <definedName name="FFVP10" localSheetId="19" hidden="1">{"'gráf jan00'!$A$1:$AK$41"}</definedName>
    <definedName name="FFVP10" localSheetId="18" hidden="1">{"'gráf jan00'!$A$1:$AK$41"}</definedName>
    <definedName name="FFVP10" localSheetId="22" hidden="1">{"'gráf jan00'!$A$1:$AK$41"}</definedName>
    <definedName name="FFVP10" localSheetId="24" hidden="1">{"'gráf jan00'!$A$1:$AK$41"}</definedName>
    <definedName name="FFVP10" hidden="1">{"'gráf jan00'!$A$1:$AK$41"}</definedName>
    <definedName name="FFVP11" localSheetId="19" hidden="1">{"'gráf jan00'!$A$1:$AK$41"}</definedName>
    <definedName name="FFVP11" localSheetId="18" hidden="1">{"'gráf jan00'!$A$1:$AK$41"}</definedName>
    <definedName name="FFVP11" localSheetId="22" hidden="1">{"'gráf jan00'!$A$1:$AK$41"}</definedName>
    <definedName name="FFVP11" localSheetId="24" hidden="1">{"'gráf jan00'!$A$1:$AK$41"}</definedName>
    <definedName name="FFVP11" hidden="1">{"'gráf jan00'!$A$1:$AK$41"}</definedName>
    <definedName name="FFVP12" localSheetId="19" hidden="1">{"'gráf jan00'!$A$1:$AK$41"}</definedName>
    <definedName name="FFVP12" localSheetId="18" hidden="1">{"'gráf jan00'!$A$1:$AK$41"}</definedName>
    <definedName name="FFVP12" localSheetId="22" hidden="1">{"'gráf jan00'!$A$1:$AK$41"}</definedName>
    <definedName name="FFVP12" localSheetId="24" hidden="1">{"'gráf jan00'!$A$1:$AK$41"}</definedName>
    <definedName name="FFVP12" hidden="1">{"'gráf jan00'!$A$1:$AK$41"}</definedName>
    <definedName name="FFVP13" localSheetId="19" hidden="1">{"'gráf jan00'!$A$1:$AK$41"}</definedName>
    <definedName name="FFVP13" localSheetId="18" hidden="1">{"'gráf jan00'!$A$1:$AK$41"}</definedName>
    <definedName name="FFVP13" localSheetId="22" hidden="1">{"'gráf jan00'!$A$1:$AK$41"}</definedName>
    <definedName name="FFVP13" localSheetId="24" hidden="1">{"'gráf jan00'!$A$1:$AK$41"}</definedName>
    <definedName name="FFVP13" hidden="1">{"'gráf jan00'!$A$1:$AK$41"}</definedName>
    <definedName name="FFVP14" localSheetId="19" hidden="1">{"'gráf jan00'!$A$1:$AK$41"}</definedName>
    <definedName name="FFVP14" localSheetId="18" hidden="1">{"'gráf jan00'!$A$1:$AK$41"}</definedName>
    <definedName name="FFVP14" localSheetId="22" hidden="1">{"'gráf jan00'!$A$1:$AK$41"}</definedName>
    <definedName name="FFVP14" localSheetId="24" hidden="1">{"'gráf jan00'!$A$1:$AK$41"}</definedName>
    <definedName name="FFVP14" hidden="1">{"'gráf jan00'!$A$1:$AK$41"}</definedName>
    <definedName name="FFVP15" localSheetId="19" hidden="1">{"'gráf jan00'!$A$1:$AK$41"}</definedName>
    <definedName name="FFVP15" localSheetId="18" hidden="1">{"'gráf jan00'!$A$1:$AK$41"}</definedName>
    <definedName name="FFVP15" localSheetId="22" hidden="1">{"'gráf jan00'!$A$1:$AK$41"}</definedName>
    <definedName name="FFVP15" localSheetId="24" hidden="1">{"'gráf jan00'!$A$1:$AK$41"}</definedName>
    <definedName name="FFVP15" hidden="1">{"'gráf jan00'!$A$1:$AK$41"}</definedName>
    <definedName name="FFVP16" localSheetId="19" hidden="1">{"'gráf jan00'!$A$1:$AK$41"}</definedName>
    <definedName name="FFVP16" localSheetId="18" hidden="1">{"'gráf jan00'!$A$1:$AK$41"}</definedName>
    <definedName name="FFVP16" localSheetId="22" hidden="1">{"'gráf jan00'!$A$1:$AK$41"}</definedName>
    <definedName name="FFVP16" localSheetId="24" hidden="1">{"'gráf jan00'!$A$1:$AK$41"}</definedName>
    <definedName name="FFVP16" hidden="1">{"'gráf jan00'!$A$1:$AK$41"}</definedName>
    <definedName name="FFVP2" localSheetId="19" hidden="1">{"'gráf jan00'!$A$1:$AK$41"}</definedName>
    <definedName name="FFVP2" localSheetId="18" hidden="1">{"'gráf jan00'!$A$1:$AK$41"}</definedName>
    <definedName name="FFVP2" localSheetId="22" hidden="1">{"'gráf jan00'!$A$1:$AK$41"}</definedName>
    <definedName name="FFVP2" localSheetId="24" hidden="1">{"'gráf jan00'!$A$1:$AK$41"}</definedName>
    <definedName name="FFVP2" hidden="1">{"'gráf jan00'!$A$1:$AK$41"}</definedName>
    <definedName name="FFVP3" localSheetId="19" hidden="1">{"'gráf jan00'!$A$1:$AK$41"}</definedName>
    <definedName name="FFVP3" localSheetId="18" hidden="1">{"'gráf jan00'!$A$1:$AK$41"}</definedName>
    <definedName name="FFVP3" localSheetId="22" hidden="1">{"'gráf jan00'!$A$1:$AK$41"}</definedName>
    <definedName name="FFVP3" localSheetId="24" hidden="1">{"'gráf jan00'!$A$1:$AK$41"}</definedName>
    <definedName name="FFVP3" hidden="1">{"'gráf jan00'!$A$1:$AK$41"}</definedName>
    <definedName name="FFVP4" localSheetId="19" hidden="1">{"'gráf jan00'!$A$1:$AK$41"}</definedName>
    <definedName name="FFVP4" localSheetId="18" hidden="1">{"'gráf jan00'!$A$1:$AK$41"}</definedName>
    <definedName name="FFVP4" localSheetId="22" hidden="1">{"'gráf jan00'!$A$1:$AK$41"}</definedName>
    <definedName name="FFVP4" localSheetId="24" hidden="1">{"'gráf jan00'!$A$1:$AK$41"}</definedName>
    <definedName name="FFVP4" hidden="1">{"'gráf jan00'!$A$1:$AK$41"}</definedName>
    <definedName name="ffvp43" localSheetId="19" hidden="1">{"'gráf jan00'!$A$1:$AK$41"}</definedName>
    <definedName name="ffvp43" localSheetId="18" hidden="1">{"'gráf jan00'!$A$1:$AK$41"}</definedName>
    <definedName name="ffvp43" localSheetId="22" hidden="1">{"'gráf jan00'!$A$1:$AK$41"}</definedName>
    <definedName name="ffvp43" localSheetId="24" hidden="1">{"'gráf jan00'!$A$1:$AK$41"}</definedName>
    <definedName name="ffvp43" hidden="1">{"'gráf jan00'!$A$1:$AK$41"}</definedName>
    <definedName name="FFVP5" localSheetId="19" hidden="1">{"'gráf jan00'!$A$1:$AK$41"}</definedName>
    <definedName name="FFVP5" localSheetId="18" hidden="1">{"'gráf jan00'!$A$1:$AK$41"}</definedName>
    <definedName name="FFVP5" localSheetId="22" hidden="1">{"'gráf jan00'!$A$1:$AK$41"}</definedName>
    <definedName name="FFVP5" localSheetId="24" hidden="1">{"'gráf jan00'!$A$1:$AK$41"}</definedName>
    <definedName name="FFVP5" hidden="1">{"'gráf jan00'!$A$1:$AK$41"}</definedName>
    <definedName name="FFVP6" localSheetId="19" hidden="1">{"'gráf jan00'!$A$1:$AK$41"}</definedName>
    <definedName name="FFVP6" localSheetId="18" hidden="1">{"'gráf jan00'!$A$1:$AK$41"}</definedName>
    <definedName name="FFVP6" localSheetId="22" hidden="1">{"'gráf jan00'!$A$1:$AK$41"}</definedName>
    <definedName name="FFVP6" localSheetId="24" hidden="1">{"'gráf jan00'!$A$1:$AK$41"}</definedName>
    <definedName name="FFVP6" hidden="1">{"'gráf jan00'!$A$1:$AK$41"}</definedName>
    <definedName name="FFVP7" localSheetId="19" hidden="1">{"'gráf jan00'!$A$1:$AK$41"}</definedName>
    <definedName name="FFVP7" localSheetId="18" hidden="1">{"'gráf jan00'!$A$1:$AK$41"}</definedName>
    <definedName name="FFVP7" localSheetId="22" hidden="1">{"'gráf jan00'!$A$1:$AK$41"}</definedName>
    <definedName name="FFVP7" localSheetId="24" hidden="1">{"'gráf jan00'!$A$1:$AK$41"}</definedName>
    <definedName name="FFVP7" hidden="1">{"'gráf jan00'!$A$1:$AK$41"}</definedName>
    <definedName name="FFVP8" localSheetId="19" hidden="1">{"'gráf jan00'!$A$1:$AK$41"}</definedName>
    <definedName name="FFVP8" localSheetId="18" hidden="1">{"'gráf jan00'!$A$1:$AK$41"}</definedName>
    <definedName name="FFVP8" localSheetId="22" hidden="1">{"'gráf jan00'!$A$1:$AK$41"}</definedName>
    <definedName name="FFVP8" localSheetId="24" hidden="1">{"'gráf jan00'!$A$1:$AK$41"}</definedName>
    <definedName name="FFVP8" hidden="1">{"'gráf jan00'!$A$1:$AK$41"}</definedName>
    <definedName name="FFVP9" localSheetId="19" hidden="1">{"'gráf jan00'!$A$1:$AK$41"}</definedName>
    <definedName name="FFVP9" localSheetId="18" hidden="1">{"'gráf jan00'!$A$1:$AK$41"}</definedName>
    <definedName name="FFVP9" localSheetId="22" hidden="1">{"'gráf jan00'!$A$1:$AK$41"}</definedName>
    <definedName name="FFVP9" localSheetId="24" hidden="1">{"'gráf jan00'!$A$1:$AK$41"}</definedName>
    <definedName name="FFVP9" hidden="1">{"'gráf jan00'!$A$1:$AK$41"}</definedName>
    <definedName name="fgdfgdfg">#REF!</definedName>
    <definedName name="fge">#REF!</definedName>
    <definedName name="fgff" localSheetId="19" hidden="1">{#N/A,#N/A,FALSE,"MO (2)"}</definedName>
    <definedName name="fgff" localSheetId="18" hidden="1">{#N/A,#N/A,FALSE,"MO (2)"}</definedName>
    <definedName name="fgff" localSheetId="22" hidden="1">{#N/A,#N/A,FALSE,"MO (2)"}</definedName>
    <definedName name="fgff" localSheetId="24" hidden="1">{#N/A,#N/A,FALSE,"MO (2)"}</definedName>
    <definedName name="fgff" hidden="1">{#N/A,#N/A,FALSE,"MO (2)"}</definedName>
    <definedName name="fgff_1" localSheetId="19" hidden="1">{#N/A,#N/A,FALSE,"MO (2)"}</definedName>
    <definedName name="fgff_1" localSheetId="18" hidden="1">{#N/A,#N/A,FALSE,"MO (2)"}</definedName>
    <definedName name="fgff_1" localSheetId="22" hidden="1">{#N/A,#N/A,FALSE,"MO (2)"}</definedName>
    <definedName name="fgff_1" localSheetId="24" hidden="1">{#N/A,#N/A,FALSE,"MO (2)"}</definedName>
    <definedName name="fgff_1" hidden="1">{#N/A,#N/A,FALSE,"MO (2)"}</definedName>
    <definedName name="FGGG">#REF!</definedName>
    <definedName name="fgghhj">#REF!</definedName>
    <definedName name="fghji" localSheetId="19" hidden="1">{#N/A,#N/A,FALSE,"MO (2)"}</definedName>
    <definedName name="fghji" localSheetId="18" hidden="1">{#N/A,#N/A,FALSE,"MO (2)"}</definedName>
    <definedName name="fghji" localSheetId="22" hidden="1">{#N/A,#N/A,FALSE,"MO (2)"}</definedName>
    <definedName name="fghji" localSheetId="24" hidden="1">{#N/A,#N/A,FALSE,"MO (2)"}</definedName>
    <definedName name="fghji" hidden="1">{#N/A,#N/A,FALSE,"MO (2)"}</definedName>
    <definedName name="fghji_1" localSheetId="19" hidden="1">{#N/A,#N/A,FALSE,"MO (2)"}</definedName>
    <definedName name="fghji_1" localSheetId="18" hidden="1">{#N/A,#N/A,FALSE,"MO (2)"}</definedName>
    <definedName name="fghji_1" localSheetId="22" hidden="1">{#N/A,#N/A,FALSE,"MO (2)"}</definedName>
    <definedName name="fghji_1" localSheetId="24" hidden="1">{#N/A,#N/A,FALSE,"MO (2)"}</definedName>
    <definedName name="fghji_1" hidden="1">{#N/A,#N/A,FALSE,"MO (2)"}</definedName>
    <definedName name="FGHJK">#REF!</definedName>
    <definedName name="fgjfghj">#REF!</definedName>
    <definedName name="fgs" localSheetId="19" hidden="1">{"'gráf jan00'!$A$1:$AK$41"}</definedName>
    <definedName name="fgs" localSheetId="18" hidden="1">{"'gráf jan00'!$A$1:$AK$41"}</definedName>
    <definedName name="fgs" localSheetId="22" hidden="1">{"'gráf jan00'!$A$1:$AK$41"}</definedName>
    <definedName name="fgs" localSheetId="24" hidden="1">{"'gráf jan00'!$A$1:$AK$41"}</definedName>
    <definedName name="fgs" hidden="1">{"'gráf jan00'!$A$1:$AK$41"}</definedName>
    <definedName name="FGV">"$#REF!.$A$1:$C$65536"</definedName>
    <definedName name="FGVC">"$#REF!.$A$1:$D$65536"</definedName>
    <definedName name="FHDZ" localSheetId="19" hidden="1">{"'gráf jan00'!$A$1:$AK$41"}</definedName>
    <definedName name="FHDZ" localSheetId="18" hidden="1">{"'gráf jan00'!$A$1:$AK$41"}</definedName>
    <definedName name="FHDZ" localSheetId="22" hidden="1">{"'gráf jan00'!$A$1:$AK$41"}</definedName>
    <definedName name="FHDZ" localSheetId="24" hidden="1">{"'gráf jan00'!$A$1:$AK$41"}</definedName>
    <definedName name="FHDZ" hidden="1">{"'gráf jan00'!$A$1:$AK$41"}</definedName>
    <definedName name="figura1">"Figura 1"</definedName>
    <definedName name="FILLER.USINA">#REF!</definedName>
    <definedName name="filtragem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iltragem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iltragem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iltragem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iltragem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iltrar_1000">#REF!</definedName>
    <definedName name="Filtro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iltro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iltro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iltro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iltro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IM">#REF!</definedName>
    <definedName name="FIM.TRECHO">#REF!</definedName>
    <definedName name="FIM.TRECHO_P">#REF!</definedName>
    <definedName name="FIM_48">#REF!</definedName>
    <definedName name="fin" localSheetId="19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" localSheetId="1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" localSheetId="2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" localSheetId="24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dos">#N/A</definedName>
    <definedName name="FINAL_CM">#REF!</definedName>
    <definedName name="FINAL_RCC">#REF!</definedName>
    <definedName name="FINAL_RM">#REF!</definedName>
    <definedName name="FINAL_RMA">#REF!</definedName>
    <definedName name="FINAL_RMEC">#REF!</definedName>
    <definedName name="fir">#REF!</definedName>
    <definedName name="FIRM">#REF!</definedName>
    <definedName name="FIRMA">#REF!</definedName>
    <definedName name="firma1">#REF!</definedName>
    <definedName name="firma2">#REF!</definedName>
    <definedName name="FIRMA3">#REF!</definedName>
    <definedName name="fis">#REF!</definedName>
    <definedName name="FISCAL_21">#REF!</definedName>
    <definedName name="FISI">#REF!</definedName>
    <definedName name="Fisicos">#REF!</definedName>
    <definedName name="FITOK" localSheetId="19" hidden="1">{#N/A,#N/A,TRUE,"Serviços"}</definedName>
    <definedName name="FITOK" localSheetId="18" hidden="1">{#N/A,#N/A,TRUE,"Serviços"}</definedName>
    <definedName name="FITOK" localSheetId="22" hidden="1">{#N/A,#N/A,TRUE,"Serviços"}</definedName>
    <definedName name="FITOK" localSheetId="24" hidden="1">{#N/A,#N/A,TRUE,"Serviços"}</definedName>
    <definedName name="FITOK" hidden="1">{#N/A,#N/A,TRUE,"Serviços"}</definedName>
    <definedName name="FJASLJFIL" localSheetId="19" hidden="1">{"'gráf jan00'!$A$1:$AK$41"}</definedName>
    <definedName name="FJASLJFIL" localSheetId="18" hidden="1">{"'gráf jan00'!$A$1:$AK$41"}</definedName>
    <definedName name="FJASLJFIL" localSheetId="22" hidden="1">{"'gráf jan00'!$A$1:$AK$41"}</definedName>
    <definedName name="FJASLJFIL" localSheetId="24" hidden="1">{"'gráf jan00'!$A$1:$AK$41"}</definedName>
    <definedName name="FJASLJFIL" hidden="1">{"'gráf jan00'!$A$1:$AK$41"}</definedName>
    <definedName name="FLOT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OT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OT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OT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O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OTAÇÃO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OTAÇÃO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OTAÇÃO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OTAÇÃO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OTAÇÃ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U">#REF!</definedName>
    <definedName name="Fluência">#REF!</definedName>
    <definedName name="fluxo">#REF!</definedName>
    <definedName name="Fluxogram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uxogram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uxogram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uxogram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uxogram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luxoo">#REF!</definedName>
    <definedName name="FM">"$#REF!.$E$31"</definedName>
    <definedName name="FMW">"$#REF!.$E$33"</definedName>
    <definedName name="FMWA">"$#REF!.$E$32"</definedName>
    <definedName name="FO">#REF!</definedName>
    <definedName name="FOFO">#REF!</definedName>
    <definedName name="fog">#REF!</definedName>
    <definedName name="FOG_4">"$'memória de calculo_liquida'.$#REF!$#REF!"</definedName>
    <definedName name="FOGO">#REF!</definedName>
    <definedName name="FOGO.">#REF!</definedName>
    <definedName name="fol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ol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ol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ol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ol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OLHA">#REF!</definedName>
    <definedName name="FOLHA_N__01_01">#REF!</definedName>
    <definedName name="FOLHA01" localSheetId="19" hidden="1">{#N/A,#N/A,TRUE,"Serviços"}</definedName>
    <definedName name="FOLHA01" localSheetId="18" hidden="1">{#N/A,#N/A,TRUE,"Serviços"}</definedName>
    <definedName name="FOLHA01" localSheetId="22" hidden="1">{#N/A,#N/A,TRUE,"Serviços"}</definedName>
    <definedName name="FOLHA01" localSheetId="24" hidden="1">{#N/A,#N/A,TRUE,"Serviços"}</definedName>
    <definedName name="FOLHA01" hidden="1">{#N/A,#N/A,TRUE,"Serviços"}</definedName>
    <definedName name="FOLHA011" localSheetId="19" hidden="1">{#N/A,#N/A,TRUE,"Serviços"}</definedName>
    <definedName name="FOLHA011" localSheetId="18" hidden="1">{#N/A,#N/A,TRUE,"Serviços"}</definedName>
    <definedName name="FOLHA011" localSheetId="22" hidden="1">{#N/A,#N/A,TRUE,"Serviços"}</definedName>
    <definedName name="FOLHA011" localSheetId="24" hidden="1">{#N/A,#N/A,TRUE,"Serviços"}</definedName>
    <definedName name="FOLHA011" hidden="1">{#N/A,#N/A,TRUE,"Serviços"}</definedName>
    <definedName name="folha1" localSheetId="19" hidden="1">{#N/A,#N/A,TRUE,"Serviços"}</definedName>
    <definedName name="folha1" localSheetId="18" hidden="1">{#N/A,#N/A,TRUE,"Serviços"}</definedName>
    <definedName name="folha1" localSheetId="22" hidden="1">{#N/A,#N/A,TRUE,"Serviços"}</definedName>
    <definedName name="folha1" localSheetId="24" hidden="1">{#N/A,#N/A,TRUE,"Serviços"}</definedName>
    <definedName name="folha1" hidden="1">{#N/A,#N/A,TRUE,"Serviços"}</definedName>
    <definedName name="folha11" localSheetId="19" hidden="1">{#N/A,#N/A,TRUE,"Serviços"}</definedName>
    <definedName name="folha11" localSheetId="18" hidden="1">{#N/A,#N/A,TRUE,"Serviços"}</definedName>
    <definedName name="folha11" localSheetId="22" hidden="1">{#N/A,#N/A,TRUE,"Serviços"}</definedName>
    <definedName name="folha11" localSheetId="24" hidden="1">{#N/A,#N/A,TRUE,"Serviços"}</definedName>
    <definedName name="folha11" hidden="1">{#N/A,#N/A,TRUE,"Serviços"}</definedName>
    <definedName name="FOLHAS">[2]PRANCHA!#REF!</definedName>
    <definedName name="FolResumoFlorestas" localSheetId="19" hidden="1">{"'REL CUSTODIF'!$B$1:$H$72"}</definedName>
    <definedName name="FolResumoFlorestas" localSheetId="18" hidden="1">{"'REL CUSTODIF'!$B$1:$H$72"}</definedName>
    <definedName name="FolResumoFlorestas" localSheetId="22" hidden="1">{"'REL CUSTODIF'!$B$1:$H$72"}</definedName>
    <definedName name="FolResumoFlorestas" localSheetId="24" hidden="1">{"'REL CUSTODIF'!$B$1:$H$72"}</definedName>
    <definedName name="FolResumoFlorestas" hidden="1">{"'REL CUSTODIF'!$B$1:$H$72"}</definedName>
    <definedName name="FOOR" localSheetId="19" hidden="1">{#N/A,#N/A,FALSE,"Plan1"}</definedName>
    <definedName name="FOOR" localSheetId="18" hidden="1">{#N/A,#N/A,FALSE,"Plan1"}</definedName>
    <definedName name="FOOR" localSheetId="22" hidden="1">{#N/A,#N/A,FALSE,"Plan1"}</definedName>
    <definedName name="FOOR" localSheetId="24" hidden="1">{#N/A,#N/A,FALSE,"Plan1"}</definedName>
    <definedName name="FOOR" hidden="1">{#N/A,#N/A,FALSE,"Plan1"}</definedName>
    <definedName name="FORM_VERT2">'[1]BR-259'!$B:$C</definedName>
    <definedName name="FORMA" localSheetId="22">#REF!</definedName>
    <definedName name="FORMA" localSheetId="24">#REF!</definedName>
    <definedName name="FORMA">#REF!</definedName>
    <definedName name="FORMA_AN" localSheetId="22">#REF!</definedName>
    <definedName name="FORMA_AN" localSheetId="24">#REF!</definedName>
    <definedName name="FORMA_AN">#REF!</definedName>
    <definedName name="FORMA_AT" localSheetId="22">#REF!</definedName>
    <definedName name="FORMA_AT" localSheetId="24">#REF!</definedName>
    <definedName name="FORMA_AT">#REF!</definedName>
    <definedName name="formula">"$#REF!.$F$11"</definedName>
    <definedName name="FORMULÁRIO" localSheetId="19" hidden="1">{#N/A,#N/A,FALSE,"Plan1"}</definedName>
    <definedName name="FORMULÁRIO" localSheetId="18" hidden="1">{#N/A,#N/A,FALSE,"Plan1"}</definedName>
    <definedName name="FORMULÁRIO" localSheetId="22" hidden="1">{#N/A,#N/A,FALSE,"Plan1"}</definedName>
    <definedName name="FORMULÁRIO" localSheetId="24" hidden="1">{#N/A,#N/A,FALSE,"Plan1"}</definedName>
    <definedName name="FORMULÁRIO" hidden="1">{#N/A,#N/A,FALSE,"Plan1"}</definedName>
    <definedName name="formulas" localSheetId="19">#REF!,#REF!,#REF!,#REF!,#REF!,#REF!,#REF!,#REF!,#REF!,#REF!,#REF!,#REF!,#REF!,#REF!,#REF!,#REF!,#REF!,#REF!,#REF!,#REF!</definedName>
    <definedName name="formulas" localSheetId="18">#REF!,#REF!,#REF!,#REF!,#REF!,#REF!,#REF!,#REF!,#REF!,#REF!,#REF!,#REF!,#REF!,#REF!,#REF!,#REF!,#REF!,#REF!,#REF!,#REF!</definedName>
    <definedName name="formulas" localSheetId="22">#REF!,#REF!,#REF!,#REF!,#REF!,#REF!,#REF!,#REF!,#REF!,#REF!,#REF!,#REF!,#REF!,#REF!,#REF!,#REF!,#REF!,#REF!,#REF!,#REF!</definedName>
    <definedName name="formulas" localSheetId="24">#REF!,#REF!,#REF!,#REF!,#REF!,#REF!,#REF!,#REF!,#REF!,#REF!,#REF!,#REF!,#REF!,#REF!,#REF!,#REF!,#REF!,#REF!,#REF!,#REF!</definedName>
    <definedName name="formulas">#REF!,#REF!,#REF!,#REF!,#REF!,#REF!,#REF!,#REF!,#REF!,#REF!,#REF!,#REF!,#REF!,#REF!,#REF!,#REF!,#REF!,#REF!,#REF!,#REF!</definedName>
    <definedName name="FORN.CIM.USINA">#REF!</definedName>
    <definedName name="FORN_MEIO_FIO_AN">#REF!</definedName>
    <definedName name="FORN_MEIO_FIO_AT">#REF!</definedName>
    <definedName name="FORNEC_CAP20">#REF!</definedName>
    <definedName name="FORNEC_CM30">#REF!</definedName>
    <definedName name="FORNECIMENTO_AN">#REF!</definedName>
    <definedName name="FORNECIMENTO_AT">#REF!</definedName>
    <definedName name="FORRO" localSheetId="19" hidden="1">{#N/A,#N/A,FALSE,"Plan1"}</definedName>
    <definedName name="FORRO" localSheetId="18" hidden="1">{#N/A,#N/A,FALSE,"Plan1"}</definedName>
    <definedName name="FORRO" localSheetId="22" hidden="1">{#N/A,#N/A,FALSE,"Plan1"}</definedName>
    <definedName name="FORRO" localSheetId="24" hidden="1">{#N/A,#N/A,FALSE,"Plan1"}</definedName>
    <definedName name="FORRO" hidden="1">{#N/A,#N/A,FALSE,"Plan1"}</definedName>
    <definedName name="FOSSA">#REF!</definedName>
    <definedName name="Fot" localSheetId="19" hidden="1">{"'EI 060 02'!$A$1:$K$59"}</definedName>
    <definedName name="Fot" localSheetId="18" hidden="1">{"'EI 060 02'!$A$1:$K$59"}</definedName>
    <definedName name="Fot" localSheetId="22" hidden="1">{"'EI 060 02'!$A$1:$K$59"}</definedName>
    <definedName name="Fot" localSheetId="24" hidden="1">{"'EI 060 02'!$A$1:$K$59"}</definedName>
    <definedName name="Fot" hidden="1">{"'EI 060 02'!$A$1:$K$59"}</definedName>
    <definedName name="FRE">#REF!</definedName>
    <definedName name="FREADVAL">#REF!</definedName>
    <definedName name="FREFIX">#REF!</definedName>
    <definedName name="FREPES">#REF!</definedName>
    <definedName name="FRESA">#REF!</definedName>
    <definedName name="FRESA_REC_REV">#REF!</definedName>
    <definedName name="Fresagem">#N/A</definedName>
    <definedName name="Fresagem01" localSheetId="19" hidden="1">{#N/A,#N/A,TRUE,"Serviços"}</definedName>
    <definedName name="Fresagem01" localSheetId="18" hidden="1">{#N/A,#N/A,TRUE,"Serviços"}</definedName>
    <definedName name="Fresagem01" localSheetId="22" hidden="1">{#N/A,#N/A,TRUE,"Serviços"}</definedName>
    <definedName name="Fresagem01" localSheetId="24" hidden="1">{#N/A,#N/A,TRUE,"Serviços"}</definedName>
    <definedName name="Fresagem01" hidden="1">{#N/A,#N/A,TRUE,"Serviços"}</definedName>
    <definedName name="Fresagem011" localSheetId="19" hidden="1">{#N/A,#N/A,TRUE,"Serviços"}</definedName>
    <definedName name="Fresagem011" localSheetId="18" hidden="1">{#N/A,#N/A,TRUE,"Serviços"}</definedName>
    <definedName name="Fresagem011" localSheetId="22" hidden="1">{#N/A,#N/A,TRUE,"Serviços"}</definedName>
    <definedName name="Fresagem011" localSheetId="24" hidden="1">{#N/A,#N/A,TRUE,"Serviços"}</definedName>
    <definedName name="Fresagem011" hidden="1">{#N/A,#N/A,TRUE,"Serviços"}</definedName>
    <definedName name="FRESAMA">#REF!</definedName>
    <definedName name="FRESATA">#REF!</definedName>
    <definedName name="FRR" localSheetId="19" hidden="1">{#N/A,#N/A,FALSE,"Plan1"}</definedName>
    <definedName name="FRR" localSheetId="18" hidden="1">{#N/A,#N/A,FALSE,"Plan1"}</definedName>
    <definedName name="FRR" localSheetId="22" hidden="1">{#N/A,#N/A,FALSE,"Plan1"}</definedName>
    <definedName name="FRR" localSheetId="24" hidden="1">{#N/A,#N/A,FALSE,"Plan1"}</definedName>
    <definedName name="FRR" hidden="1">{#N/A,#N/A,FALSE,"Plan1"}</definedName>
    <definedName name="FRWAESR" localSheetId="19" hidden="1">{"'Quadro'!$A$4:$BG$78"}</definedName>
    <definedName name="FRWAESR" localSheetId="18" hidden="1">{"'Quadro'!$A$4:$BG$78"}</definedName>
    <definedName name="FRWAESR" localSheetId="22" hidden="1">{"'Quadro'!$A$4:$BG$78"}</definedName>
    <definedName name="FRWAESR" localSheetId="24" hidden="1">{"'Quadro'!$A$4:$BG$78"}</definedName>
    <definedName name="FRWAESR" hidden="1">{"'Quadro'!$A$4:$BG$78"}</definedName>
    <definedName name="FS">#REF!</definedName>
    <definedName name="FSA" localSheetId="19" hidden="1">{"'Quadro'!$A$4:$BG$78"}</definedName>
    <definedName name="FSA" localSheetId="18" hidden="1">{"'Quadro'!$A$4:$BG$78"}</definedName>
    <definedName name="FSA" localSheetId="22" hidden="1">{"'Quadro'!$A$4:$BG$78"}</definedName>
    <definedName name="FSA" localSheetId="24" hidden="1">{"'Quadro'!$A$4:$BG$78"}</definedName>
    <definedName name="FSA" hidden="1">{"'Quadro'!$A$4:$BG$78"}</definedName>
    <definedName name="FSADFD">#N/A</definedName>
    <definedName name="fsd" localSheetId="19" hidden="1">{"'gráf jan00'!$A$1:$AK$41"}</definedName>
    <definedName name="fsd" localSheetId="18" hidden="1">{"'gráf jan00'!$A$1:$AK$41"}</definedName>
    <definedName name="fsd" localSheetId="22" hidden="1">{"'gráf jan00'!$A$1:$AK$41"}</definedName>
    <definedName name="fsd" localSheetId="24" hidden="1">{"'gráf jan00'!$A$1:$AK$41"}</definedName>
    <definedName name="fsd" hidden="1">{"'gráf jan00'!$A$1:$AK$41"}</definedName>
    <definedName name="FSDF" localSheetId="19" hidden="1">{"'Quadro'!$A$4:$BG$78"}</definedName>
    <definedName name="FSDF" localSheetId="18" hidden="1">{"'Quadro'!$A$4:$BG$78"}</definedName>
    <definedName name="FSDF" localSheetId="22" hidden="1">{"'Quadro'!$A$4:$BG$78"}</definedName>
    <definedName name="FSDF" localSheetId="24" hidden="1">{"'Quadro'!$A$4:$BG$78"}</definedName>
    <definedName name="FSDF" hidden="1">{"'Quadro'!$A$4:$BG$78"}</definedName>
    <definedName name="FSDS" localSheetId="19" hidden="1">{"'gráf jan00'!$A$1:$AK$41"}</definedName>
    <definedName name="FSDS" localSheetId="18" hidden="1">{"'gráf jan00'!$A$1:$AK$41"}</definedName>
    <definedName name="FSDS" localSheetId="22" hidden="1">{"'gráf jan00'!$A$1:$AK$41"}</definedName>
    <definedName name="FSDS" localSheetId="24" hidden="1">{"'gráf jan00'!$A$1:$AK$41"}</definedName>
    <definedName name="FSDS" hidden="1">{"'gráf jan00'!$A$1:$AK$41"}</definedName>
    <definedName name="fse">#REF!</definedName>
    <definedName name="fsn">#REF!</definedName>
    <definedName name="FTU" localSheetId="19" hidden="1">{"'Quadro'!$A$4:$BG$78"}</definedName>
    <definedName name="FTU" localSheetId="18" hidden="1">{"'Quadro'!$A$4:$BG$78"}</definedName>
    <definedName name="FTU" localSheetId="22" hidden="1">{"'Quadro'!$A$4:$BG$78"}</definedName>
    <definedName name="FTU" localSheetId="24" hidden="1">{"'Quadro'!$A$4:$BG$78"}</definedName>
    <definedName name="FTU" hidden="1">{"'Quadro'!$A$4:$BG$78"}</definedName>
    <definedName name="fuel">#REF!</definedName>
    <definedName name="função">#REF!</definedName>
    <definedName name="furador">#REF!</definedName>
    <definedName name="fwregwrgfd">#REF!</definedName>
    <definedName name="fx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x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x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x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x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x_horiz">#REF!</definedName>
    <definedName name="FxCRG">#REF!</definedName>
    <definedName name="FxItensCkeckList">#REF!</definedName>
    <definedName name="FxNatureza">#REF!</definedName>
    <definedName name="FxServico">#REF!</definedName>
    <definedName name="G">#REF!</definedName>
    <definedName name="g_2.04">#REF!</definedName>
    <definedName name="G_2.05">#REF!</definedName>
    <definedName name="G_2.06">#REF!</definedName>
    <definedName name="G_2.07">#REF!</definedName>
    <definedName name="G_2.08">#REF!</definedName>
    <definedName name="G_2.09">#REF!</definedName>
    <definedName name="G_2.10">#REF!</definedName>
    <definedName name="G_2.11">#REF!</definedName>
    <definedName name="G_2.12">#REF!</definedName>
    <definedName name="G_2.13">#REF!</definedName>
    <definedName name="G_2.14">#REF!</definedName>
    <definedName name="gafdga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fdga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fdga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fdga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fdga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gadgffg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gadgffg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gadgffg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gadgffg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gadgffg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gag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gag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gag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gag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gag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lo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lo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lo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lo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l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alvanized_cable_tray__complete_of__special_pieces__elbows__crosses__Tees__etc.__and_fixing_elements___brackets__supports__etc.__Metallic_supports_from_roof__wall_or_metallic_structure_included">#REF!</definedName>
    <definedName name="garug01" localSheetId="19" hidden="1">{"'REL CUSTODIF'!$B$1:$H$72"}</definedName>
    <definedName name="garug01" localSheetId="18" hidden="1">{"'REL CUSTODIF'!$B$1:$H$72"}</definedName>
    <definedName name="garug01" localSheetId="22" hidden="1">{"'REL CUSTODIF'!$B$1:$H$72"}</definedName>
    <definedName name="garug01" localSheetId="24" hidden="1">{"'REL CUSTODIF'!$B$1:$H$72"}</definedName>
    <definedName name="garug01" hidden="1">{"'REL CUSTODIF'!$B$1:$H$72"}</definedName>
    <definedName name="gas">#REF!</definedName>
    <definedName name="GASEG" localSheetId="19" hidden="1">{"'Quadro'!$A$4:$BG$78"}</definedName>
    <definedName name="GASEG" localSheetId="18" hidden="1">{"'Quadro'!$A$4:$BG$78"}</definedName>
    <definedName name="GASEG" localSheetId="22" hidden="1">{"'Quadro'!$A$4:$BG$78"}</definedName>
    <definedName name="GASEG" localSheetId="24" hidden="1">{"'Quadro'!$A$4:$BG$78"}</definedName>
    <definedName name="GASEG" hidden="1">{"'Quadro'!$A$4:$BG$78"}</definedName>
    <definedName name="GASOL">#REF!</definedName>
    <definedName name="gasol100">#REF!</definedName>
    <definedName name="GASOL2">#REF!</definedName>
    <definedName name="GASOLINA">#REF!</definedName>
    <definedName name="GAST">#REF!</definedName>
    <definedName name="Gastos_Marajó">#N/A</definedName>
    <definedName name="GAVTG" localSheetId="19" hidden="1">{"'gráf jan00'!$A$1:$AK$41"}</definedName>
    <definedName name="GAVTG" localSheetId="18" hidden="1">{"'gráf jan00'!$A$1:$AK$41"}</definedName>
    <definedName name="GAVTG" localSheetId="22" hidden="1">{"'gráf jan00'!$A$1:$AK$41"}</definedName>
    <definedName name="GAVTG" localSheetId="24" hidden="1">{"'gráf jan00'!$A$1:$AK$41"}</definedName>
    <definedName name="GAVTG" hidden="1">{"'gráf jan00'!$A$1:$AK$41"}</definedName>
    <definedName name="GD">#REF!</definedName>
    <definedName name="gdf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df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df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df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d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dfg" localSheetId="19" hidden="1">{"'gráf jan00'!$A$1:$AK$41"}</definedName>
    <definedName name="gdfg" localSheetId="18" hidden="1">{"'gráf jan00'!$A$1:$AK$41"}</definedName>
    <definedName name="gdfg" localSheetId="22" hidden="1">{"'gráf jan00'!$A$1:$AK$41"}</definedName>
    <definedName name="gdfg" localSheetId="24" hidden="1">{"'gráf jan00'!$A$1:$AK$41"}</definedName>
    <definedName name="gdfg" hidden="1">{"'gráf jan00'!$A$1:$AK$41"}</definedName>
    <definedName name="GDS" localSheetId="19" hidden="1">{"'Quadro'!$A$4:$BG$78"}</definedName>
    <definedName name="GDS" localSheetId="18" hidden="1">{"'Quadro'!$A$4:$BG$78"}</definedName>
    <definedName name="GDS" localSheetId="22" hidden="1">{"'Quadro'!$A$4:$BG$78"}</definedName>
    <definedName name="GDS" localSheetId="24" hidden="1">{"'Quadro'!$A$4:$BG$78"}</definedName>
    <definedName name="GDS" hidden="1">{"'Quadro'!$A$4:$BG$78"}</definedName>
    <definedName name="GE">#REF!</definedName>
    <definedName name="GEOVANI">#REF!</definedName>
    <definedName name="GEOVANI_25">#REF!</definedName>
    <definedName name="GEOVANI2">#REF!</definedName>
    <definedName name="GEOVANI2_25">#REF!</definedName>
    <definedName name="GERAL">#REF!</definedName>
    <definedName name="Gerente">#REF!</definedName>
    <definedName name="gertrude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ertrude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ertrude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ertrude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ertrude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estores" localSheetId="19">#REF!+#REF!</definedName>
    <definedName name="gestores" localSheetId="18">#REF!+#REF!</definedName>
    <definedName name="gestores">#REF!+#REF!</definedName>
    <definedName name="GFD" localSheetId="19" hidden="1">{"'gráf jan00'!$A$1:$AK$41"}</definedName>
    <definedName name="GFD" localSheetId="18" hidden="1">{"'gráf jan00'!$A$1:$AK$41"}</definedName>
    <definedName name="GFD" localSheetId="22" hidden="1">{"'gráf jan00'!$A$1:$AK$41"}</definedName>
    <definedName name="GFD" localSheetId="24" hidden="1">{"'gráf jan00'!$A$1:$AK$41"}</definedName>
    <definedName name="GFD" hidden="1">{"'gráf jan00'!$A$1:$AK$41"}</definedName>
    <definedName name="gfdg">#REF!</definedName>
    <definedName name="gfgfgfg" localSheetId="19" hidden="1">{#N/A,#N/A,FALSE,"MO (2)"}</definedName>
    <definedName name="gfgfgfg" localSheetId="18" hidden="1">{#N/A,#N/A,FALSE,"MO (2)"}</definedName>
    <definedName name="gfgfgfg" localSheetId="22" hidden="1">{#N/A,#N/A,FALSE,"MO (2)"}</definedName>
    <definedName name="gfgfgfg" localSheetId="24" hidden="1">{#N/A,#N/A,FALSE,"MO (2)"}</definedName>
    <definedName name="gfgfgfg" hidden="1">{#N/A,#N/A,FALSE,"MO (2)"}</definedName>
    <definedName name="gfgh" localSheetId="19" hidden="1">{#N/A,#N/A,FALSE,"MO (2)"}</definedName>
    <definedName name="gfgh" localSheetId="18" hidden="1">{#N/A,#N/A,FALSE,"MO (2)"}</definedName>
    <definedName name="gfgh" localSheetId="22" hidden="1">{#N/A,#N/A,FALSE,"MO (2)"}</definedName>
    <definedName name="gfgh" localSheetId="24" hidden="1">{#N/A,#N/A,FALSE,"MO (2)"}</definedName>
    <definedName name="gfgh" hidden="1">{#N/A,#N/A,FALSE,"MO (2)"}</definedName>
    <definedName name="gfgh_1" localSheetId="19" hidden="1">{#N/A,#N/A,FALSE,"MO (2)"}</definedName>
    <definedName name="gfgh_1" localSheetId="18" hidden="1">{#N/A,#N/A,FALSE,"MO (2)"}</definedName>
    <definedName name="gfgh_1" localSheetId="22" hidden="1">{#N/A,#N/A,FALSE,"MO (2)"}</definedName>
    <definedName name="gfgh_1" localSheetId="24" hidden="1">{#N/A,#N/A,FALSE,"MO (2)"}</definedName>
    <definedName name="gfgh_1" hidden="1">{#N/A,#N/A,FALSE,"MO (2)"}</definedName>
    <definedName name="gfghdhadeh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fghdhadeh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fghdhadeh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fghdhadeh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fghdhade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fghsfhaf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fghsfhaf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fghsfhaf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fghsfhaf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fghsfha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a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a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a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a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ga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hghgh" localSheetId="19" hidden="1">{#N/A,#N/A,FALSE,"MO (2)"}</definedName>
    <definedName name="ghghgh" localSheetId="18" hidden="1">{#N/A,#N/A,FALSE,"MO (2)"}</definedName>
    <definedName name="ghghgh" localSheetId="22" hidden="1">{#N/A,#N/A,FALSE,"MO (2)"}</definedName>
    <definedName name="ghghgh" localSheetId="24" hidden="1">{#N/A,#N/A,FALSE,"MO (2)"}</definedName>
    <definedName name="ghghgh" hidden="1">{#N/A,#N/A,FALSE,"MO (2)"}</definedName>
    <definedName name="ghh">#REF!</definedName>
    <definedName name="GHJ" localSheetId="19" hidden="1">{#N/A,#N/A,FALSE,"MO (2)"}</definedName>
    <definedName name="GHJ" localSheetId="18" hidden="1">{#N/A,#N/A,FALSE,"MO (2)"}</definedName>
    <definedName name="GHJ" localSheetId="22" hidden="1">{#N/A,#N/A,FALSE,"MO (2)"}</definedName>
    <definedName name="GHJ" localSheetId="24" hidden="1">{#N/A,#N/A,FALSE,"MO (2)"}</definedName>
    <definedName name="GHJ" hidden="1">{#N/A,#N/A,FALSE,"MO (2)"}</definedName>
    <definedName name="GHJJKGK" localSheetId="19" hidden="1">{"'gráf jan00'!$A$1:$AK$41"}</definedName>
    <definedName name="GHJJKGK" localSheetId="18" hidden="1">{"'gráf jan00'!$A$1:$AK$41"}</definedName>
    <definedName name="GHJJKGK" localSheetId="22" hidden="1">{"'gráf jan00'!$A$1:$AK$41"}</definedName>
    <definedName name="GHJJKGK" localSheetId="24" hidden="1">{"'gráf jan00'!$A$1:$AK$41"}</definedName>
    <definedName name="GHJJKGK" hidden="1">{"'gráf jan00'!$A$1:$AK$41"}</definedName>
    <definedName name="ghkghkghk">#REF!</definedName>
    <definedName name="GIGA">#REF!</definedName>
    <definedName name="giu6lkjhlij">#N/A</definedName>
    <definedName name="GJ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gh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gh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gh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gh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g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K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K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K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K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K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P">"'file:///D:/Meus documentos/ANASTÁCIO/SERCEL/BR262990800.xls'#$SERVIÇOS.$#REF!$#REF!"</definedName>
    <definedName name="GRADUADA">#REF!</definedName>
    <definedName name="graf">#REF!</definedName>
    <definedName name="graff">#REF!</definedName>
    <definedName name="GráficoICD" hidden="1">#N/A</definedName>
    <definedName name="GRAMA">#REF!</definedName>
    <definedName name="grama_mudas">#REF!</definedName>
    <definedName name="grav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rav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rav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rav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rav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xlnm.Recorder">#REF!</definedName>
    <definedName name="grelh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relh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relh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relh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relh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sdag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sdag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sdag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sdag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sdag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sdgs">#N/A</definedName>
    <definedName name="gsffgs">#REF!</definedName>
    <definedName name="gtryfj" localSheetId="19" hidden="1">{#N/A,#N/A,TRUE,"Serviços"}</definedName>
    <definedName name="gtryfj" localSheetId="18" hidden="1">{#N/A,#N/A,TRUE,"Serviços"}</definedName>
    <definedName name="gtryfj" localSheetId="22" hidden="1">{#N/A,#N/A,TRUE,"Serviços"}</definedName>
    <definedName name="gtryfj" localSheetId="24" hidden="1">{#N/A,#N/A,TRUE,"Serviços"}</definedName>
    <definedName name="gtryfj" hidden="1">{#N/A,#N/A,TRUE,"Serviços"}</definedName>
    <definedName name="gtryfjj" localSheetId="19" hidden="1">{#N/A,#N/A,TRUE,"Serviços"}</definedName>
    <definedName name="gtryfjj" localSheetId="18" hidden="1">{#N/A,#N/A,TRUE,"Serviços"}</definedName>
    <definedName name="gtryfjj" localSheetId="22" hidden="1">{#N/A,#N/A,TRUE,"Serviços"}</definedName>
    <definedName name="gtryfjj" localSheetId="24" hidden="1">{#N/A,#N/A,TRUE,"Serviços"}</definedName>
    <definedName name="gtryfjj" hidden="1">{#N/A,#N/A,TRUE,"Serviços"}</definedName>
    <definedName name="GUEDES">#REF!</definedName>
    <definedName name="guh">#REF!</definedName>
    <definedName name="GUI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UI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UI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UI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UI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uia">"Figura 1"</definedName>
    <definedName name="Guias">#REF!</definedName>
    <definedName name="h">#REF!</definedName>
    <definedName name="há">#REF!</definedName>
    <definedName name="hdsfavxc">#REF!</definedName>
    <definedName name="HELLO">#REF!</definedName>
    <definedName name="helo">#REF!</definedName>
    <definedName name="HENC">#REF!</definedName>
    <definedName name="HENFEL4">#REF!</definedName>
    <definedName name="HENFEL6">#REF!</definedName>
    <definedName name="hfs" localSheetId="19" hidden="1">{"'gráf jan00'!$A$1:$AK$41"}</definedName>
    <definedName name="hfs" localSheetId="18" hidden="1">{"'gráf jan00'!$A$1:$AK$41"}</definedName>
    <definedName name="hfs" localSheetId="22" hidden="1">{"'gráf jan00'!$A$1:$AK$41"}</definedName>
    <definedName name="hfs" localSheetId="24" hidden="1">{"'gráf jan00'!$A$1:$AK$41"}</definedName>
    <definedName name="hfs" hidden="1">{"'gráf jan00'!$A$1:$AK$41"}</definedName>
    <definedName name="hghg">#REF!</definedName>
    <definedName name="hghgh">#REF!</definedName>
    <definedName name="HGHJ" localSheetId="19" hidden="1">{"'Quadro'!$A$4:$BG$78"}</definedName>
    <definedName name="HGHJ" localSheetId="18" hidden="1">{"'Quadro'!$A$4:$BG$78"}</definedName>
    <definedName name="HGHJ" localSheetId="22" hidden="1">{"'Quadro'!$A$4:$BG$78"}</definedName>
    <definedName name="HGHJ" localSheetId="24" hidden="1">{"'Quadro'!$A$4:$BG$78"}</definedName>
    <definedName name="HGHJ" hidden="1">{"'Quadro'!$A$4:$BG$78"}</definedName>
    <definedName name="HGRET" localSheetId="19" hidden="1">{"'RR'!$A$2:$E$81"}</definedName>
    <definedName name="HGRET" localSheetId="18" hidden="1">{"'RR'!$A$2:$E$81"}</definedName>
    <definedName name="HGRET" localSheetId="22" hidden="1">{"'RR'!$A$2:$E$81"}</definedName>
    <definedName name="HGRET" localSheetId="24" hidden="1">{"'RR'!$A$2:$E$81"}</definedName>
    <definedName name="HGRET" hidden="1">{"'RR'!$A$2:$E$81"}</definedName>
    <definedName name="hh" hidden="1">#REF!</definedName>
    <definedName name="HHDESELE">#REF!</definedName>
    <definedName name="HHDESMEC">#REF!</definedName>
    <definedName name="HHENGELE">#REF!</definedName>
    <definedName name="HHENGMEC">#REF!</definedName>
    <definedName name="hhhhh" localSheetId="19" hidden="1">{#N/A,#N/A,FALSE,"MO (2)"}</definedName>
    <definedName name="hhhhh" localSheetId="18" hidden="1">{#N/A,#N/A,FALSE,"MO (2)"}</definedName>
    <definedName name="hhhhh" localSheetId="22" hidden="1">{#N/A,#N/A,FALSE,"MO (2)"}</definedName>
    <definedName name="hhhhh" localSheetId="24" hidden="1">{#N/A,#N/A,FALSE,"MO (2)"}</definedName>
    <definedName name="hhhhh" hidden="1">{#N/A,#N/A,FALSE,"MO (2)"}</definedName>
    <definedName name="hhhhhhh">#REF!</definedName>
    <definedName name="HHMONELE">#REF!</definedName>
    <definedName name="HHMONMEC">#REF!</definedName>
    <definedName name="HHPROELE">#REF!</definedName>
    <definedName name="HHPROMEC">#REF!</definedName>
    <definedName name="hi">#REF!</definedName>
    <definedName name="hi_10">#REF!</definedName>
    <definedName name="hi_25">#REF!</definedName>
    <definedName name="hi_27">#REF!</definedName>
    <definedName name="hi_29">#REF!</definedName>
    <definedName name="hi_3">#REF!</definedName>
    <definedName name="hi_4">#REF!</definedName>
    <definedName name="hi_5">#REF!</definedName>
    <definedName name="hi_9">#REF!</definedName>
    <definedName name="HIDRÁULICA">#N/A</definedName>
    <definedName name="hii">#REF!</definedName>
    <definedName name="HJ">#REF!</definedName>
    <definedName name="hjhjhjhju" localSheetId="19" hidden="1">{#N/A,#N/A,FALSE,"MO (2)"}</definedName>
    <definedName name="hjhjhjhju" localSheetId="18" hidden="1">{#N/A,#N/A,FALSE,"MO (2)"}</definedName>
    <definedName name="hjhjhjhju" localSheetId="22" hidden="1">{#N/A,#N/A,FALSE,"MO (2)"}</definedName>
    <definedName name="hjhjhjhju" localSheetId="24" hidden="1">{#N/A,#N/A,FALSE,"MO (2)"}</definedName>
    <definedName name="hjhjhjhju" hidden="1">{#N/A,#N/A,FALSE,"MO (2)"}</definedName>
    <definedName name="hlç" localSheetId="19" hidden="1">{"'Quadro'!$A$4:$BG$78"}</definedName>
    <definedName name="hlç" localSheetId="18" hidden="1">{"'Quadro'!$A$4:$BG$78"}</definedName>
    <definedName name="hlç" localSheetId="22" hidden="1">{"'Quadro'!$A$4:$BG$78"}</definedName>
    <definedName name="hlç" localSheetId="24" hidden="1">{"'Quadro'!$A$4:$BG$78"}</definedName>
    <definedName name="hlç" hidden="1">{"'Quadro'!$A$4:$BG$78"}</definedName>
    <definedName name="hmngj">#N/A</definedName>
    <definedName name="HMOTO">#REF!</definedName>
    <definedName name="hora">#REF!</definedName>
    <definedName name="horaam">#REF!</definedName>
    <definedName name="horaenc">#REF!</definedName>
    <definedName name="HoraManha1">#REF!</definedName>
    <definedName name="HoraManha2">#REF!</definedName>
    <definedName name="HORAMÁQUINA">#REF!</definedName>
    <definedName name="horaseven">#REF!</definedName>
    <definedName name="HoraTarde1">#REF!</definedName>
    <definedName name="HoraTarde2">#REF!</definedName>
    <definedName name="HP">NA()</definedName>
    <definedName name="HP.1">#REF!</definedName>
    <definedName name="hsdjsg">#REF!</definedName>
    <definedName name="HSERV">#REF!</definedName>
    <definedName name="ht">#REF!</definedName>
    <definedName name="htm" localSheetId="19" hidden="1">{"'Plan1 (2)'!$A$5:$F$63"}</definedName>
    <definedName name="htm" localSheetId="18" hidden="1">{"'Plan1 (2)'!$A$5:$F$63"}</definedName>
    <definedName name="htm" localSheetId="22" hidden="1">{"'Plan1 (2)'!$A$5:$F$63"}</definedName>
    <definedName name="htm" localSheetId="24" hidden="1">{"'Plan1 (2)'!$A$5:$F$63"}</definedName>
    <definedName name="htm" hidden="1">{"'Plan1 (2)'!$A$5:$F$63"}</definedName>
    <definedName name="htmal_control3" localSheetId="19" hidden="1">{"'RR'!$A$2:$E$81"}</definedName>
    <definedName name="htmal_control3" localSheetId="18" hidden="1">{"'RR'!$A$2:$E$81"}</definedName>
    <definedName name="htmal_control3" localSheetId="22" hidden="1">{"'RR'!$A$2:$E$81"}</definedName>
    <definedName name="htmal_control3" localSheetId="24" hidden="1">{"'RR'!$A$2:$E$81"}</definedName>
    <definedName name="htmal_control3" hidden="1">{"'RR'!$A$2:$E$81"}</definedName>
    <definedName name="htmal_control4" localSheetId="19" hidden="1">{"'RR'!$A$2:$E$81"}</definedName>
    <definedName name="htmal_control4" localSheetId="18" hidden="1">{"'RR'!$A$2:$E$81"}</definedName>
    <definedName name="htmal_control4" localSheetId="22" hidden="1">{"'RR'!$A$2:$E$81"}</definedName>
    <definedName name="htmal_control4" localSheetId="24" hidden="1">{"'RR'!$A$2:$E$81"}</definedName>
    <definedName name="htmal_control4" hidden="1">{"'RR'!$A$2:$E$81"}</definedName>
    <definedName name="htmal_control5" localSheetId="19" hidden="1">{"'RR'!$A$2:$E$81"}</definedName>
    <definedName name="htmal_control5" localSheetId="18" hidden="1">{"'RR'!$A$2:$E$81"}</definedName>
    <definedName name="htmal_control5" localSheetId="22" hidden="1">{"'RR'!$A$2:$E$81"}</definedName>
    <definedName name="htmal_control5" localSheetId="24" hidden="1">{"'RR'!$A$2:$E$81"}</definedName>
    <definedName name="htmal_control5" hidden="1">{"'RR'!$A$2:$E$81"}</definedName>
    <definedName name="htmal_control6" localSheetId="19" hidden="1">{"'RR'!$A$2:$E$81"}</definedName>
    <definedName name="htmal_control6" localSheetId="18" hidden="1">{"'RR'!$A$2:$E$81"}</definedName>
    <definedName name="htmal_control6" localSheetId="22" hidden="1">{"'RR'!$A$2:$E$81"}</definedName>
    <definedName name="htmal_control6" localSheetId="24" hidden="1">{"'RR'!$A$2:$E$81"}</definedName>
    <definedName name="htmal_control6" hidden="1">{"'RR'!$A$2:$E$81"}</definedName>
    <definedName name="htmal_control7" localSheetId="19" hidden="1">{"'RR'!$A$2:$E$81"}</definedName>
    <definedName name="htmal_control7" localSheetId="18" hidden="1">{"'RR'!$A$2:$E$81"}</definedName>
    <definedName name="htmal_control7" localSheetId="22" hidden="1">{"'RR'!$A$2:$E$81"}</definedName>
    <definedName name="htmal_control7" localSheetId="24" hidden="1">{"'RR'!$A$2:$E$81"}</definedName>
    <definedName name="htmal_control7" hidden="1">{"'RR'!$A$2:$E$81"}</definedName>
    <definedName name="htmal_control8" localSheetId="19" hidden="1">{"'RR'!$A$2:$E$81"}</definedName>
    <definedName name="htmal_control8" localSheetId="18" hidden="1">{"'RR'!$A$2:$E$81"}</definedName>
    <definedName name="htmal_control8" localSheetId="22" hidden="1">{"'RR'!$A$2:$E$81"}</definedName>
    <definedName name="htmal_control8" localSheetId="24" hidden="1">{"'RR'!$A$2:$E$81"}</definedName>
    <definedName name="htmal_control8" hidden="1">{"'RR'!$A$2:$E$81"}</definedName>
    <definedName name="HTML_CodePage" hidden="1">1252</definedName>
    <definedName name="HTML_Control" localSheetId="19" hidden="1">{"'Plan1 (2)'!$A$5:$F$63"}</definedName>
    <definedName name="HTML_Control" localSheetId="18" hidden="1">{"'Plan1 (2)'!$A$5:$F$63"}</definedName>
    <definedName name="HTML_Control" localSheetId="22" hidden="1">{"'Plan1 (2)'!$A$5:$F$63"}</definedName>
    <definedName name="HTML_Control" localSheetId="24" hidden="1">{"'Plan1 (2)'!$A$5:$F$63"}</definedName>
    <definedName name="HTML_Control" hidden="1">{"'Plan1 (2)'!$A$5:$F$63"}</definedName>
    <definedName name="html_control10" localSheetId="19" hidden="1">{"'RR'!$A$2:$E$81"}</definedName>
    <definedName name="html_control10" localSheetId="18" hidden="1">{"'RR'!$A$2:$E$81"}</definedName>
    <definedName name="html_control10" localSheetId="22" hidden="1">{"'RR'!$A$2:$E$81"}</definedName>
    <definedName name="html_control10" localSheetId="24" hidden="1">{"'RR'!$A$2:$E$81"}</definedName>
    <definedName name="html_control10" hidden="1">{"'RR'!$A$2:$E$81"}</definedName>
    <definedName name="html_control11" localSheetId="19" hidden="1">{"'RR'!$A$2:$E$81"}</definedName>
    <definedName name="html_control11" localSheetId="18" hidden="1">{"'RR'!$A$2:$E$81"}</definedName>
    <definedName name="html_control11" localSheetId="22" hidden="1">{"'RR'!$A$2:$E$81"}</definedName>
    <definedName name="html_control11" localSheetId="24" hidden="1">{"'RR'!$A$2:$E$81"}</definedName>
    <definedName name="html_control11" hidden="1">{"'RR'!$A$2:$E$81"}</definedName>
    <definedName name="html_control12" localSheetId="19" hidden="1">{"'RR'!$A$2:$E$81"}</definedName>
    <definedName name="html_control12" localSheetId="18" hidden="1">{"'RR'!$A$2:$E$81"}</definedName>
    <definedName name="html_control12" localSheetId="22" hidden="1">{"'RR'!$A$2:$E$81"}</definedName>
    <definedName name="html_control12" localSheetId="24" hidden="1">{"'RR'!$A$2:$E$81"}</definedName>
    <definedName name="html_control12" hidden="1">{"'RR'!$A$2:$E$81"}</definedName>
    <definedName name="html_control13" localSheetId="19" hidden="1">{"'RR'!$A$2:$E$81"}</definedName>
    <definedName name="html_control13" localSheetId="18" hidden="1">{"'RR'!$A$2:$E$81"}</definedName>
    <definedName name="html_control13" localSheetId="22" hidden="1">{"'RR'!$A$2:$E$81"}</definedName>
    <definedName name="html_control13" localSheetId="24" hidden="1">{"'RR'!$A$2:$E$81"}</definedName>
    <definedName name="html_control13" hidden="1">{"'RR'!$A$2:$E$81"}</definedName>
    <definedName name="html_control14" localSheetId="19" hidden="1">{"'RR'!$A$2:$E$81"}</definedName>
    <definedName name="html_control14" localSheetId="18" hidden="1">{"'RR'!$A$2:$E$81"}</definedName>
    <definedName name="html_control14" localSheetId="22" hidden="1">{"'RR'!$A$2:$E$81"}</definedName>
    <definedName name="html_control14" localSheetId="24" hidden="1">{"'RR'!$A$2:$E$81"}</definedName>
    <definedName name="html_control14" hidden="1">{"'RR'!$A$2:$E$81"}</definedName>
    <definedName name="html_control2" localSheetId="19" hidden="1">{"'RR'!$A$2:$E$81"}</definedName>
    <definedName name="html_control2" localSheetId="18" hidden="1">{"'RR'!$A$2:$E$81"}</definedName>
    <definedName name="html_control2" localSheetId="22" hidden="1">{"'RR'!$A$2:$E$81"}</definedName>
    <definedName name="html_control2" localSheetId="24" hidden="1">{"'RR'!$A$2:$E$81"}</definedName>
    <definedName name="html_control2" hidden="1">{"'RR'!$A$2:$E$81"}</definedName>
    <definedName name="HTML_CONTROL20" localSheetId="19" hidden="1">{"'RR'!$A$2:$E$81"}</definedName>
    <definedName name="HTML_CONTROL20" localSheetId="18" hidden="1">{"'RR'!$A$2:$E$81"}</definedName>
    <definedName name="HTML_CONTROL20" localSheetId="22" hidden="1">{"'RR'!$A$2:$E$81"}</definedName>
    <definedName name="HTML_CONTROL20" localSheetId="24" hidden="1">{"'RR'!$A$2:$E$81"}</definedName>
    <definedName name="HTML_CONTROL20" hidden="1">{"'RR'!$A$2:$E$81"}</definedName>
    <definedName name="HTML_CONTROL21" localSheetId="19" hidden="1">{"'RR'!$A$2:$E$81"}</definedName>
    <definedName name="HTML_CONTROL21" localSheetId="18" hidden="1">{"'RR'!$A$2:$E$81"}</definedName>
    <definedName name="HTML_CONTROL21" localSheetId="22" hidden="1">{"'RR'!$A$2:$E$81"}</definedName>
    <definedName name="HTML_CONTROL21" localSheetId="24" hidden="1">{"'RR'!$A$2:$E$81"}</definedName>
    <definedName name="HTML_CONTROL21" hidden="1">{"'RR'!$A$2:$E$81"}</definedName>
    <definedName name="HTML_Description" hidden="1">""</definedName>
    <definedName name="HTML_Email" hidden="1">""</definedName>
    <definedName name="HTML_Header" hidden="1">"Plan1 (2)"</definedName>
    <definedName name="HTML_LastUpdate" hidden="1">"04/03/1999"</definedName>
    <definedName name="HTML_LineAfter" hidden="1">FALSE</definedName>
    <definedName name="HTML_LineBefore" hidden="1">FALSE</definedName>
    <definedName name="HTML_Name" hidden="1">"Ana Tereza"</definedName>
    <definedName name="HTML_OBDlg2" hidden="1">TRUE</definedName>
    <definedName name="HTML_OBDlg4" hidden="1">TRUE</definedName>
    <definedName name="HTML_OS" hidden="1">0</definedName>
    <definedName name="HTML_PathFile" hidden="1">"V:\Operacao de Maquinas\INTERDIÇÕES NA VP\MeuHTML.htm"</definedName>
    <definedName name="HTML_Title" hidden="1">"TabLoc"</definedName>
    <definedName name="HU" localSheetId="19" hidden="1">{"'gráf jan00'!$A$1:$AK$41"}</definedName>
    <definedName name="HU" localSheetId="18" hidden="1">{"'gráf jan00'!$A$1:$AK$41"}</definedName>
    <definedName name="HU" localSheetId="22" hidden="1">{"'gráf jan00'!$A$1:$AK$41"}</definedName>
    <definedName name="HU" localSheetId="24" hidden="1">{"'gráf jan00'!$A$1:$AK$41"}</definedName>
    <definedName name="HU" hidden="1">{"'gráf jan00'!$A$1:$AK$41"}</definedName>
    <definedName name="i">#REF!</definedName>
    <definedName name="I_GAP">#REF!</definedName>
    <definedName name="I_PAVIMENTAÇÃO">#REF!</definedName>
    <definedName name="I_TERRAPLENAGEM">#REF!</definedName>
    <definedName name="ic">#REF!</definedName>
    <definedName name="ic_10">#REF!</definedName>
    <definedName name="ic_6">#REF!</definedName>
    <definedName name="idem">#REF!</definedName>
    <definedName name="II">#REF!</definedName>
    <definedName name="III">#REF!</definedName>
    <definedName name="IM">#REF!</definedName>
    <definedName name="IM_25">#REF!</definedName>
    <definedName name="IM_4">#REF!</definedName>
    <definedName name="IMM">#REF!</definedName>
    <definedName name="imp">#REF!</definedName>
    <definedName name="IMPERMEABILIZA">#N/A</definedName>
    <definedName name="IMPMA">#REF!</definedName>
    <definedName name="ImpMdb">#REF!</definedName>
    <definedName name="impress">#REF!</definedName>
    <definedName name="impressao">#REF!</definedName>
    <definedName name="impressão">#REF!</definedName>
    <definedName name="Impresso">#N/A</definedName>
    <definedName name="IMPRI_RCGP">#REF!</definedName>
    <definedName name="imprimação">#REF!</definedName>
    <definedName name="IMPRIMAÇÃOREMUFMAN">"$#REF!.$R$39"</definedName>
    <definedName name="IMPTA">#REF!</definedName>
    <definedName name="inclusão_de_novos_campos">#REF!</definedName>
    <definedName name="IND">#REF!</definedName>
    <definedName name="Indep_Nac">#N/A</definedName>
    <definedName name="INDI">#REF!</definedName>
    <definedName name="indi_33">#REF!</definedName>
    <definedName name="INDI22">#REF!</definedName>
    <definedName name="ÍNDICE">#REF!</definedName>
    <definedName name="indice_2">#REF!</definedName>
    <definedName name="ÍNDICE_36">#REF!</definedName>
    <definedName name="ÍNDICE_37">#REF!</definedName>
    <definedName name="ÍNDICE_38">#REF!</definedName>
    <definedName name="indiceanterior">#REF!</definedName>
    <definedName name="Indiceantigo">#REF!</definedName>
    <definedName name="indiceatual">#REF!</definedName>
    <definedName name="INDICEI1">#REF!</definedName>
    <definedName name="ÍNDICES">#REF!</definedName>
    <definedName name="ÍNDICES_10">#REF!</definedName>
    <definedName name="ÍNDICES_17">#REF!</definedName>
    <definedName name="ÍNDICES_6">#REF!</definedName>
    <definedName name="ÍNDICES_7">#REF!</definedName>
    <definedName name="ÍNDICES_8">#REF!</definedName>
    <definedName name="ÍNDICES_9">#REF!</definedName>
    <definedName name="InhaltsvezSUMMEN">#REF!</definedName>
    <definedName name="inic">#REF!</definedName>
    <definedName name="INIC.TRECHO">#REF!</definedName>
    <definedName name="INIC.TRECHO_P">#REF!</definedName>
    <definedName name="INICIO">#REF!</definedName>
    <definedName name="início">#REF!</definedName>
    <definedName name="INS_TVE_CBUQ">#REF!</definedName>
    <definedName name="INS_TVE_LAMA">#REF!</definedName>
    <definedName name="INS_TVE_MICRO">#REF!</definedName>
    <definedName name="INS_TVMP_CBUQ">#REF!</definedName>
    <definedName name="INS_TVMP_LAMA">#REF!</definedName>
    <definedName name="INS_TVMP_MICRO">#REF!</definedName>
    <definedName name="INS_TVMR_CBUQ">#REF!</definedName>
    <definedName name="INS_TVMR_LAMA">#REF!</definedName>
    <definedName name="INS_TVMR_MICRO">#REF!</definedName>
    <definedName name="INS_TVP_CBUQ">#REF!</definedName>
    <definedName name="INS_TVP_LAMA">#REF!</definedName>
    <definedName name="INS_TVP_MICRO">#REF!</definedName>
    <definedName name="INS_TVR_CBUQ">#REF!</definedName>
    <definedName name="INS_TVR_LAMA">#REF!</definedName>
    <definedName name="INS_TVR_MICRO">#REF!</definedName>
    <definedName name="INSCR">[1]LEGENDAS!$A$22:$B$37</definedName>
    <definedName name="INSS" localSheetId="22">#REF!</definedName>
    <definedName name="INSS" localSheetId="24">#REF!</definedName>
    <definedName name="INSS">#REF!</definedName>
    <definedName name="INSTAL" localSheetId="22">#REF!</definedName>
    <definedName name="INSTAL" localSheetId="24">#REF!</definedName>
    <definedName name="INSTAL">#REF!</definedName>
    <definedName name="INSTALMA" localSheetId="22">#REF!</definedName>
    <definedName name="INSTALMA" localSheetId="24">#REF!</definedName>
    <definedName name="INSTALMA">#REF!</definedName>
    <definedName name="INSTALTA">#REF!</definedName>
    <definedName name="INSUMO">#REF!</definedName>
    <definedName name="Insumos" hidden="1">#REF!</definedName>
    <definedName name="INSUMOSBETUMINOSOS">#REF!</definedName>
    <definedName name="intervencoes">#REF!</definedName>
    <definedName name="Intran" localSheetId="19" hidden="1">{"'teste'!$B$2:$R$49"}</definedName>
    <definedName name="Intran" localSheetId="18" hidden="1">{"'teste'!$B$2:$R$49"}</definedName>
    <definedName name="Intran" localSheetId="22" hidden="1">{"'teste'!$B$2:$R$49"}</definedName>
    <definedName name="Intran" localSheetId="24" hidden="1">{"'teste'!$B$2:$R$49"}</definedName>
    <definedName name="Intran" hidden="1">{"'teste'!$B$2:$R$49"}</definedName>
    <definedName name="IOUIOHIO">#N/A</definedName>
    <definedName name="ir_6">#REF!</definedName>
    <definedName name="ir_7">#REF!</definedName>
    <definedName name="ir_8">#REF!</definedName>
    <definedName name="ir_9">#REF!</definedName>
    <definedName name="IRRF">#REF!</definedName>
    <definedName name="IS">#REF!</definedName>
    <definedName name="ISSQN">#REF!</definedName>
    <definedName name="Item">#REF!</definedName>
    <definedName name="item1">#REF!</definedName>
    <definedName name="Itemm">#REF!</definedName>
    <definedName name="Itens" hidden="1">#REF!</definedName>
    <definedName name="IUO" localSheetId="19" hidden="1">{"'Quadro'!$A$4:$BG$78"}</definedName>
    <definedName name="IUO" localSheetId="18" hidden="1">{"'Quadro'!$A$4:$BG$78"}</definedName>
    <definedName name="IUO" localSheetId="22" hidden="1">{"'Quadro'!$A$4:$BG$78"}</definedName>
    <definedName name="IUO" localSheetId="24" hidden="1">{"'Quadro'!$A$4:$BG$78"}</definedName>
    <definedName name="IUO" hidden="1">{"'Quadro'!$A$4:$BG$78"}</definedName>
    <definedName name="IVANILTON">#REF!</definedName>
    <definedName name="izidro">#REF!</definedName>
    <definedName name="J" hidden="1">#REF!</definedName>
    <definedName name="jack" localSheetId="19">{"um","mil","um milhão","um bilhão","um trilhão"}</definedName>
    <definedName name="jack" localSheetId="18">{"um","mil","um milhão","um bilhão","um trilhão"}</definedName>
    <definedName name="jack" localSheetId="22">{"um","mil","um milhão","um bilhão","um trilhão"}</definedName>
    <definedName name="jack" localSheetId="24">{"um","mil","um milhão","um bilhão","um trilhão"}</definedName>
    <definedName name="jack">{"um","mil","um milhão","um bilhão","um trilhão"}</definedName>
    <definedName name="JAN00">#REF!</definedName>
    <definedName name="JANA">#REF!</definedName>
    <definedName name="Janeiro">#N/A</definedName>
    <definedName name="JANEIRO2003" localSheetId="19" hidden="1">{#N/A,#N/A,TRUE,"Serviços"}</definedName>
    <definedName name="JANEIRO2003" localSheetId="18" hidden="1">{#N/A,#N/A,TRUE,"Serviços"}</definedName>
    <definedName name="JANEIRO2003" localSheetId="22" hidden="1">{#N/A,#N/A,TRUE,"Serviços"}</definedName>
    <definedName name="JANEIRO2003" localSheetId="24" hidden="1">{#N/A,#N/A,TRUE,"Serviços"}</definedName>
    <definedName name="JANEIRO2003" hidden="1">{#N/A,#N/A,TRUE,"Serviços"}</definedName>
    <definedName name="JANEIRO20033" localSheetId="19" hidden="1">{#N/A,#N/A,TRUE,"Serviços"}</definedName>
    <definedName name="JANEIRO20033" localSheetId="18" hidden="1">{#N/A,#N/A,TRUE,"Serviços"}</definedName>
    <definedName name="JANEIRO20033" localSheetId="22" hidden="1">{#N/A,#N/A,TRUE,"Serviços"}</definedName>
    <definedName name="JANEIRO20033" localSheetId="24" hidden="1">{#N/A,#N/A,TRUE,"Serviços"}</definedName>
    <definedName name="JANEIRO20033" hidden="1">{#N/A,#N/A,TRUE,"Serviços"}</definedName>
    <definedName name="JAZ">#REF!</definedName>
    <definedName name="JAZIDA">#REF!</definedName>
    <definedName name="JAZIDA.PISTA">#REF!</definedName>
    <definedName name="JAZIDA.USINA">#REF!</definedName>
    <definedName name="Jazidas">#REF!</definedName>
    <definedName name="JELE">#REF!</definedName>
    <definedName name="JF">#REF!</definedName>
    <definedName name="jhjdf">#REF!</definedName>
    <definedName name="jhjhjhjju" localSheetId="19" hidden="1">{#N/A,#N/A,FALSE,"MO (2)"}</definedName>
    <definedName name="jhjhjhjju" localSheetId="18" hidden="1">{#N/A,#N/A,FALSE,"MO (2)"}</definedName>
    <definedName name="jhjhjhjju" localSheetId="22" hidden="1">{#N/A,#N/A,FALSE,"MO (2)"}</definedName>
    <definedName name="jhjhjhjju" localSheetId="24" hidden="1">{#N/A,#N/A,FALSE,"MO (2)"}</definedName>
    <definedName name="jhjhjhjju" hidden="1">{#N/A,#N/A,FALSE,"MO (2)"}</definedName>
    <definedName name="jjjjj" localSheetId="19" hidden="1">{#N/A,#N/A,FALSE,"MO (2)"}</definedName>
    <definedName name="jjjjj" localSheetId="18" hidden="1">{#N/A,#N/A,FALSE,"MO (2)"}</definedName>
    <definedName name="jjjjj" localSheetId="22" hidden="1">{#N/A,#N/A,FALSE,"MO (2)"}</definedName>
    <definedName name="jjjjj" localSheetId="24" hidden="1">{#N/A,#N/A,FALSE,"MO (2)"}</definedName>
    <definedName name="jjjjj" hidden="1">{#N/A,#N/A,FALSE,"MO (2)"}</definedName>
    <definedName name="jjjjjjjjj">#REF!</definedName>
    <definedName name="JJJJJL" localSheetId="19" hidden="1">{#N/A,#N/A,FALSE,"MO (2)"}</definedName>
    <definedName name="JJJJJL" localSheetId="18" hidden="1">{#N/A,#N/A,FALSE,"MO (2)"}</definedName>
    <definedName name="JJJJJL" localSheetId="22" hidden="1">{#N/A,#N/A,FALSE,"MO (2)"}</definedName>
    <definedName name="JJJJJL" localSheetId="24" hidden="1">{#N/A,#N/A,FALSE,"MO (2)"}</definedName>
    <definedName name="JJJJJL" hidden="1">{#N/A,#N/A,FALSE,"MO (2)"}</definedName>
    <definedName name="jkhjkjkg" localSheetId="19" hidden="1">{#N/A,#N/A,FALSE,"MO (2)"}</definedName>
    <definedName name="jkhjkjkg" localSheetId="18" hidden="1">{#N/A,#N/A,FALSE,"MO (2)"}</definedName>
    <definedName name="jkhjkjkg" localSheetId="22" hidden="1">{#N/A,#N/A,FALSE,"MO (2)"}</definedName>
    <definedName name="jkhjkjkg" localSheetId="24" hidden="1">{#N/A,#N/A,FALSE,"MO (2)"}</definedName>
    <definedName name="jkhjkjkg" hidden="1">{#N/A,#N/A,FALSE,"MO (2)"}</definedName>
    <definedName name="jkhjkjkg_1" localSheetId="19" hidden="1">{#N/A,#N/A,FALSE,"MO (2)"}</definedName>
    <definedName name="jkhjkjkg_1" localSheetId="18" hidden="1">{#N/A,#N/A,FALSE,"MO (2)"}</definedName>
    <definedName name="jkhjkjkg_1" localSheetId="22" hidden="1">{#N/A,#N/A,FALSE,"MO (2)"}</definedName>
    <definedName name="jkhjkjkg_1" localSheetId="24" hidden="1">{#N/A,#N/A,FALSE,"MO (2)"}</definedName>
    <definedName name="jkhjkjkg_1" hidden="1">{#N/A,#N/A,FALSE,"MO (2)"}</definedName>
    <definedName name="JMEC">#REF!</definedName>
    <definedName name="jN">#REF!</definedName>
    <definedName name="jo" localSheetId="19" hidden="1">{#N/A,#N/A,FALSE,"MO (2)"}</definedName>
    <definedName name="jo" localSheetId="18" hidden="1">{#N/A,#N/A,FALSE,"MO (2)"}</definedName>
    <definedName name="jo" localSheetId="22" hidden="1">{#N/A,#N/A,FALSE,"MO (2)"}</definedName>
    <definedName name="jo" localSheetId="24" hidden="1">{#N/A,#N/A,FALSE,"MO (2)"}</definedName>
    <definedName name="jo" hidden="1">{#N/A,#N/A,FALSE,"MO (2)"}</definedName>
    <definedName name="JOAO" localSheetId="19" hidden="1">{#N/A,#N/A,FALSE,"SS 1";#N/A,#N/A,FALSE,"SS 2";#N/A,#N/A,FALSE,"TER 1 (1)";#N/A,#N/A,FALSE,"TER 1 (2)";#N/A,#N/A,FALSE,"TER 2 ";#N/A,#N/A,FALSE,"TP  (1)";#N/A,#N/A,FALSE,"TP  (2)";#N/A,#N/A,FALSE,"CM BAR"}</definedName>
    <definedName name="JOAO" localSheetId="18" hidden="1">{#N/A,#N/A,FALSE,"SS 1";#N/A,#N/A,FALSE,"SS 2";#N/A,#N/A,FALSE,"TER 1 (1)";#N/A,#N/A,FALSE,"TER 1 (2)";#N/A,#N/A,FALSE,"TER 2 ";#N/A,#N/A,FALSE,"TP  (1)";#N/A,#N/A,FALSE,"TP  (2)";#N/A,#N/A,FALSE,"CM BAR"}</definedName>
    <definedName name="JOAO" localSheetId="22" hidden="1">{#N/A,#N/A,FALSE,"SS 1";#N/A,#N/A,FALSE,"SS 2";#N/A,#N/A,FALSE,"TER 1 (1)";#N/A,#N/A,FALSE,"TER 1 (2)";#N/A,#N/A,FALSE,"TER 2 ";#N/A,#N/A,FALSE,"TP  (1)";#N/A,#N/A,FALSE,"TP  (2)";#N/A,#N/A,FALSE,"CM BAR"}</definedName>
    <definedName name="JOAO" localSheetId="24" hidden="1">{#N/A,#N/A,FALSE,"SS 1";#N/A,#N/A,FALSE,"SS 2";#N/A,#N/A,FALSE,"TER 1 (1)";#N/A,#N/A,FALSE,"TER 1 (2)";#N/A,#N/A,FALSE,"TER 2 ";#N/A,#N/A,FALSE,"TP  (1)";#N/A,#N/A,FALSE,"TP  (2)";#N/A,#N/A,FALSE,"CM BAR"}</definedName>
    <definedName name="JOAO" hidden="1">{#N/A,#N/A,FALSE,"SS 1";#N/A,#N/A,FALSE,"SS 2";#N/A,#N/A,FALSE,"TER 1 (1)";#N/A,#N/A,FALSE,"TER 1 (2)";#N/A,#N/A,FALSE,"TER 2 ";#N/A,#N/A,FALSE,"TP  (1)";#N/A,#N/A,FALSE,"TP  (2)";#N/A,#N/A,FALSE,"CM BAR"}</definedName>
    <definedName name="JOAO1" localSheetId="19" hidden="1">{#N/A,#N/A,FALSE,"LEVFER V2 P";#N/A,#N/A,FALSE,"LEVFER V2 P10%"}</definedName>
    <definedName name="JOAO1" localSheetId="18" hidden="1">{#N/A,#N/A,FALSE,"LEVFER V2 P";#N/A,#N/A,FALSE,"LEVFER V2 P10%"}</definedName>
    <definedName name="JOAO1" localSheetId="22" hidden="1">{#N/A,#N/A,FALSE,"LEVFER V2 P";#N/A,#N/A,FALSE,"LEVFER V2 P10%"}</definedName>
    <definedName name="JOAO1" localSheetId="24" hidden="1">{#N/A,#N/A,FALSE,"LEVFER V2 P";#N/A,#N/A,FALSE,"LEVFER V2 P10%"}</definedName>
    <definedName name="JOAO1" hidden="1">{#N/A,#N/A,FALSE,"LEVFER V2 P";#N/A,#N/A,FALSE,"LEVFER V2 P10%"}</definedName>
    <definedName name="JOSE">#REF!</definedName>
    <definedName name="JR_PAGE_ANCHOR_0_1">#REF!</definedName>
    <definedName name="JR_PAGE_ANCHOR_0_3">#REF!</definedName>
    <definedName name="JR_PAGE_ANCHOR_1_1">#REF!</definedName>
    <definedName name="JR_PAGE_ANCHOR_14_1">#REF!</definedName>
    <definedName name="JR_PAGE_ANCHOR_2_1">#REF!</definedName>
    <definedName name="JR_PAGE_ANCHOR_3_1">#REF!</definedName>
    <definedName name="JR_PAGE_ANCHOR_4_1">#REF!</definedName>
    <definedName name="JR_PAGE_ANCHOR_5_1">#REF!</definedName>
    <definedName name="JR_PAGE_ANCHOR_6_1">#REF!</definedName>
    <definedName name="juca" localSheetId="19" hidden="1">{#N/A,#N/A,FALSE,"SS 1";#N/A,#N/A,FALSE,"TER 1 (A)";#N/A,#N/A,FALSE,"SS 2";#N/A,#N/A,FALSE,"TER 1 (B)";#N/A,#N/A,FALSE,"TER 1 (C)";#N/A,#N/A,FALSE,"TER 1 (D)";#N/A,#N/A,FALSE,"TER 1 (E)";#N/A,#N/A,FALSE,"TER 2 "}</definedName>
    <definedName name="juca" localSheetId="18" hidden="1">{#N/A,#N/A,FALSE,"SS 1";#N/A,#N/A,FALSE,"TER 1 (A)";#N/A,#N/A,FALSE,"SS 2";#N/A,#N/A,FALSE,"TER 1 (B)";#N/A,#N/A,FALSE,"TER 1 (C)";#N/A,#N/A,FALSE,"TER 1 (D)";#N/A,#N/A,FALSE,"TER 1 (E)";#N/A,#N/A,FALSE,"TER 2 "}</definedName>
    <definedName name="juca" localSheetId="22" hidden="1">{#N/A,#N/A,FALSE,"SS 1";#N/A,#N/A,FALSE,"TER 1 (A)";#N/A,#N/A,FALSE,"SS 2";#N/A,#N/A,FALSE,"TER 1 (B)";#N/A,#N/A,FALSE,"TER 1 (C)";#N/A,#N/A,FALSE,"TER 1 (D)";#N/A,#N/A,FALSE,"TER 1 (E)";#N/A,#N/A,FALSE,"TER 2 "}</definedName>
    <definedName name="juca" localSheetId="24" hidden="1">{#N/A,#N/A,FALSE,"SS 1";#N/A,#N/A,FALSE,"TER 1 (A)";#N/A,#N/A,FALSE,"SS 2";#N/A,#N/A,FALSE,"TER 1 (B)";#N/A,#N/A,FALSE,"TER 1 (C)";#N/A,#N/A,FALSE,"TER 1 (D)";#N/A,#N/A,FALSE,"TER 1 (E)";#N/A,#N/A,FALSE,"TER 2 "}</definedName>
    <definedName name="juca" hidden="1">{#N/A,#N/A,FALSE,"SS 1";#N/A,#N/A,FALSE,"TER 1 (A)";#N/A,#N/A,FALSE,"SS 2";#N/A,#N/A,FALSE,"TER 1 (B)";#N/A,#N/A,FALSE,"TER 1 (C)";#N/A,#N/A,FALSE,"TER 1 (D)";#N/A,#N/A,FALSE,"TER 1 (E)";#N/A,#N/A,FALSE,"TER 2 "}</definedName>
    <definedName name="JULA">#REF!</definedName>
    <definedName name="jun00">#REF!</definedName>
    <definedName name="JUNA">#REF!</definedName>
    <definedName name="justificativa" hidden="1">#REF!</definedName>
    <definedName name="k">NA()</definedName>
    <definedName name="K_PR">#REF!</definedName>
    <definedName name="kconserv">#REF!</definedName>
    <definedName name="kdren">#REF!</definedName>
    <definedName name="kdrena">#REF!</definedName>
    <definedName name="KG">#REF!</definedName>
    <definedName name="KI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KI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KI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KI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KI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kj">#REF!</definedName>
    <definedName name="kjhgjk" localSheetId="19" hidden="1">{"'gráf jan00'!$A$1:$AK$41"}</definedName>
    <definedName name="kjhgjk" localSheetId="18" hidden="1">{"'gráf jan00'!$A$1:$AK$41"}</definedName>
    <definedName name="kjhgjk" localSheetId="22" hidden="1">{"'gráf jan00'!$A$1:$AK$41"}</definedName>
    <definedName name="kjhgjk" localSheetId="24" hidden="1">{"'gráf jan00'!$A$1:$AK$41"}</definedName>
    <definedName name="kjhgjk" hidden="1">{"'gráf jan00'!$A$1:$AK$41"}</definedName>
    <definedName name="kk">NA()</definedName>
    <definedName name="kkk">NA()</definedName>
    <definedName name="KKKKK">#REF!</definedName>
    <definedName name="kkkkkk" localSheetId="19" hidden="1">{#N/A,#N/A,FALSE,"MO (2)"}</definedName>
    <definedName name="kkkkkk" localSheetId="18" hidden="1">{#N/A,#N/A,FALSE,"MO (2)"}</definedName>
    <definedName name="kkkkkk" localSheetId="22" hidden="1">{#N/A,#N/A,FALSE,"MO (2)"}</definedName>
    <definedName name="kkkkkk" localSheetId="24" hidden="1">{#N/A,#N/A,FALSE,"MO (2)"}</definedName>
    <definedName name="kkkkkk" hidden="1">{#N/A,#N/A,FALSE,"MO (2)"}</definedName>
    <definedName name="kkkkkkkkk">#N/A</definedName>
    <definedName name="klb">#REF!</definedName>
    <definedName name="klebe">#REF!</definedName>
    <definedName name="klklklkl" localSheetId="19" hidden="1">{#N/A,#N/A,FALSE,"MO (2)"}</definedName>
    <definedName name="klklklkl" localSheetId="18" hidden="1">{#N/A,#N/A,FALSE,"MO (2)"}</definedName>
    <definedName name="klklklkl" localSheetId="22" hidden="1">{#N/A,#N/A,FALSE,"MO (2)"}</definedName>
    <definedName name="klklklkl" localSheetId="24" hidden="1">{#N/A,#N/A,FALSE,"MO (2)"}</definedName>
    <definedName name="klklklkl" hidden="1">{#N/A,#N/A,FALSE,"MO (2)"}</definedName>
    <definedName name="KLSAIOKPGPO" localSheetId="19" hidden="1">{#N/A,#N/A,FALSE,"MO (2)"}</definedName>
    <definedName name="KLSAIOKPGPO" localSheetId="18" hidden="1">{#N/A,#N/A,FALSE,"MO (2)"}</definedName>
    <definedName name="KLSAIOKPGPO" localSheetId="22" hidden="1">{#N/A,#N/A,FALSE,"MO (2)"}</definedName>
    <definedName name="KLSAIOKPGPO" localSheetId="24" hidden="1">{#N/A,#N/A,FALSE,"MO (2)"}</definedName>
    <definedName name="KLSAIOKPGPO" hidden="1">{#N/A,#N/A,FALSE,"MO (2)"}</definedName>
    <definedName name="Km">#REF!</definedName>
    <definedName name="KM.406.407">#REF!</definedName>
    <definedName name="KM_AREAL">#REF!</definedName>
    <definedName name="KM_CBUQ">#REF!</definedName>
    <definedName name="KM_CIMENTO">#REF!</definedName>
    <definedName name="KM_CIMENTO_P">#REF!</definedName>
    <definedName name="KM_FIM_TRAV.URBANA">#REF!</definedName>
    <definedName name="KM_INÍCIO_TRAV.URBANA">#REF!</definedName>
    <definedName name="koae">#REF!</definedName>
    <definedName name="kpavi">#REF!</definedName>
    <definedName name="KSIN">#REF!</definedName>
    <definedName name="ksinal">#REF!</definedName>
    <definedName name="kterra">#REF!</definedName>
    <definedName name="Kubus">#REF!</definedName>
    <definedName name="Kubus1">#REF!</definedName>
    <definedName name="kwh">#REF!</definedName>
    <definedName name="L_AREIA_AN">#REF!</definedName>
    <definedName name="L_AREIA_AT">#REF!</definedName>
    <definedName name="L_BRITA_AN">#REF!</definedName>
    <definedName name="L_BRITA_AT">#REF!</definedName>
    <definedName name="L_CASCALHO_AN">#REF!</definedName>
    <definedName name="L_CASCALHO_AT">#REF!</definedName>
    <definedName name="L_MARROADA_AN">#REF!</definedName>
    <definedName name="L_MARROADA_AT">#REF!</definedName>
    <definedName name="la" localSheetId="19" hidden="1">{#N/A,#N/A,FALSE,"MO (2)"}</definedName>
    <definedName name="la" localSheetId="18" hidden="1">{#N/A,#N/A,FALSE,"MO (2)"}</definedName>
    <definedName name="la" localSheetId="22" hidden="1">{#N/A,#N/A,FALSE,"MO (2)"}</definedName>
    <definedName name="la" localSheetId="24" hidden="1">{#N/A,#N/A,FALSE,"MO (2)"}</definedName>
    <definedName name="la" hidden="1">{#N/A,#N/A,FALSE,"MO (2)"}</definedName>
    <definedName name="la_1" localSheetId="19" hidden="1">{#N/A,#N/A,FALSE,"MO (2)"}</definedName>
    <definedName name="la_1" localSheetId="18" hidden="1">{#N/A,#N/A,FALSE,"MO (2)"}</definedName>
    <definedName name="la_1" localSheetId="22" hidden="1">{#N/A,#N/A,FALSE,"MO (2)"}</definedName>
    <definedName name="la_1" localSheetId="24" hidden="1">{#N/A,#N/A,FALSE,"MO (2)"}</definedName>
    <definedName name="la_1" hidden="1">{#N/A,#N/A,FALSE,"MO (2)"}</definedName>
    <definedName name="lab" localSheetId="19" hidden="1">{#N/A,#N/A,TRUE,"Serviços"}</definedName>
    <definedName name="lab" localSheetId="18" hidden="1">{#N/A,#N/A,TRUE,"Serviços"}</definedName>
    <definedName name="lab" localSheetId="22" hidden="1">{#N/A,#N/A,TRUE,"Serviços"}</definedName>
    <definedName name="lab" localSheetId="24" hidden="1">{#N/A,#N/A,TRUE,"Serviços"}</definedName>
    <definedName name="lab" hidden="1">{#N/A,#N/A,TRUE,"Serviços"}</definedName>
    <definedName name="labb" localSheetId="19" hidden="1">{#N/A,#N/A,TRUE,"Serviços"}</definedName>
    <definedName name="labb" localSheetId="18" hidden="1">{#N/A,#N/A,TRUE,"Serviços"}</definedName>
    <definedName name="labb" localSheetId="22" hidden="1">{#N/A,#N/A,TRUE,"Serviços"}</definedName>
    <definedName name="labb" localSheetId="24" hidden="1">{#N/A,#N/A,TRUE,"Serviços"}</definedName>
    <definedName name="labb" hidden="1">{#N/A,#N/A,TRUE,"Serviços"}</definedName>
    <definedName name="LADO">#REF!</definedName>
    <definedName name="LAG2_13">#REF!</definedName>
    <definedName name="LAG2_39">#REF!</definedName>
    <definedName name="LAG2_6">#REF!</definedName>
    <definedName name="Lama">#REF!</definedName>
    <definedName name="LAMAG">#REF!</definedName>
    <definedName name="LAMAMA">#REF!</definedName>
    <definedName name="LAMATA">#REF!</definedName>
    <definedName name="LARANJEIRAS">#REF!</definedName>
    <definedName name="LARG">#REF!</definedName>
    <definedName name="LARG_BARRACÃO">#REF!</definedName>
    <definedName name="LARG_CANTEIRO">#REF!</definedName>
    <definedName name="Largura_da_Faixa_de_Tráfego___...........">#REF!</definedName>
    <definedName name="LASTRO">#REF!</definedName>
    <definedName name="LASTRO_AN">#REF!</definedName>
    <definedName name="LASTRO_AT">#REF!</definedName>
    <definedName name="LBU">#REF!</definedName>
    <definedName name="LD">#REF!</definedName>
    <definedName name="LDA">#REF!</definedName>
    <definedName name="LDD">"'file:///D:/Meus documentos/ANASTÁCIO/SERCEL/BR262990800.xls'#$SERVIÇOS.$#REF!$#REF!"</definedName>
    <definedName name="LDI">#REF!</definedName>
    <definedName name="LDIANTIGO">#REF!</definedName>
    <definedName name="ldiasf">#REF!</definedName>
    <definedName name="LDIATUAL">#REF!</definedName>
    <definedName name="LE" localSheetId="19">E</definedName>
    <definedName name="LE" localSheetId="18">E</definedName>
    <definedName name="LE" localSheetId="22">E</definedName>
    <definedName name="LE" localSheetId="24">E</definedName>
    <definedName name="LE">E</definedName>
    <definedName name="lento" localSheetId="19">#REF!</definedName>
    <definedName name="lento" localSheetId="18">#REF!</definedName>
    <definedName name="lento" localSheetId="22">#REF!</definedName>
    <definedName name="lento" localSheetId="24">#REF!</definedName>
    <definedName name="lento">#REF!</definedName>
    <definedName name="leonardo" localSheetId="19" hidden="1">{"'gráf jan00'!$A$1:$AK$41"}</definedName>
    <definedName name="leonardo" localSheetId="18" hidden="1">{"'gráf jan00'!$A$1:$AK$41"}</definedName>
    <definedName name="leonardo" localSheetId="22" hidden="1">{"'gráf jan00'!$A$1:$AK$41"}</definedName>
    <definedName name="leonardo" localSheetId="24" hidden="1">{"'gráf jan00'!$A$1:$AK$41"}</definedName>
    <definedName name="leonardo" hidden="1">{"'gráf jan00'!$A$1:$AK$41"}</definedName>
    <definedName name="let" hidden="1">"Quadro Logistico Maio"</definedName>
    <definedName name="lev">#REF!</definedName>
    <definedName name="LEVANTAMENTO">#REF!</definedName>
    <definedName name="LG_AREA">#REF!</definedName>
    <definedName name="LG_AREA_APL">#REF!</definedName>
    <definedName name="LG_CREMA">#REF!</definedName>
    <definedName name="LG_MAT">#REF!</definedName>
    <definedName name="LG_SNV">#REF!</definedName>
    <definedName name="lig">#REF!</definedName>
    <definedName name="LIG_ÁGUA">#REF!</definedName>
    <definedName name="LIG_ENERG">#REF!</definedName>
    <definedName name="ligação">#REF!</definedName>
    <definedName name="LIGANT">#REF!</definedName>
    <definedName name="LILASDRENA">#REF!</definedName>
    <definedName name="LILASDRENA_25">#REF!</definedName>
    <definedName name="LILASDRENA_4">#REF!</definedName>
    <definedName name="LILASDRENAA">#REF!</definedName>
    <definedName name="limcount" hidden="1">1</definedName>
    <definedName name="LimnFFFFRange" hidden="1">#REF!</definedName>
    <definedName name="LimnPPP1Range" hidden="1">#REF!</definedName>
    <definedName name="LimnPPP2Range" hidden="1">#REF!</definedName>
    <definedName name="LimnPPP3Range" hidden="1">#REF!</definedName>
    <definedName name="LimnPPP4Range" hidden="1">#REF!</definedName>
    <definedName name="Limpeza">#N/A</definedName>
    <definedName name="LIMPPLACA">#REF!</definedName>
    <definedName name="LIMPPONTE_20">"$#REF!.$I$27"</definedName>
    <definedName name="LIMPPONTE_21">"$#REF!.$I$27"</definedName>
    <definedName name="LIMPVALADREN">"$#REF!.$I$29"</definedName>
    <definedName name="LINHA">[1]CLASSE!$A$90:$B$100</definedName>
    <definedName name="lista">#REF!</definedName>
    <definedName name="lista.coluna">#REF!</definedName>
    <definedName name="lista.linha">#REF!</definedName>
    <definedName name="LISTA_CÓD_MEDIÇÕES">#REF!</definedName>
    <definedName name="listaClasse">#REF!</definedName>
    <definedName name="ListaFim">#REF!</definedName>
    <definedName name="ListaMes">#REF!</definedName>
    <definedName name="ListaRelevo">#REF!</definedName>
    <definedName name="ListSize" hidden="1">#REF!</definedName>
    <definedName name="lixo">#REF!</definedName>
    <definedName name="LKJ" localSheetId="19" hidden="1">{"'Quadro'!$A$4:$BG$78"}</definedName>
    <definedName name="LKJ" localSheetId="18" hidden="1">{"'Quadro'!$A$4:$BG$78"}</definedName>
    <definedName name="LKJ" localSheetId="22" hidden="1">{"'Quadro'!$A$4:$BG$78"}</definedName>
    <definedName name="LKJ" localSheetId="24" hidden="1">{"'Quadro'!$A$4:$BG$78"}</definedName>
    <definedName name="LKJ" hidden="1">{"'Quadro'!$A$4:$BG$78"}</definedName>
    <definedName name="LLL">#REF!</definedName>
    <definedName name="LLLLL">#REF!</definedName>
    <definedName name="llllllll">#REF!</definedName>
    <definedName name="llllllll_2" localSheetId="19">'MOBILIZAÇÃO-CD'!llllllll_2</definedName>
    <definedName name="llllllll_2" localSheetId="18">'MOBILIZAÇÃO-SD'!llllllll_2</definedName>
    <definedName name="llllllll_2" localSheetId="22">'PONTE-DEMOLIÇÕES E LIMPEZA'!llllllll_2</definedName>
    <definedName name="llllllll_2" localSheetId="24">'PONTE-GABIÃO'!llllllll_2</definedName>
    <definedName name="llllllll_2">[0]!llllllll_2</definedName>
    <definedName name="llllllll_25" localSheetId="19">'MOBILIZAÇÃO-CD'!llllllll_25</definedName>
    <definedName name="llllllll_25" localSheetId="18">'MOBILIZAÇÃO-SD'!llllllll_25</definedName>
    <definedName name="llllllll_25" localSheetId="22">'PONTE-DEMOLIÇÕES E LIMPEZA'!llllllll_25</definedName>
    <definedName name="llllllll_25" localSheetId="24">'PONTE-GABIÃO'!llllllll_25</definedName>
    <definedName name="llllllll_25">[0]!llllllll_25</definedName>
    <definedName name="llllllll_26" localSheetId="19">'MOBILIZAÇÃO-CD'!llllllll_26</definedName>
    <definedName name="llllllll_26" localSheetId="18">'MOBILIZAÇÃO-SD'!llllllll_26</definedName>
    <definedName name="llllllll_26" localSheetId="22">'PONTE-DEMOLIÇÕES E LIMPEZA'!llllllll_26</definedName>
    <definedName name="llllllll_26" localSheetId="24">'PONTE-GABIÃO'!llllllll_26</definedName>
    <definedName name="llllllll_26">[0]!llllllll_26</definedName>
    <definedName name="llllllll_27" localSheetId="19">'MOBILIZAÇÃO-CD'!llllllll_27</definedName>
    <definedName name="llllllll_27" localSheetId="18">'MOBILIZAÇÃO-SD'!llllllll_27</definedName>
    <definedName name="llllllll_27" localSheetId="22">'PONTE-DEMOLIÇÕES E LIMPEZA'!llllllll_27</definedName>
    <definedName name="llllllll_27" localSheetId="24">'PONTE-GABIÃO'!llllllll_27</definedName>
    <definedName name="llllllll_27">[0]!llllllll_27</definedName>
    <definedName name="LNNN" localSheetId="19" hidden="1">#REF!</definedName>
    <definedName name="LNNN" localSheetId="18" hidden="1">#REF!</definedName>
    <definedName name="LNNN" localSheetId="22" hidden="1">#REF!</definedName>
    <definedName name="LNNN" localSheetId="24" hidden="1">#REF!</definedName>
    <definedName name="LNNN" hidden="1">#REF!</definedName>
    <definedName name="loc" localSheetId="19">#REF!</definedName>
    <definedName name="loc" localSheetId="18">#REF!</definedName>
    <definedName name="loc" localSheetId="22">#REF!</definedName>
    <definedName name="loc" localSheetId="24">#REF!</definedName>
    <definedName name="loc">#REF!</definedName>
    <definedName name="Loc10Np">#REF!</definedName>
    <definedName name="LOCAÇÃO_AN">#REF!</definedName>
    <definedName name="LOCAÇÃO_AT">#REF!</definedName>
    <definedName name="Local" hidden="1">""</definedName>
    <definedName name="LOCAL1">#REF!</definedName>
    <definedName name="LOCALIDADE">#REF!</definedName>
    <definedName name="localidades">#REF!</definedName>
    <definedName name="LocCarrNp">#REF!</definedName>
    <definedName name="loo">#REF!</definedName>
    <definedName name="lot">#REF!</definedName>
    <definedName name="LOTA">#REF!</definedName>
    <definedName name="LOTE">#REF!</definedName>
    <definedName name="LOTE1">#REF!</definedName>
    <definedName name="LP">"$#REF!.$E$28"</definedName>
    <definedName name="lpo">#REF!</definedName>
    <definedName name="LPTE">#REF!</definedName>
    <definedName name="LPW">"$#REF!.$E$30"</definedName>
    <definedName name="LPWA">"$#REF!.$E$29"</definedName>
    <definedName name="LRANJA">#REF!</definedName>
    <definedName name="LS">"$#REF!.$E$27"</definedName>
    <definedName name="LSIND">#REF!</definedName>
    <definedName name="LSMF">#REF!</definedName>
    <definedName name="LSW">"$#REF!.$E$29"</definedName>
    <definedName name="LSWA">"$#REF!.$E$28"</definedName>
    <definedName name="lu" localSheetId="19" hidden="1">{#N/A,#N/A,FALSE,"MO (2)"}</definedName>
    <definedName name="lu" localSheetId="18" hidden="1">{#N/A,#N/A,FALSE,"MO (2)"}</definedName>
    <definedName name="lu" localSheetId="22" hidden="1">{#N/A,#N/A,FALSE,"MO (2)"}</definedName>
    <definedName name="lu" localSheetId="24" hidden="1">{#N/A,#N/A,FALSE,"MO (2)"}</definedName>
    <definedName name="lu" hidden="1">{#N/A,#N/A,FALSE,"MO (2)"}</definedName>
    <definedName name="LUCRO">#REF!</definedName>
    <definedName name="LUCROMATBET">#REF!</definedName>
    <definedName name="luis" localSheetId="19" hidden="1">{"'Plan1 (2)'!$A$5:$F$63"}</definedName>
    <definedName name="luis" localSheetId="18" hidden="1">{"'Plan1 (2)'!$A$5:$F$63"}</definedName>
    <definedName name="luis" localSheetId="22" hidden="1">{"'Plan1 (2)'!$A$5:$F$63"}</definedName>
    <definedName name="luis" localSheetId="24" hidden="1">{"'Plan1 (2)'!$A$5:$F$63"}</definedName>
    <definedName name="luis" hidden="1">{"'Plan1 (2)'!$A$5:$F$63"}</definedName>
    <definedName name="luiz">#REF!</definedName>
    <definedName name="LVC">"'file:///D:/Meus documentos/ANASTÁCIO/SERCEL/BR262990800.xls'#$SERVIÇOS.$#REF!$#REF!"</definedName>
    <definedName name="LVD">"'file:///D:/Meus documentos/ANASTÁCIO/SERCEL/BR262990800.xls'#$SERVIÇOS.$#REF!$#REF!"</definedName>
    <definedName name="m">#REF!</definedName>
    <definedName name="m_2.04">#REF!</definedName>
    <definedName name="M_2.05">#REF!</definedName>
    <definedName name="m_2.06">#REF!</definedName>
    <definedName name="M_2.07">#REF!</definedName>
    <definedName name="M_2.08">#REF!</definedName>
    <definedName name="M_2.09">#REF!</definedName>
    <definedName name="M_2.10">#REF!</definedName>
    <definedName name="M_2.11">#REF!</definedName>
    <definedName name="M_2.12">#REF!</definedName>
    <definedName name="M_2.13">#REF!</definedName>
    <definedName name="M_2.14">#REF!</definedName>
    <definedName name="m²">#REF!</definedName>
    <definedName name="MA">#REF!</definedName>
    <definedName name="MAAUQ">#REF!</definedName>
    <definedName name="Macro1">#REF!</definedName>
    <definedName name="Macro3">#REF!</definedName>
    <definedName name="madpav">#REF!</definedName>
    <definedName name="mai00">#REF!</definedName>
    <definedName name="MAIA">#REF!</definedName>
    <definedName name="MAN.DREN">#REF!</definedName>
    <definedName name="MAN_BARRO_2_AN">#REF!</definedName>
    <definedName name="MAN_BARRO_2_AT">#REF!</definedName>
    <definedName name="MAN_BARRO_4_AN">#REF!</definedName>
    <definedName name="MAN_BARRO_4_AT">#REF!</definedName>
    <definedName name="MAN_CAMADAS_AN">#REF!</definedName>
    <definedName name="MAN_CAMADAS_AT">#REF!</definedName>
    <definedName name="MAN_CASCALHO_2_AN">#REF!</definedName>
    <definedName name="MAN_CASCALHO_2_AT">#REF!</definedName>
    <definedName name="MAN_CASCALHO_4_AN">#REF!</definedName>
    <definedName name="MAN_CASCALHO_4_AT">#REF!</definedName>
    <definedName name="MAN_COMPRESSOR_2_AN">#REF!</definedName>
    <definedName name="MAN_COMPRESSOR_2_AT">#REF!</definedName>
    <definedName name="MAN_COMPRESSOR_4_AN">#REF!</definedName>
    <definedName name="MAN_COMPRESSOR_4_AT">#REF!</definedName>
    <definedName name="MAN_EXPLOSIVO_2_AN">#REF!</definedName>
    <definedName name="MAN_EXPLOSIVO_2_AT">#REF!</definedName>
    <definedName name="MAN_EXPLOSIVO_4_AN">#REF!</definedName>
    <definedName name="MAN_EXPLOSIVO_4_AT">#REF!</definedName>
    <definedName name="MAN_GST_AN">#REF!</definedName>
    <definedName name="MAN_GST_AT">#REF!</definedName>
    <definedName name="MAN_MATACÃO_2_AN">#REF!</definedName>
    <definedName name="MAN_MATACÃO_2_AT">#REF!</definedName>
    <definedName name="MAN_MATACÃO_4_AN">#REF!</definedName>
    <definedName name="MAN_MATACÃO_4_AT">#REF!</definedName>
    <definedName name="MAN_SEM_AN">#REF!</definedName>
    <definedName name="MAN_SEM_AT">#REF!</definedName>
    <definedName name="MAN_TERRA_2_AN">#REF!</definedName>
    <definedName name="MAN_TERRA_2_AT">#REF!</definedName>
    <definedName name="MAN_TERRA_4_AN">#REF!</definedName>
    <definedName name="MAN_TERRA_4_AT">#REF!</definedName>
    <definedName name="MANTO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NTO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NTO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NTO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NT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nut" localSheetId="19" hidden="1">{"'gráf jan00'!$A$1:$AK$41"}</definedName>
    <definedName name="manut" localSheetId="18" hidden="1">{"'gráf jan00'!$A$1:$AK$41"}</definedName>
    <definedName name="manut" localSheetId="22" hidden="1">{"'gráf jan00'!$A$1:$AK$41"}</definedName>
    <definedName name="manut" localSheetId="24" hidden="1">{"'gráf jan00'!$A$1:$AK$41"}</definedName>
    <definedName name="manut" hidden="1">{"'gráf jan00'!$A$1:$AK$41"}</definedName>
    <definedName name="MAO">#REF!</definedName>
    <definedName name="mão">#REF!</definedName>
    <definedName name="MAODEOBRA">#REF!</definedName>
    <definedName name="MÃODEOBRA">#REF!</definedName>
    <definedName name="maodeobra20">#REF!</definedName>
    <definedName name="MAQSERV">#REF!</definedName>
    <definedName name="MAQSERV048">#REF!</definedName>
    <definedName name="MAR00">#REF!</definedName>
    <definedName name="MARA">#REF!</definedName>
    <definedName name="marcelo" localSheetId="19" hidden="1">{"'gráf jan00'!$A$1:$AK$41"}</definedName>
    <definedName name="marcelo" localSheetId="18" hidden="1">{"'gráf jan00'!$A$1:$AK$41"}</definedName>
    <definedName name="marcelo" localSheetId="22" hidden="1">{"'gráf jan00'!$A$1:$AK$41"}</definedName>
    <definedName name="marcelo" localSheetId="24" hidden="1">{"'gráf jan00'!$A$1:$AK$41"}</definedName>
    <definedName name="marcelo" hidden="1">{"'gráf jan00'!$A$1:$AK$41"}</definedName>
    <definedName name="MARCIO">#REF!</definedName>
    <definedName name="marco">#REF!</definedName>
    <definedName name="marcos">#REF!</definedName>
    <definedName name="marcus">#REF!</definedName>
    <definedName name="maria">#REF!</definedName>
    <definedName name="MASS">#REF!</definedName>
    <definedName name="Massa">#REF!</definedName>
    <definedName name="MASTER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STER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STER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STER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STER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t">#REF!</definedName>
    <definedName name="MATBET">#REF!</definedName>
    <definedName name="MATERIAIS">#REF!</definedName>
    <definedName name="material">#REF!</definedName>
    <definedName name="Material_britado">#REF!</definedName>
    <definedName name="Material_britado_4">"$#REF!.$#REF!$#REF!"</definedName>
    <definedName name="MATERIALBETUMINOSO1">#REF!</definedName>
    <definedName name="MATRIZ">[2]PRANCHA!#REF!</definedName>
    <definedName name="MATRIZ_DE_RESPONSABILIDADE" localSheetId="22">#REF!</definedName>
    <definedName name="MATRIZ_DE_RESPONSABILIDADE" localSheetId="24">#REF!</definedName>
    <definedName name="MATRIZ_DE_RESPONSABILIDADE">#REF!</definedName>
    <definedName name="mattubcust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ttubcust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ttubcust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ttubcust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ttubcus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x" hidden="1">COUNTIF(#REF!,"&lt;&gt;0")+3</definedName>
    <definedName name="MB">#REF!</definedName>
    <definedName name="mbc">#REF!</definedName>
    <definedName name="MBF">#REF!</definedName>
    <definedName name="MBQ">#REF!</definedName>
    <definedName name="MBQ_13">#REF!</definedName>
    <definedName name="MBQ_39">#REF!</definedName>
    <definedName name="MBQ_6">#REF!</definedName>
    <definedName name="MBQA">#REF!</definedName>
    <definedName name="MBQT">#REF!</definedName>
    <definedName name="MBR">"$#REF!.$I$34"</definedName>
    <definedName name="MBUF">"$#REF!.$D$12"</definedName>
    <definedName name="MBUFCORREC">#REF!</definedName>
    <definedName name="MBUFCORREC_23">#REF!</definedName>
    <definedName name="MBUFMAN">#REF!</definedName>
    <definedName name="MBUFMANALT">#REF!</definedName>
    <definedName name="MBUFREMMAN">#REF!</definedName>
    <definedName name="MBUFREMMAN_23">#REF!</definedName>
    <definedName name="MBUFREMPROFMAN">"$#REF!.$K$39"</definedName>
    <definedName name="MBUFREMREC">#REF!</definedName>
    <definedName name="MBUFREMREC_23">#REF!</definedName>
    <definedName name="MBUFTBREC">#REF!</definedName>
    <definedName name="MBUFTBREC_23">#REF!</definedName>
    <definedName name="MBUFW">"$#REF!.$D$14"</definedName>
    <definedName name="MBUFWA">"$#REF!.$D$13"</definedName>
    <definedName name="MBUQ">"$#REF!.$E$12"</definedName>
    <definedName name="MBUQAQUIS">#REF!</definedName>
    <definedName name="MBUQMAN">#REF!</definedName>
    <definedName name="MBUQREC_23">#REF!</definedName>
    <definedName name="MBUQRECOMPMAN">#REF!</definedName>
    <definedName name="MBUQRECOMPMAN_23">#REF!</definedName>
    <definedName name="MBUQRECOMPREC">#REF!</definedName>
    <definedName name="MBUQRECOMPREC_23">#REF!</definedName>
    <definedName name="MBUQREMMAN_20">#REF!</definedName>
    <definedName name="MBUQREMREC">#REF!</definedName>
    <definedName name="MBUQREMREC_23">#REF!</definedName>
    <definedName name="MBUQTBMAN_20">#REF!</definedName>
    <definedName name="MBUQTBREC">#REF!</definedName>
    <definedName name="MBUQTBREC_23">#REF!</definedName>
    <definedName name="MBUQW">"$#REF!.$E$14"</definedName>
    <definedName name="MBUQWA">"$#REF!.$E$13"</definedName>
    <definedName name="MBV">#REF!</definedName>
    <definedName name="MBV_1">#REF!</definedName>
    <definedName name="MBV_150_AN">#REF!</definedName>
    <definedName name="MBV_150_AT">#REF!</definedName>
    <definedName name="MBV_2">#REF!</definedName>
    <definedName name="MBV_200_AN">#REF!</definedName>
    <definedName name="MBV_200_AT">#REF!</definedName>
    <definedName name="MBV_250_AN">#REF!</definedName>
    <definedName name="MBV_250_AT">#REF!</definedName>
    <definedName name="MBV_3">#REF!</definedName>
    <definedName name="MBV_300_AN">#REF!</definedName>
    <definedName name="MBV_300_AT">#REF!</definedName>
    <definedName name="MBV_350_AN">#REF!</definedName>
    <definedName name="MBV_350_AT">#REF!</definedName>
    <definedName name="MBV_375_AN">#REF!</definedName>
    <definedName name="MBV_375_AT">#REF!</definedName>
    <definedName name="MBV_400_AN">#REF!</definedName>
    <definedName name="MBV_400_AT">#REF!</definedName>
    <definedName name="MC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M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M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M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M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CM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D">#REF!</definedName>
    <definedName name="MD_13">#REF!</definedName>
    <definedName name="MD_39">#REF!</definedName>
    <definedName name="MD_6">#REF!</definedName>
    <definedName name="ME.ROD">#REF!</definedName>
    <definedName name="MEC_BARRO_2_AN">#REF!</definedName>
    <definedName name="MEC_BARRO_2_AT">#REF!</definedName>
    <definedName name="MEC_BARRO_4_AN">#REF!</definedName>
    <definedName name="MEC_BARRO_4_AT">#REF!</definedName>
    <definedName name="MEC_BARRO_6_AN">#REF!</definedName>
    <definedName name="MEC_BARRO_6_AT">#REF!</definedName>
    <definedName name="MEC_CAMADAS_AN">#REF!</definedName>
    <definedName name="MEC_CAMADAS_AT">#REF!</definedName>
    <definedName name="MEC_GST_AN">#REF!</definedName>
    <definedName name="MEC_GST_AT">#REF!</definedName>
    <definedName name="MEC_MATACÃO_2_AN">#REF!</definedName>
    <definedName name="MEC_MATACÃO_2_AT">#REF!</definedName>
    <definedName name="MEC_MATACÃO_4_AN">#REF!</definedName>
    <definedName name="MEC_MATACÃO_4_AT">#REF!</definedName>
    <definedName name="MEC_MATACÃO_6_AN">#REF!</definedName>
    <definedName name="MEC_MATACÃO_6_AT">#REF!</definedName>
    <definedName name="MEC_SEM_AN">#REF!</definedName>
    <definedName name="MEC_SEM_AT">#REF!</definedName>
    <definedName name="MEC_TERRA_2_AN">#REF!</definedName>
    <definedName name="MEC_TERRA_2_AT">#REF!</definedName>
    <definedName name="MEC_TERRA_4_AN">#REF!</definedName>
    <definedName name="MEC_TERRA_4_AT">#REF!</definedName>
    <definedName name="MEC_TERRA_6_AN">#REF!</definedName>
    <definedName name="MEC_TERRA_6_AT">#REF!</definedName>
    <definedName name="Mecanica_6">#REF!</definedName>
    <definedName name="Mecanica_7">#REF!</definedName>
    <definedName name="Mecanica_8">#REF!</definedName>
    <definedName name="Mecanica_9">#REF!</definedName>
    <definedName name="med">#REF!</definedName>
    <definedName name="med_1" localSheetId="19" hidden="1">{#N/A,#N/A,FALSE,"MO (2)"}</definedName>
    <definedName name="med_1" localSheetId="18" hidden="1">{#N/A,#N/A,FALSE,"MO (2)"}</definedName>
    <definedName name="med_1" localSheetId="22" hidden="1">{#N/A,#N/A,FALSE,"MO (2)"}</definedName>
    <definedName name="med_1" localSheetId="24" hidden="1">{#N/A,#N/A,FALSE,"MO (2)"}</definedName>
    <definedName name="med_1" hidden="1">{#N/A,#N/A,FALSE,"MO (2)"}</definedName>
    <definedName name="med_extenso">#REF!</definedName>
    <definedName name="MEDAGOREAL">#REF!</definedName>
    <definedName name="MEDD">#REF!</definedName>
    <definedName name="MEDEXP4.1" localSheetId="19" hidden="1">{#N/A,#N/A,FALSE,"ET-CAPA";#N/A,#N/A,FALSE,"ET-PAG1";#N/A,#N/A,FALSE,"ET-PAG2";#N/A,#N/A,FALSE,"ET-PAG3";#N/A,#N/A,FALSE,"ET-PAG4";#N/A,#N/A,FALSE,"ET-PAG5"}</definedName>
    <definedName name="MEDEXP4.1" localSheetId="18" hidden="1">{#N/A,#N/A,FALSE,"ET-CAPA";#N/A,#N/A,FALSE,"ET-PAG1";#N/A,#N/A,FALSE,"ET-PAG2";#N/A,#N/A,FALSE,"ET-PAG3";#N/A,#N/A,FALSE,"ET-PAG4";#N/A,#N/A,FALSE,"ET-PAG5"}</definedName>
    <definedName name="MEDEXP4.1" localSheetId="22" hidden="1">{#N/A,#N/A,FALSE,"ET-CAPA";#N/A,#N/A,FALSE,"ET-PAG1";#N/A,#N/A,FALSE,"ET-PAG2";#N/A,#N/A,FALSE,"ET-PAG3";#N/A,#N/A,FALSE,"ET-PAG4";#N/A,#N/A,FALSE,"ET-PAG5"}</definedName>
    <definedName name="MEDEXP4.1" localSheetId="24" hidden="1">{#N/A,#N/A,FALSE,"ET-CAPA";#N/A,#N/A,FALSE,"ET-PAG1";#N/A,#N/A,FALSE,"ET-PAG2";#N/A,#N/A,FALSE,"ET-PAG3";#N/A,#N/A,FALSE,"ET-PAG4";#N/A,#N/A,FALSE,"ET-PAG5"}</definedName>
    <definedName name="MEDEXP4.1" hidden="1">{#N/A,#N/A,FALSE,"ET-CAPA";#N/A,#N/A,FALSE,"ET-PAG1";#N/A,#N/A,FALSE,"ET-PAG2";#N/A,#N/A,FALSE,"ET-PAG3";#N/A,#N/A,FALSE,"ET-PAG4";#N/A,#N/A,FALSE,"ET-PAG5"}</definedName>
    <definedName name="MEDEXP44" localSheetId="19" hidden="1">{#N/A,#N/A,FALSE,"ET-CAPA";#N/A,#N/A,FALSE,"ET-PAG1";#N/A,#N/A,FALSE,"ET-PAG2";#N/A,#N/A,FALSE,"ET-PAG3";#N/A,#N/A,FALSE,"ET-PAG4";#N/A,#N/A,FALSE,"ET-PAG5"}</definedName>
    <definedName name="MEDEXP44" localSheetId="18" hidden="1">{#N/A,#N/A,FALSE,"ET-CAPA";#N/A,#N/A,FALSE,"ET-PAG1";#N/A,#N/A,FALSE,"ET-PAG2";#N/A,#N/A,FALSE,"ET-PAG3";#N/A,#N/A,FALSE,"ET-PAG4";#N/A,#N/A,FALSE,"ET-PAG5"}</definedName>
    <definedName name="MEDEXP44" localSheetId="22" hidden="1">{#N/A,#N/A,FALSE,"ET-CAPA";#N/A,#N/A,FALSE,"ET-PAG1";#N/A,#N/A,FALSE,"ET-PAG2";#N/A,#N/A,FALSE,"ET-PAG3";#N/A,#N/A,FALSE,"ET-PAG4";#N/A,#N/A,FALSE,"ET-PAG5"}</definedName>
    <definedName name="MEDEXP44" localSheetId="24" hidden="1">{#N/A,#N/A,FALSE,"ET-CAPA";#N/A,#N/A,FALSE,"ET-PAG1";#N/A,#N/A,FALSE,"ET-PAG2";#N/A,#N/A,FALSE,"ET-PAG3";#N/A,#N/A,FALSE,"ET-PAG4";#N/A,#N/A,FALSE,"ET-PAG5"}</definedName>
    <definedName name="MEDEXP44" hidden="1">{#N/A,#N/A,FALSE,"ET-CAPA";#N/A,#N/A,FALSE,"ET-PAG1";#N/A,#N/A,FALSE,"ET-PAG2";#N/A,#N/A,FALSE,"ET-PAG3";#N/A,#N/A,FALSE,"ET-PAG4";#N/A,#N/A,FALSE,"ET-PAG5"}</definedName>
    <definedName name="MEDIÇÃO">#REF!</definedName>
    <definedName name="Medição_25">#REF!</definedName>
    <definedName name="Medição_4">#REF!</definedName>
    <definedName name="MEDICAO7">#N/A</definedName>
    <definedName name="Mediçãoo">#REF!</definedName>
    <definedName name="MEDIO">#REF!</definedName>
    <definedName name="MEDIR_CERCA">#REF!="S"</definedName>
    <definedName name="MedMês95">#N/A</definedName>
    <definedName name="MEDPER1">#REF!</definedName>
    <definedName name="MEIO_FIO">#REF!</definedName>
    <definedName name="meiofio">#REF!</definedName>
    <definedName name="melhoria" localSheetId="19" hidden="1">{#N/A,#N/A,FALSE,"Plan1"}</definedName>
    <definedName name="melhoria" localSheetId="18" hidden="1">{#N/A,#N/A,FALSE,"Plan1"}</definedName>
    <definedName name="melhoria" localSheetId="22" hidden="1">{#N/A,#N/A,FALSE,"Plan1"}</definedName>
    <definedName name="melhoria" localSheetId="24" hidden="1">{#N/A,#N/A,FALSE,"Plan1"}</definedName>
    <definedName name="melhoria" hidden="1">{#N/A,#N/A,FALSE,"Plan1"}</definedName>
    <definedName name="Mem">#REF!</definedName>
    <definedName name="Mem.01" localSheetId="19" hidden="1">{"'Plan1 (2)'!$A$5:$F$63"}</definedName>
    <definedName name="Mem.01" localSheetId="18" hidden="1">{"'Plan1 (2)'!$A$5:$F$63"}</definedName>
    <definedName name="Mem.01" localSheetId="22" hidden="1">{"'Plan1 (2)'!$A$5:$F$63"}</definedName>
    <definedName name="Mem.01" localSheetId="24" hidden="1">{"'Plan1 (2)'!$A$5:$F$63"}</definedName>
    <definedName name="Mem.01" hidden="1">{"'Plan1 (2)'!$A$5:$F$63"}</definedName>
    <definedName name="mem.km736">#REF!</definedName>
    <definedName name="Mem_10">#REF!</definedName>
    <definedName name="Mem_6">#REF!</definedName>
    <definedName name="mem2_10">#REF!</definedName>
    <definedName name="mem2_6">#REF!</definedName>
    <definedName name="MENOR" localSheetId="19">MIN(#REF!,#REF!,#REF!)</definedName>
    <definedName name="MENOR" localSheetId="18">MIN(#REF!,#REF!,#REF!)</definedName>
    <definedName name="MENOR" localSheetId="22">MIN(#REF!,#REF!,#REF!)</definedName>
    <definedName name="MENOR" localSheetId="24">MIN(#REF!,#REF!,#REF!)</definedName>
    <definedName name="MENOR">MIN(#REF!,#REF!,#REF!)</definedName>
    <definedName name="MEQ">#REF!</definedName>
    <definedName name="mercia" localSheetId="19" hidden="1">{"'REL CUSTODIF'!$B$1:$H$72"}</definedName>
    <definedName name="mercia" localSheetId="18" hidden="1">{"'REL CUSTODIF'!$B$1:$H$72"}</definedName>
    <definedName name="mercia" localSheetId="22" hidden="1">{"'REL CUSTODIF'!$B$1:$H$72"}</definedName>
    <definedName name="mercia" localSheetId="24" hidden="1">{"'REL CUSTODIF'!$B$1:$H$72"}</definedName>
    <definedName name="mercia" hidden="1">{"'REL CUSTODIF'!$B$1:$H$72"}</definedName>
    <definedName name="merda">#REF!</definedName>
    <definedName name="MERDA_25" localSheetId="19">'MOBILIZAÇÃO-CD'!MERDA_25</definedName>
    <definedName name="MERDA_25" localSheetId="18">'MOBILIZAÇÃO-SD'!MERDA_25</definedName>
    <definedName name="MERDA_25" localSheetId="22">'PONTE-DEMOLIÇÕES E LIMPEZA'!MERDA_25</definedName>
    <definedName name="MERDA_25" localSheetId="24">'PONTE-GABIÃO'!MERDA_25</definedName>
    <definedName name="MERDA_25">[0]!MERDA_25</definedName>
    <definedName name="mes" localSheetId="19">#REF!</definedName>
    <definedName name="mes" localSheetId="18">#REF!</definedName>
    <definedName name="mes" localSheetId="22">#REF!</definedName>
    <definedName name="mes" localSheetId="24">#REF!</definedName>
    <definedName name="mes">#REF!</definedName>
    <definedName name="MÊS" localSheetId="19">#REF!</definedName>
    <definedName name="MÊS" localSheetId="18">#REF!</definedName>
    <definedName name="MÊS" localSheetId="22">#REF!</definedName>
    <definedName name="MÊS" localSheetId="24">#REF!</definedName>
    <definedName name="MÊS">#REF!</definedName>
    <definedName name="MesCalc">#REF!</definedName>
    <definedName name="Meses">#REF!</definedName>
    <definedName name="MesNegociado">#REF!</definedName>
    <definedName name="mesoestrutura">#REF!</definedName>
    <definedName name="MESTRE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ESTRE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ESTRE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ESTRE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ESTRE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ETÁLICO_AN">#REF!</definedName>
    <definedName name="METÁLICO_AT">#REF!</definedName>
    <definedName name="metasantigas" localSheetId="19" hidden="1">{"'gráf jan00'!$A$1:$AK$41"}</definedName>
    <definedName name="metasantigas" localSheetId="18" hidden="1">{"'gráf jan00'!$A$1:$AK$41"}</definedName>
    <definedName name="metasantigas" localSheetId="22" hidden="1">{"'gráf jan00'!$A$1:$AK$41"}</definedName>
    <definedName name="metasantigas" localSheetId="24" hidden="1">{"'gráf jan00'!$A$1:$AK$41"}</definedName>
    <definedName name="metasantigas" hidden="1">{"'gráf jan00'!$A$1:$AK$41"}</definedName>
    <definedName name="Meu">#REF!</definedName>
    <definedName name="MF">#REF!</definedName>
    <definedName name="MG">#REF!</definedName>
    <definedName name="MICRO">#REF!</definedName>
    <definedName name="MICROALTER">#REF!</definedName>
    <definedName name="MICROMA">#REF!</definedName>
    <definedName name="MICROTA">#REF!</definedName>
    <definedName name="MINPGPELE">#REF!</definedName>
    <definedName name="MINPGPMEC">#REF!</definedName>
    <definedName name="MIX">#REF!</definedName>
    <definedName name="MM" localSheetId="19">'MOBILIZAÇÃO-CD'!MM</definedName>
    <definedName name="MM" localSheetId="18">'MOBILIZAÇÃO-SD'!MM</definedName>
    <definedName name="MM" localSheetId="22">'PONTE-DEMOLIÇÕES E LIMPEZA'!MM</definedName>
    <definedName name="MM" localSheetId="24">'PONTE-GABIÃO'!MM</definedName>
    <definedName name="MM">[0]!MM</definedName>
    <definedName name="MMMM" localSheetId="19" hidden="1">#REF!</definedName>
    <definedName name="MMMM" localSheetId="18" hidden="1">#REF!</definedName>
    <definedName name="MMMM" localSheetId="22" hidden="1">#REF!</definedName>
    <definedName name="MMMM" localSheetId="24" hidden="1">#REF!</definedName>
    <definedName name="MMMM" hidden="1">#REF!</definedName>
    <definedName name="mmmmm" localSheetId="19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mmmm" localSheetId="1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mmmm" localSheetId="2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mmmm" localSheetId="24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mmmm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O">#REF!</definedName>
    <definedName name="mo.ag.com">#REF!</definedName>
    <definedName name="mo.ag.local">#REF!</definedName>
    <definedName name="mo_base">#REF!</definedName>
    <definedName name="mo_base_4">"$#REF!.$U$35"</definedName>
    <definedName name="mo_sub_base">#REF!</definedName>
    <definedName name="MO_SUB_BASE1">#REF!</definedName>
    <definedName name="Moagem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oagem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oagem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oagem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oagem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ob" hidden="1">#REF!</definedName>
    <definedName name="mobase">#REF!</definedName>
    <definedName name="MOBIL">#REF!</definedName>
    <definedName name="MOBILMA">#REF!</definedName>
    <definedName name="MOBILTA">#REF!</definedName>
    <definedName name="mod1.ext">#REF!</definedName>
    <definedName name="mod1.ext_38">#N/A</definedName>
    <definedName name="Modelo" hidden="1">#REF!</definedName>
    <definedName name="MODEXT" localSheetId="19">'MOBILIZAÇÃO-CD'!MODEXT</definedName>
    <definedName name="MODEXT" localSheetId="18">'MOBILIZAÇÃO-SD'!MODEXT</definedName>
    <definedName name="MODEXT" localSheetId="22">'PONTE-DEMOLIÇÕES E LIMPEZA'!MODEXT</definedName>
    <definedName name="MODEXT" localSheetId="24">'PONTE-GABIÃO'!MODEXT</definedName>
    <definedName name="MODEXT">[0]!MODEXT</definedName>
    <definedName name="MODULO1.CURTO" localSheetId="19">#REF!</definedName>
    <definedName name="MODULO1.CURTO" localSheetId="18">#REF!</definedName>
    <definedName name="MODULO1.CURTO" localSheetId="22">#REF!</definedName>
    <definedName name="MODULO1.CURTO" localSheetId="24">#REF!</definedName>
    <definedName name="MODULO1.CURTO">#REF!</definedName>
    <definedName name="módulo1.Extenso" localSheetId="19">#REF!</definedName>
    <definedName name="módulo1.Extenso" localSheetId="18">#REF!</definedName>
    <definedName name="módulo1.Extenso" localSheetId="22">#REF!</definedName>
    <definedName name="módulo1.Extenso" localSheetId="24">#REF!</definedName>
    <definedName name="módulo1.Extenso">#REF!</definedName>
    <definedName name="módulo1.Extenso_1" localSheetId="19">'MOBILIZAÇÃO-CD'!módulo1.Extenso_1</definedName>
    <definedName name="módulo1.Extenso_1" localSheetId="18">'MOBILIZAÇÃO-SD'!módulo1.Extenso_1</definedName>
    <definedName name="módulo1.Extenso_1" localSheetId="22">'PONTE-DEMOLIÇÕES E LIMPEZA'!módulo1.Extenso_1</definedName>
    <definedName name="módulo1.Extenso_1" localSheetId="24">'PONTE-GABIÃO'!módulo1.Extenso_1</definedName>
    <definedName name="módulo1.Extenso_1">[0]!módulo1.Extenso_1</definedName>
    <definedName name="módulo1.Extenso_10" localSheetId="19">'MOBILIZAÇÃO-CD'!módulo1.Extenso_10</definedName>
    <definedName name="módulo1.Extenso_10" localSheetId="18">'MOBILIZAÇÃO-SD'!módulo1.Extenso_10</definedName>
    <definedName name="módulo1.Extenso_10" localSheetId="22">'PONTE-DEMOLIÇÕES E LIMPEZA'!módulo1.Extenso_10</definedName>
    <definedName name="módulo1.Extenso_10" localSheetId="24">'PONTE-GABIÃO'!módulo1.Extenso_10</definedName>
    <definedName name="módulo1.Extenso_10">[0]!módulo1.Extenso_10</definedName>
    <definedName name="módulo1.Extenso_12" localSheetId="19">'MOBILIZAÇÃO-CD'!módulo1.Extenso_12</definedName>
    <definedName name="módulo1.Extenso_12" localSheetId="18">'MOBILIZAÇÃO-SD'!módulo1.Extenso_12</definedName>
    <definedName name="módulo1.Extenso_12" localSheetId="22">'PONTE-DEMOLIÇÕES E LIMPEZA'!módulo1.Extenso_12</definedName>
    <definedName name="módulo1.Extenso_12" localSheetId="24">'PONTE-GABIÃO'!módulo1.Extenso_12</definedName>
    <definedName name="módulo1.Extenso_12">[0]!módulo1.Extenso_12</definedName>
    <definedName name="módulo1.Extenso_13" localSheetId="19">'MOBILIZAÇÃO-CD'!módulo1.Extenso_13</definedName>
    <definedName name="módulo1.Extenso_13" localSheetId="18">'MOBILIZAÇÃO-SD'!módulo1.Extenso_13</definedName>
    <definedName name="módulo1.Extenso_13" localSheetId="22">'PONTE-DEMOLIÇÕES E LIMPEZA'!módulo1.Extenso_13</definedName>
    <definedName name="módulo1.Extenso_13" localSheetId="24">'PONTE-GABIÃO'!módulo1.Extenso_13</definedName>
    <definedName name="módulo1.Extenso_13">[0]!módulo1.Extenso_13</definedName>
    <definedName name="módulo1.Extenso_14" localSheetId="19">'MOBILIZAÇÃO-CD'!módulo1.Extenso_14</definedName>
    <definedName name="módulo1.Extenso_14" localSheetId="18">'MOBILIZAÇÃO-SD'!módulo1.Extenso_14</definedName>
    <definedName name="módulo1.Extenso_14" localSheetId="22">'PONTE-DEMOLIÇÕES E LIMPEZA'!módulo1.Extenso_14</definedName>
    <definedName name="módulo1.Extenso_14" localSheetId="24">'PONTE-GABIÃO'!módulo1.Extenso_14</definedName>
    <definedName name="módulo1.Extenso_14">[0]!módulo1.Extenso_14</definedName>
    <definedName name="módulo1.Extenso_19">#N/A</definedName>
    <definedName name="módulo1.Extenso_2" localSheetId="19">'MOBILIZAÇÃO-CD'!módulo1.Extenso_2</definedName>
    <definedName name="módulo1.Extenso_2" localSheetId="18">'MOBILIZAÇÃO-SD'!módulo1.Extenso_2</definedName>
    <definedName name="módulo1.Extenso_2" localSheetId="22">'PONTE-DEMOLIÇÕES E LIMPEZA'!módulo1.Extenso_2</definedName>
    <definedName name="módulo1.Extenso_2" localSheetId="24">'PONTE-GABIÃO'!módulo1.Extenso_2</definedName>
    <definedName name="módulo1.Extenso_2">[0]!módulo1.Extenso_2</definedName>
    <definedName name="módulo1.Extenso_21">#N/A</definedName>
    <definedName name="módulo1.Extenso_22" localSheetId="19">'MOBILIZAÇÃO-CD'!módulo1.Extenso_22</definedName>
    <definedName name="módulo1.Extenso_22" localSheetId="18">'MOBILIZAÇÃO-SD'!módulo1.Extenso_22</definedName>
    <definedName name="módulo1.Extenso_22" localSheetId="22">'PONTE-DEMOLIÇÕES E LIMPEZA'!módulo1.Extenso_22</definedName>
    <definedName name="módulo1.Extenso_22" localSheetId="24">'PONTE-GABIÃO'!módulo1.Extenso_22</definedName>
    <definedName name="módulo1.Extenso_22">[0]!módulo1.Extenso_22</definedName>
    <definedName name="módulo1.Extenso_23">#N/A</definedName>
    <definedName name="módulo1.Extenso_24">#N/A</definedName>
    <definedName name="módulo1.Extenso_25" localSheetId="19">'MOBILIZAÇÃO-CD'!módulo1.Extenso_25</definedName>
    <definedName name="módulo1.Extenso_25" localSheetId="18">'MOBILIZAÇÃO-SD'!módulo1.Extenso_25</definedName>
    <definedName name="módulo1.Extenso_25" localSheetId="22">'PONTE-DEMOLIÇÕES E LIMPEZA'!módulo1.Extenso_25</definedName>
    <definedName name="módulo1.Extenso_25" localSheetId="24">'PONTE-GABIÃO'!módulo1.Extenso_25</definedName>
    <definedName name="módulo1.Extenso_25">[0]!módulo1.Extenso_25</definedName>
    <definedName name="módulo1.Extenso_26" localSheetId="19">'MOBILIZAÇÃO-CD'!módulo1.Extenso_26</definedName>
    <definedName name="módulo1.Extenso_26" localSheetId="18">'MOBILIZAÇÃO-SD'!módulo1.Extenso_26</definedName>
    <definedName name="módulo1.Extenso_26" localSheetId="22">'PONTE-DEMOLIÇÕES E LIMPEZA'!módulo1.Extenso_26</definedName>
    <definedName name="módulo1.Extenso_26" localSheetId="24">'PONTE-GABIÃO'!módulo1.Extenso_26</definedName>
    <definedName name="módulo1.Extenso_26">[0]!módulo1.Extenso_26</definedName>
    <definedName name="módulo1.Extenso_27" localSheetId="19">'MOBILIZAÇÃO-CD'!módulo1.Extenso_27</definedName>
    <definedName name="módulo1.Extenso_27" localSheetId="18">'MOBILIZAÇÃO-SD'!módulo1.Extenso_27</definedName>
    <definedName name="módulo1.Extenso_27" localSheetId="22">'PONTE-DEMOLIÇÕES E LIMPEZA'!módulo1.Extenso_27</definedName>
    <definedName name="módulo1.Extenso_27" localSheetId="24">'PONTE-GABIÃO'!módulo1.Extenso_27</definedName>
    <definedName name="módulo1.Extenso_27">[0]!módulo1.Extenso_27</definedName>
    <definedName name="módulo1.Extenso_28" localSheetId="19">'MOBILIZAÇÃO-CD'!módulo1.Extenso_28</definedName>
    <definedName name="módulo1.Extenso_28" localSheetId="18">'MOBILIZAÇÃO-SD'!módulo1.Extenso_28</definedName>
    <definedName name="módulo1.Extenso_28" localSheetId="22">'PONTE-DEMOLIÇÕES E LIMPEZA'!módulo1.Extenso_28</definedName>
    <definedName name="módulo1.Extenso_28" localSheetId="24">'PONTE-GABIÃO'!módulo1.Extenso_28</definedName>
    <definedName name="módulo1.Extenso_28">[0]!módulo1.Extenso_28</definedName>
    <definedName name="módulo1.Extenso_29" localSheetId="19">'MOBILIZAÇÃO-CD'!módulo1.Extenso_29</definedName>
    <definedName name="módulo1.Extenso_29" localSheetId="18">'MOBILIZAÇÃO-SD'!módulo1.Extenso_29</definedName>
    <definedName name="módulo1.Extenso_29" localSheetId="22">'PONTE-DEMOLIÇÕES E LIMPEZA'!módulo1.Extenso_29</definedName>
    <definedName name="módulo1.Extenso_29" localSheetId="24">'PONTE-GABIÃO'!módulo1.Extenso_29</definedName>
    <definedName name="módulo1.Extenso_29">[0]!módulo1.Extenso_29</definedName>
    <definedName name="módulo1.Extenso_3" localSheetId="19">'MOBILIZAÇÃO-CD'!módulo1.Extenso_3</definedName>
    <definedName name="módulo1.Extenso_3" localSheetId="18">'MOBILIZAÇÃO-SD'!módulo1.Extenso_3</definedName>
    <definedName name="módulo1.Extenso_3" localSheetId="22">'PONTE-DEMOLIÇÕES E LIMPEZA'!módulo1.Extenso_3</definedName>
    <definedName name="módulo1.Extenso_3" localSheetId="24">'PONTE-GABIÃO'!módulo1.Extenso_3</definedName>
    <definedName name="módulo1.Extenso_3">[0]!módulo1.Extenso_3</definedName>
    <definedName name="módulo1.Extenso_30" localSheetId="19">'MOBILIZAÇÃO-CD'!módulo1.Extenso_30</definedName>
    <definedName name="módulo1.Extenso_30" localSheetId="18">'MOBILIZAÇÃO-SD'!módulo1.Extenso_30</definedName>
    <definedName name="módulo1.Extenso_30" localSheetId="22">'PONTE-DEMOLIÇÕES E LIMPEZA'!módulo1.Extenso_30</definedName>
    <definedName name="módulo1.Extenso_30" localSheetId="24">'PONTE-GABIÃO'!módulo1.Extenso_30</definedName>
    <definedName name="módulo1.Extenso_30">[0]!módulo1.Extenso_30</definedName>
    <definedName name="módulo1.Extenso_31" localSheetId="19">'MOBILIZAÇÃO-CD'!módulo1.Extenso_31</definedName>
    <definedName name="módulo1.Extenso_31" localSheetId="18">'MOBILIZAÇÃO-SD'!módulo1.Extenso_31</definedName>
    <definedName name="módulo1.Extenso_31" localSheetId="22">'PONTE-DEMOLIÇÕES E LIMPEZA'!módulo1.Extenso_31</definedName>
    <definedName name="módulo1.Extenso_31" localSheetId="24">'PONTE-GABIÃO'!módulo1.Extenso_31</definedName>
    <definedName name="módulo1.Extenso_31">[0]!módulo1.Extenso_31</definedName>
    <definedName name="módulo1.Extenso_32" localSheetId="19">'MOBILIZAÇÃO-CD'!módulo1.Extenso_32</definedName>
    <definedName name="módulo1.Extenso_32" localSheetId="18">'MOBILIZAÇÃO-SD'!módulo1.Extenso_32</definedName>
    <definedName name="módulo1.Extenso_32" localSheetId="22">'PONTE-DEMOLIÇÕES E LIMPEZA'!módulo1.Extenso_32</definedName>
    <definedName name="módulo1.Extenso_32" localSheetId="24">'PONTE-GABIÃO'!módulo1.Extenso_32</definedName>
    <definedName name="módulo1.Extenso_32">[0]!módulo1.Extenso_32</definedName>
    <definedName name="módulo1.Extenso_33" localSheetId="19">'MOBILIZAÇÃO-CD'!módulo1.Extenso_33</definedName>
    <definedName name="módulo1.Extenso_33" localSheetId="18">'MOBILIZAÇÃO-SD'!módulo1.Extenso_33</definedName>
    <definedName name="módulo1.Extenso_33" localSheetId="22">'PONTE-DEMOLIÇÕES E LIMPEZA'!módulo1.Extenso_33</definedName>
    <definedName name="módulo1.Extenso_33" localSheetId="24">'PONTE-GABIÃO'!módulo1.Extenso_33</definedName>
    <definedName name="módulo1.Extenso_33">[0]!módulo1.Extenso_33</definedName>
    <definedName name="módulo1.Extenso_34" localSheetId="19">'MOBILIZAÇÃO-CD'!módulo1.Extenso_34</definedName>
    <definedName name="módulo1.Extenso_34" localSheetId="18">'MOBILIZAÇÃO-SD'!módulo1.Extenso_34</definedName>
    <definedName name="módulo1.Extenso_34" localSheetId="22">'PONTE-DEMOLIÇÕES E LIMPEZA'!módulo1.Extenso_34</definedName>
    <definedName name="módulo1.Extenso_34" localSheetId="24">'PONTE-GABIÃO'!módulo1.Extenso_34</definedName>
    <definedName name="módulo1.Extenso_34">[0]!módulo1.Extenso_34</definedName>
    <definedName name="módulo1.Extenso_35" localSheetId="19">'MOBILIZAÇÃO-CD'!módulo1.Extenso_35</definedName>
    <definedName name="módulo1.Extenso_35" localSheetId="18">'MOBILIZAÇÃO-SD'!módulo1.Extenso_35</definedName>
    <definedName name="módulo1.Extenso_35" localSheetId="22">'PONTE-DEMOLIÇÕES E LIMPEZA'!módulo1.Extenso_35</definedName>
    <definedName name="módulo1.Extenso_35" localSheetId="24">'PONTE-GABIÃO'!módulo1.Extenso_35</definedName>
    <definedName name="módulo1.Extenso_35">[0]!módulo1.Extenso_35</definedName>
    <definedName name="módulo1.Extenso_36" localSheetId="19">'MOBILIZAÇÃO-CD'!módulo1.Extenso_36</definedName>
    <definedName name="módulo1.Extenso_36" localSheetId="18">'MOBILIZAÇÃO-SD'!módulo1.Extenso_36</definedName>
    <definedName name="módulo1.Extenso_36" localSheetId="22">'PONTE-DEMOLIÇÕES E LIMPEZA'!módulo1.Extenso_36</definedName>
    <definedName name="módulo1.Extenso_36" localSheetId="24">'PONTE-GABIÃO'!módulo1.Extenso_36</definedName>
    <definedName name="módulo1.Extenso_36">[0]!módulo1.Extenso_36</definedName>
    <definedName name="módulo1.Extenso_37" localSheetId="19">'MOBILIZAÇÃO-CD'!módulo1.Extenso_37</definedName>
    <definedName name="módulo1.Extenso_37" localSheetId="18">'MOBILIZAÇÃO-SD'!módulo1.Extenso_37</definedName>
    <definedName name="módulo1.Extenso_37" localSheetId="22">'PONTE-DEMOLIÇÕES E LIMPEZA'!módulo1.Extenso_37</definedName>
    <definedName name="módulo1.Extenso_37" localSheetId="24">'PONTE-GABIÃO'!módulo1.Extenso_37</definedName>
    <definedName name="módulo1.Extenso_37">[0]!módulo1.Extenso_37</definedName>
    <definedName name="módulo1.Extenso_38" localSheetId="19">'MOBILIZAÇÃO-CD'!módulo1.Extenso_38</definedName>
    <definedName name="módulo1.Extenso_38" localSheetId="18">'MOBILIZAÇÃO-SD'!módulo1.Extenso_38</definedName>
    <definedName name="módulo1.Extenso_38" localSheetId="22">'PONTE-DEMOLIÇÕES E LIMPEZA'!módulo1.Extenso_38</definedName>
    <definedName name="módulo1.Extenso_38" localSheetId="24">'PONTE-GABIÃO'!módulo1.Extenso_38</definedName>
    <definedName name="módulo1.Extenso_38">[0]!módulo1.Extenso_38</definedName>
    <definedName name="módulo1.Extenso_39">#N/A</definedName>
    <definedName name="módulo1.Extenso_4" localSheetId="19">'MOBILIZAÇÃO-CD'!módulo1.Extenso_4</definedName>
    <definedName name="módulo1.Extenso_4" localSheetId="18">'MOBILIZAÇÃO-SD'!módulo1.Extenso_4</definedName>
    <definedName name="módulo1.Extenso_4" localSheetId="22">'PONTE-DEMOLIÇÕES E LIMPEZA'!módulo1.Extenso_4</definedName>
    <definedName name="módulo1.Extenso_4" localSheetId="24">'PONTE-GABIÃO'!módulo1.Extenso_4</definedName>
    <definedName name="módulo1.Extenso_4">[0]!módulo1.Extenso_4</definedName>
    <definedName name="módulo1.Extenso_40">#N/A</definedName>
    <definedName name="módulo1.Extenso_41">#N/A</definedName>
    <definedName name="módulo1.Extenso_42">#N/A</definedName>
    <definedName name="módulo1.Extenso_43">#N/A</definedName>
    <definedName name="módulo1.Extenso_44">#N/A</definedName>
    <definedName name="módulo1.Extenso_45">#N/A</definedName>
    <definedName name="módulo1.Extenso_46">#N/A</definedName>
    <definedName name="módulo1.Extenso_47">#N/A</definedName>
    <definedName name="módulo1.Extenso_48">#N/A</definedName>
    <definedName name="módulo1.Extenso_5" localSheetId="19">'MOBILIZAÇÃO-CD'!módulo1.Extenso_5</definedName>
    <definedName name="módulo1.Extenso_5" localSheetId="18">'MOBILIZAÇÃO-SD'!módulo1.Extenso_5</definedName>
    <definedName name="módulo1.Extenso_5" localSheetId="22">'PONTE-DEMOLIÇÕES E LIMPEZA'!módulo1.Extenso_5</definedName>
    <definedName name="módulo1.Extenso_5" localSheetId="24">'PONTE-GABIÃO'!módulo1.Extenso_5</definedName>
    <definedName name="módulo1.Extenso_5">[0]!módulo1.Extenso_5</definedName>
    <definedName name="módulo1.Extenso_51">#N/A</definedName>
    <definedName name="módulo1.Extenso_52">#N/A</definedName>
    <definedName name="módulo1.Extenso_53">#N/A</definedName>
    <definedName name="módulo1.Extenso_54">#N/A</definedName>
    <definedName name="módulo1.Extenso_55">#N/A</definedName>
    <definedName name="módulo1.Extenso_56">#N/A</definedName>
    <definedName name="módulo1.Extenso_57">#N/A</definedName>
    <definedName name="módulo1.Extenso_58">#N/A</definedName>
    <definedName name="módulo1.Extenso_59">#N/A</definedName>
    <definedName name="módulo1.Extenso_6" localSheetId="19">'MOBILIZAÇÃO-CD'!módulo1.Extenso_6</definedName>
    <definedName name="módulo1.Extenso_6" localSheetId="18">'MOBILIZAÇÃO-SD'!módulo1.Extenso_6</definedName>
    <definedName name="módulo1.Extenso_6" localSheetId="22">'PONTE-DEMOLIÇÕES E LIMPEZA'!módulo1.Extenso_6</definedName>
    <definedName name="módulo1.Extenso_6" localSheetId="24">'PONTE-GABIÃO'!módulo1.Extenso_6</definedName>
    <definedName name="módulo1.Extenso_6">[0]!módulo1.Extenso_6</definedName>
    <definedName name="módulo1.Extenso_60">#N/A</definedName>
    <definedName name="módulo1.Extenso_61">#N/A</definedName>
    <definedName name="módulo1.Extenso_62">#N/A</definedName>
    <definedName name="módulo1.Extenso_63">#N/A</definedName>
    <definedName name="módulo1.Extenso_64">#N/A</definedName>
    <definedName name="módulo1.Extenso_65">#N/A</definedName>
    <definedName name="módulo1.Extenso_66">#N/A</definedName>
    <definedName name="módulo1.Extenso_67">#N/A</definedName>
    <definedName name="módulo1.Extenso_68">#N/A</definedName>
    <definedName name="módulo1.Extenso_69">#N/A</definedName>
    <definedName name="módulo1.Extenso_7" localSheetId="19">'MOBILIZAÇÃO-CD'!módulo1.Extenso_7</definedName>
    <definedName name="módulo1.Extenso_7" localSheetId="18">'MOBILIZAÇÃO-SD'!módulo1.Extenso_7</definedName>
    <definedName name="módulo1.Extenso_7" localSheetId="22">'PONTE-DEMOLIÇÕES E LIMPEZA'!módulo1.Extenso_7</definedName>
    <definedName name="módulo1.Extenso_7" localSheetId="24">'PONTE-GABIÃO'!módulo1.Extenso_7</definedName>
    <definedName name="módulo1.Extenso_7">[0]!módulo1.Extenso_7</definedName>
    <definedName name="módulo1.Extenso_70">#N/A</definedName>
    <definedName name="módulo1.Extenso_71">#N/A</definedName>
    <definedName name="módulo1.Extenso_72">#N/A</definedName>
    <definedName name="módulo1.Extenso_8" localSheetId="19">'MOBILIZAÇÃO-CD'!módulo1.Extenso_8</definedName>
    <definedName name="módulo1.Extenso_8" localSheetId="18">'MOBILIZAÇÃO-SD'!módulo1.Extenso_8</definedName>
    <definedName name="módulo1.Extenso_8" localSheetId="22">'PONTE-DEMOLIÇÕES E LIMPEZA'!módulo1.Extenso_8</definedName>
    <definedName name="módulo1.Extenso_8" localSheetId="24">'PONTE-GABIÃO'!módulo1.Extenso_8</definedName>
    <definedName name="módulo1.Extenso_8">[0]!módulo1.Extenso_8</definedName>
    <definedName name="módulo1.Extenso_9" localSheetId="19">'MOBILIZAÇÃO-CD'!módulo1.Extenso_9</definedName>
    <definedName name="módulo1.Extenso_9" localSheetId="18">'MOBILIZAÇÃO-SD'!módulo1.Extenso_9</definedName>
    <definedName name="módulo1.Extenso_9" localSheetId="22">'PONTE-DEMOLIÇÕES E LIMPEZA'!módulo1.Extenso_9</definedName>
    <definedName name="módulo1.Extenso_9" localSheetId="24">'PONTE-GABIÃO'!módulo1.Extenso_9</definedName>
    <definedName name="módulo1.Extenso_9">[0]!módulo1.Extenso_9</definedName>
    <definedName name="Moeda" localSheetId="19">#REF!</definedName>
    <definedName name="Moeda" localSheetId="18">#REF!</definedName>
    <definedName name="Moeda" localSheetId="22">#REF!</definedName>
    <definedName name="Moeda" localSheetId="24">#REF!</definedName>
    <definedName name="Moeda">#REF!</definedName>
    <definedName name="MoedaVal" localSheetId="19">#REF!</definedName>
    <definedName name="MoedaVal" localSheetId="18">#REF!</definedName>
    <definedName name="MoedaVal" localSheetId="22">#REF!</definedName>
    <definedName name="MoedaVal" localSheetId="24">#REF!</definedName>
    <definedName name="MoedaVal">#REF!</definedName>
    <definedName name="MOMFRESAG">"$#REF!.$J$46"</definedName>
    <definedName name="MOMFRESPIL">#REF!</definedName>
    <definedName name="MOMFRESPIL_23">#REF!</definedName>
    <definedName name="mon">#REF!</definedName>
    <definedName name="mont">#REF!</definedName>
    <definedName name="MOSTRAR_DT">#REF!="S"</definedName>
    <definedName name="mosubb">#REF!</definedName>
    <definedName name="mosubl">#REF!</definedName>
    <definedName name="motor4">#REF!</definedName>
    <definedName name="motor6">#REF!</definedName>
    <definedName name="MP" hidden="1">#REF!</definedName>
    <definedName name="MPA">#REF!</definedName>
    <definedName name="MPAMA">#REF!</definedName>
    <definedName name="MPATA">#REF!</definedName>
    <definedName name="MSICRO">#REF!</definedName>
    <definedName name="MT__DEPARTAMENTO_NACIONAL_DE_ESTRADAS_DE_RODAGEM">#REF!</definedName>
    <definedName name="MULHRT" localSheetId="19" hidden="1">{"'gráf jan00'!$A$1:$AK$41"}</definedName>
    <definedName name="MULHRT" localSheetId="18" hidden="1">{"'gráf jan00'!$A$1:$AK$41"}</definedName>
    <definedName name="MULHRT" localSheetId="22" hidden="1">{"'gráf jan00'!$A$1:$AK$41"}</definedName>
    <definedName name="MULHRT" localSheetId="24" hidden="1">{"'gráf jan00'!$A$1:$AK$41"}</definedName>
    <definedName name="MULHRT" hidden="1">{"'gráf jan00'!$A$1:$AK$41"}</definedName>
    <definedName name="n">NA()</definedName>
    <definedName name="N.">#REF!</definedName>
    <definedName name="N..">#REF!</definedName>
    <definedName name="N__EPC">#REF!</definedName>
    <definedName name="N_Cont">#REF!</definedName>
    <definedName name="N_med">#REF!</definedName>
    <definedName name="NANO">#REF!</definedName>
    <definedName name="NÃO">#REF!</definedName>
    <definedName name="Natal">#N/A</definedName>
    <definedName name="NATUREZA">#REF!</definedName>
    <definedName name="NCLASSE">#REF!</definedName>
    <definedName name="NColunas">#REF!</definedName>
    <definedName name="NContrato">#REF!</definedName>
    <definedName name="NCRG">#REF!</definedName>
    <definedName name="negócio" localSheetId="19" hidden="1">{"'gráf jan00'!$A$1:$AK$41"}</definedName>
    <definedName name="negócio" localSheetId="18" hidden="1">{"'gráf jan00'!$A$1:$AK$41"}</definedName>
    <definedName name="negócio" localSheetId="22" hidden="1">{"'gráf jan00'!$A$1:$AK$41"}</definedName>
    <definedName name="negócio" localSheetId="24" hidden="1">{"'gráf jan00'!$A$1:$AK$41"}</definedName>
    <definedName name="negócio" hidden="1">{"'gráf jan00'!$A$1:$AK$41"}</definedName>
    <definedName name="NEMPRESA">#REF!</definedName>
    <definedName name="NERROS_CHECKLIST">#REF!</definedName>
    <definedName name="NERROS_DADOSVISITA">#REF!</definedName>
    <definedName name="Net">"$#REF!.$B$3:$C$65536"</definedName>
    <definedName name="NEXTENSAO">#REF!</definedName>
    <definedName name="nil">#REF!</definedName>
    <definedName name="NILO">#REF!</definedName>
    <definedName name="NLEq" hidden="1">4</definedName>
    <definedName name="NLinhasPagina">#REF!</definedName>
    <definedName name="NLinhasRodape">#REF!</definedName>
    <definedName name="NLMo" hidden="1">6</definedName>
    <definedName name="NLMp" hidden="1">5</definedName>
    <definedName name="NLTr" hidden="1">3</definedName>
    <definedName name="nm">#N/A</definedName>
    <definedName name="NMES">#REF!</definedName>
    <definedName name="NMESANO">#REF!</definedName>
    <definedName name="NN">#REF!</definedName>
    <definedName name="NNATUREZA">#REF!</definedName>
    <definedName name="nnn">#REF!</definedName>
    <definedName name="nnnn">#REF!</definedName>
    <definedName name="NNNNN">#REF!</definedName>
    <definedName name="NOME">#N/A</definedName>
    <definedName name="Nomes">#REF!</definedName>
    <definedName name="NomeUsuario">#REF!</definedName>
    <definedName name="Nossa_Senhora">#N/A</definedName>
    <definedName name="NOTAGERAL">#REF!</definedName>
    <definedName name="nova">#REF!</definedName>
    <definedName name="novo">#REF!</definedName>
    <definedName name="NPERIODO">#REF!</definedName>
    <definedName name="NRELEVO">#REF!</definedName>
    <definedName name="NRODOVIA">#REF!</definedName>
    <definedName name="Ns">#REF!</definedName>
    <definedName name="NTEI">#REF!</definedName>
    <definedName name="NTEI_10">#REF!</definedName>
    <definedName name="NTEI_25">#REF!</definedName>
    <definedName name="NTEI_27">#REF!</definedName>
    <definedName name="NTEI_29">#REF!</definedName>
    <definedName name="NTEI_9">#REF!</definedName>
    <definedName name="NTEU">#REF!</definedName>
    <definedName name="NTRECHO">#REF!</definedName>
    <definedName name="num_linhas">#REF!</definedName>
    <definedName name="numDerived">17</definedName>
    <definedName name="NUMED">"$#REF!.$C$3"</definedName>
    <definedName name="NUMEROMEDIÇÃO_20">#REF!</definedName>
    <definedName name="NUMEROMEDIÇÃO_21">#REF!</definedName>
    <definedName name="numMassRelated">34</definedName>
    <definedName name="nvd">#REF!</definedName>
    <definedName name="NvsASD">"V2001-12-31"</definedName>
    <definedName name="NvsAutoDrillOk">"VN"</definedName>
    <definedName name="NvsElapsedTime">0.00128807870351011</definedName>
    <definedName name="NvsEndTime">36969.4292877315</definedName>
    <definedName name="NvsInstSpec">"%,FBU_FILIAL,TENTIDADES,NTMA"</definedName>
    <definedName name="NvsLayoutType">"M3"</definedName>
    <definedName name="NvsPanelEffdt">"V1990-01-01"</definedName>
    <definedName name="NvsPanelSetid">"VMODEL"</definedName>
    <definedName name="NvsReqBU">"VTEL"</definedName>
    <definedName name="NvsReqBUOnly">"VN"</definedName>
    <definedName name="NvsTransLed">"VN"</definedName>
    <definedName name="NvsTreeASD">"V2050-01-01"</definedName>
    <definedName name="NvsValTbl.BUSINESS_UNIT">"BUS_UNIT_TBL_GL"</definedName>
    <definedName name="O.A.E.">#REF!</definedName>
    <definedName name="O.COMPLEM.">#REF!</definedName>
    <definedName name="OAC">#REF!</definedName>
    <definedName name="oac.b">#REF!</definedName>
    <definedName name="oac.c">#REF!</definedName>
    <definedName name="oac.ve">#REF!</definedName>
    <definedName name="oac.ve.remoc">#REF!</definedName>
    <definedName name="oac.vr">#REF!</definedName>
    <definedName name="oac.vr.remoc">#REF!</definedName>
    <definedName name="oac_4">"$#REF!.$H$69"</definedName>
    <definedName name="Oacorre2">#REF!</definedName>
    <definedName name="oae">#REF!</definedName>
    <definedName name="oae.vc">#REF!</definedName>
    <definedName name="oae_4">"$#REF!.$H$149"</definedName>
    <definedName name="OAE_MAR94">#REF!</definedName>
    <definedName name="Oaesp2">#REF!</definedName>
    <definedName name="OBJ">#REF!</definedName>
    <definedName name="OBJETIVO">#REF!</definedName>
    <definedName name="OBJETO">#REF!</definedName>
    <definedName name="OBJETOA">#REF!</definedName>
    <definedName name="Obra" hidden="1">""</definedName>
    <definedName name="OBRA1">#REF!</definedName>
    <definedName name="ocom">#REF!</definedName>
    <definedName name="ocom_4">"$#REF!.$H$160"</definedName>
    <definedName name="Ocomp2">#REF!</definedName>
    <definedName name="octavio">#REF!</definedName>
    <definedName name="OD">#REF!</definedName>
    <definedName name="oesp">#REF!</definedName>
    <definedName name="oficio">#REF!</definedName>
    <definedName name="ok">#REF!</definedName>
    <definedName name="okaaaaa" hidden="1">#REF!</definedName>
    <definedName name="OKO">#REF!</definedName>
    <definedName name="OLEO">#REF!</definedName>
    <definedName name="OLI">#REF!</definedName>
    <definedName name="Oliveira">#REF!</definedName>
    <definedName name="OLO">#REF!</definedName>
    <definedName name="onibus">#N/A</definedName>
    <definedName name="OnOff" hidden="1">"ON"</definedName>
    <definedName name="OO" hidden="1">#REF!</definedName>
    <definedName name="OP">#REF!</definedName>
    <definedName name="OPA">#REF!</definedName>
    <definedName name="OPA_10">#REF!</definedName>
    <definedName name="OPA_25">#REF!</definedName>
    <definedName name="OPA_27">#REF!</definedName>
    <definedName name="OPA_29">#REF!</definedName>
    <definedName name="OPA_9">#REF!</definedName>
    <definedName name="opções">#REF!</definedName>
    <definedName name="ope">#REF!</definedName>
    <definedName name="opera">#REF!</definedName>
    <definedName name="opihjkgfgyufuyfuyf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opihjkgfgyufuyfuyf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opihjkgfgyufuyfuyf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opihjkgfgyufuyfuyf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opihjkgfgyufuyfuy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OPS">#REF!</definedName>
    <definedName name="Or.Mod." localSheetId="19" hidden="1">{#N/A,#N/A,FALSE,"MO (2)"}</definedName>
    <definedName name="Or.Mod." localSheetId="18" hidden="1">{#N/A,#N/A,FALSE,"MO (2)"}</definedName>
    <definedName name="Or.Mod." localSheetId="22" hidden="1">{#N/A,#N/A,FALSE,"MO (2)"}</definedName>
    <definedName name="Or.Mod." localSheetId="24" hidden="1">{#N/A,#N/A,FALSE,"MO (2)"}</definedName>
    <definedName name="Or.Mod." hidden="1">{#N/A,#N/A,FALSE,"MO (2)"}</definedName>
    <definedName name="ORÇ">#REF!</definedName>
    <definedName name="ORÇA">#REF!</definedName>
    <definedName name="Orçamento">#REF!</definedName>
    <definedName name="Orçamento_10">#REF!</definedName>
    <definedName name="Orçamento_13">"e:///Y:/WINDOWS/Temporary Internet Files/Content.IE5/Q9YZIJ83/file:///A:/TERCIO/BR%2525252520163%2525252520REST%2525252520set%25252525202003/DEISI/Or%25252525C3%25252525A7amento%2525252520Sta%2525252520Helena%2525252520Guaranta.xls'#$Orçamento.$A$13:$D$34"</definedName>
    <definedName name="Orçamento_14">#REF!</definedName>
    <definedName name="Orçamento_20">#REF!</definedName>
    <definedName name="Orçamento_34">#REF!</definedName>
    <definedName name="Orçamento_36">#REF!</definedName>
    <definedName name="Orçamento_39">"e:///Y:/WINDOWS/Temporary Internet Files/Content.IE5/Q9YZIJ83/file:///A:/TERCIO/BR%2525252520163%2525252520REST%2525252520set%25252525202003/DEISI/Or%25252525C3%25252525A7amento%2525252520Sta%2525252520Helena%2525252520Guaranta.xls'#$Orçamento.$A$13:$D$34"</definedName>
    <definedName name="Orçamento_6">"e:///Y:/WINDOWS/Temporary Internet Files/Content.IE5/Q9YZIJ83/file:///A:/TERCIO/BR%2525252520163%2525252520REST%2525252520set%25252525202003/DEISI/Or%25252525C3%25252525A7amento%2525252520Sta%2525252520Helena%2525252520Guaranta.xls'#$Orçamento.$A$13:$D$34"</definedName>
    <definedName name="orçamrest" localSheetId="19" hidden="1">{#N/A,#N/A,TRUE,"Serviços"}</definedName>
    <definedName name="orçamrest" localSheetId="18" hidden="1">{#N/A,#N/A,TRUE,"Serviços"}</definedName>
    <definedName name="orçamrest" localSheetId="22" hidden="1">{#N/A,#N/A,TRUE,"Serviços"}</definedName>
    <definedName name="orçamrest" localSheetId="24" hidden="1">{#N/A,#N/A,TRUE,"Serviços"}</definedName>
    <definedName name="orçamrest" hidden="1">{#N/A,#N/A,TRUE,"Serviços"}</definedName>
    <definedName name="orçamrestt" localSheetId="19" hidden="1">{#N/A,#N/A,TRUE,"Serviços"}</definedName>
    <definedName name="orçamrestt" localSheetId="18" hidden="1">{#N/A,#N/A,TRUE,"Serviços"}</definedName>
    <definedName name="orçamrestt" localSheetId="22" hidden="1">{#N/A,#N/A,TRUE,"Serviços"}</definedName>
    <definedName name="orçamrestt" localSheetId="24" hidden="1">{#N/A,#N/A,TRUE,"Serviços"}</definedName>
    <definedName name="orçamrestt" hidden="1">{#N/A,#N/A,TRUE,"Serviços"}</definedName>
    <definedName name="ORCDVOP_aditivo2dvop_Listar">#REF!</definedName>
    <definedName name="orcrig">#REF!</definedName>
    <definedName name="ORD">#REF!</definedName>
    <definedName name="Ordem" hidden="1">#REF!</definedName>
    <definedName name="ordem_serv">#REF!</definedName>
    <definedName name="org">#REF!</definedName>
    <definedName name="ORGÃO">#REF!</definedName>
    <definedName name="ÓRGÃO">#REF!</definedName>
    <definedName name="Origem" hidden="1">#REF!</definedName>
    <definedName name="ORIGEMCAP">#REF!</definedName>
    <definedName name="ORIGEMCM30">#REF!</definedName>
    <definedName name="ORIGEMRR1C">#REF!</definedName>
    <definedName name="Orla">#REF!</definedName>
    <definedName name="orlando">#REF!</definedName>
    <definedName name="OUTA">#REF!</definedName>
    <definedName name="OUTR">#REF!</definedName>
    <definedName name="outra" hidden="1">#REF!</definedName>
    <definedName name="OVER_FINAN">#REF!</definedName>
    <definedName name="P">#REF!</definedName>
    <definedName name="P.Aparente">#REF!</definedName>
    <definedName name="P.Reatia">#REF!</definedName>
    <definedName name="P_Cristo" localSheetId="19">Dom_Páscoa-2</definedName>
    <definedName name="P_Cristo" localSheetId="18">Dom_Páscoa-2</definedName>
    <definedName name="P_Cristo" localSheetId="22">Dom_Páscoa-2</definedName>
    <definedName name="P_Cristo" localSheetId="24">Dom_Páscoa-2</definedName>
    <definedName name="P_Cristo">Dom_Páscoa-2</definedName>
    <definedName name="P_Rep">#N/A</definedName>
    <definedName name="P_SUCATA" localSheetId="19">#REF!</definedName>
    <definedName name="P_SUCATA" localSheetId="18">#REF!</definedName>
    <definedName name="P_SUCATA" localSheetId="22">#REF!</definedName>
    <definedName name="P_SUCATA" localSheetId="24">#REF!</definedName>
    <definedName name="P_SUCATA">#REF!</definedName>
    <definedName name="p08.300.01" localSheetId="19">#REF!</definedName>
    <definedName name="p08.300.01" localSheetId="18">#REF!</definedName>
    <definedName name="p08.300.01" localSheetId="22">#REF!</definedName>
    <definedName name="p08.300.01" localSheetId="24">#REF!</definedName>
    <definedName name="p08.300.01">#REF!</definedName>
    <definedName name="PA" localSheetId="19">#REF!</definedName>
    <definedName name="PA" localSheetId="18">#REF!</definedName>
    <definedName name="PA" localSheetId="22">#REF!</definedName>
    <definedName name="PA" localSheetId="24">#REF!</definedName>
    <definedName name="PA">#REF!</definedName>
    <definedName name="PACAP20MBQ">#REF!</definedName>
    <definedName name="PACM30IMP">#REF!</definedName>
    <definedName name="PACM30RP">#REF!</definedName>
    <definedName name="PACM30TB">#REF!</definedName>
    <definedName name="PAEMULCS">#REF!</definedName>
    <definedName name="PAEMULTSD">#REF!</definedName>
    <definedName name="PAEMULTSS">#REF!</definedName>
    <definedName name="Pal_Workbook_GUID" hidden="1">"BUPQ1SRKSYJCRBAFQZDTXKJI"</definedName>
    <definedName name="PAMA">#REF!</definedName>
    <definedName name="PAR_6">#REF!</definedName>
    <definedName name="PAR_7">#REF!</definedName>
    <definedName name="PAR_8">#REF!</definedName>
    <definedName name="PAR_9">#REF!</definedName>
    <definedName name="parametros">#REF!</definedName>
    <definedName name="parametross">#REF!</definedName>
    <definedName name="PARG">#REF!</definedName>
    <definedName name="PARL1CLAMAG">#REF!</definedName>
    <definedName name="PARL1CMBF">#REF!</definedName>
    <definedName name="PARR1CPL">#REF!</definedName>
    <definedName name="PARR1CST">#REF!</definedName>
    <definedName name="Páscoa">#REF!</definedName>
    <definedName name="PassaExtenso">#REF!</definedName>
    <definedName name="PassaExtenso___0" localSheetId="19">PassaExtenso_5</definedName>
    <definedName name="PassaExtenso___0" localSheetId="18">PassaExtenso_5</definedName>
    <definedName name="PassaExtenso___0" localSheetId="22">PassaExtenso_5</definedName>
    <definedName name="PassaExtenso___0" localSheetId="24">PassaExtenso_5</definedName>
    <definedName name="PassaExtenso___0">PassaExtenso_5</definedName>
    <definedName name="PassaExtenso___3">NA()</definedName>
    <definedName name="PassaExtenso_10">#N/A</definedName>
    <definedName name="PassaExtenso_11" localSheetId="19">#REF!</definedName>
    <definedName name="PassaExtenso_11" localSheetId="18">#REF!</definedName>
    <definedName name="PassaExtenso_11" localSheetId="22">#REF!</definedName>
    <definedName name="PassaExtenso_11" localSheetId="24">#REF!</definedName>
    <definedName name="PassaExtenso_11">#REF!</definedName>
    <definedName name="PassaExtenso_13" localSheetId="19">#REF!</definedName>
    <definedName name="PassaExtenso_13" localSheetId="18">#REF!</definedName>
    <definedName name="PassaExtenso_13" localSheetId="22">#REF!</definedName>
    <definedName name="PassaExtenso_13" localSheetId="24">#REF!</definedName>
    <definedName name="PassaExtenso_13">#REF!</definedName>
    <definedName name="PassaExtenso_19">#REF!</definedName>
    <definedName name="PassaExtenso_21">#REF!</definedName>
    <definedName name="PassaExtenso_21_11">#REF!</definedName>
    <definedName name="PassaExtenso_21_13">#REF!</definedName>
    <definedName name="PassaExtenso_21_19">#REF!</definedName>
    <definedName name="PassaExtenso_21_2">#REF!</definedName>
    <definedName name="PassaExtenso_21_3">#REF!</definedName>
    <definedName name="PassaExtenso_21_4">#REF!</definedName>
    <definedName name="PassaExtenso_21_4_19">#REF!</definedName>
    <definedName name="PassaExtenso_21_7">#REF!</definedName>
    <definedName name="PassaExtenso_25">#REF!</definedName>
    <definedName name="PassaExtenso_25_11">#REF!</definedName>
    <definedName name="PassaExtenso_25_13">#REF!</definedName>
    <definedName name="PassaExtenso_25_19">#REF!</definedName>
    <definedName name="PassaExtenso_25_2">#REF!</definedName>
    <definedName name="PassaExtenso_25_3">#REF!</definedName>
    <definedName name="PassaExtenso_25_4">#REF!</definedName>
    <definedName name="PassaExtenso_25_4_19">#REF!</definedName>
    <definedName name="PassaExtenso_25_7">#REF!</definedName>
    <definedName name="PassaExtenso_27">#N/A</definedName>
    <definedName name="PassaExtenso_29">#N/A</definedName>
    <definedName name="PassaExtenso_34">#REF!</definedName>
    <definedName name="PassaExtenso_34_11">#REF!</definedName>
    <definedName name="PassaExtenso_34_13">#REF!</definedName>
    <definedName name="PassaExtenso_34_19">#REF!</definedName>
    <definedName name="PassaExtenso_34_2">#REF!</definedName>
    <definedName name="PassaExtenso_34_3">#REF!</definedName>
    <definedName name="PassaExtenso_34_4">#REF!</definedName>
    <definedName name="PassaExtenso_34_4_19">#REF!</definedName>
    <definedName name="PassaExtenso_34_7">#REF!</definedName>
    <definedName name="PassaExtenso_38">#REF!</definedName>
    <definedName name="PassaExtenso_38_11">#REF!</definedName>
    <definedName name="PassaExtenso_38_13">#REF!</definedName>
    <definedName name="PassaExtenso_38_19">#REF!</definedName>
    <definedName name="PassaExtenso_38_2">#REF!</definedName>
    <definedName name="PassaExtenso_38_3">#REF!</definedName>
    <definedName name="PassaExtenso_38_4">#REF!</definedName>
    <definedName name="PassaExtenso_38_4_19">#REF!</definedName>
    <definedName name="PassaExtenso_38_7">#REF!</definedName>
    <definedName name="passaextenso_39">#REF!</definedName>
    <definedName name="PassaExtenso_4">#N/A</definedName>
    <definedName name="PassaExtenso_5">#N/A</definedName>
    <definedName name="PassaExtenso_9">#N/A</definedName>
    <definedName name="PATA">#REF!</definedName>
    <definedName name="pativar">#REF!</definedName>
    <definedName name="PATO">#REF!</definedName>
    <definedName name="patoetapa">#REF!</definedName>
    <definedName name="PAUTO">#REF!</definedName>
    <definedName name="PAV">#REF!</definedName>
    <definedName name="PAV_2">#REF!</definedName>
    <definedName name="PAV_25">#REF!</definedName>
    <definedName name="PAV_MAR94">#REF!</definedName>
    <definedName name="pave">#REF!</definedName>
    <definedName name="pavi">#REF!</definedName>
    <definedName name="pavi_4">"$#REF!.$H$42"</definedName>
    <definedName name="Pavi2">#REF!</definedName>
    <definedName name="PAVIM">#REF!</definedName>
    <definedName name="PAVIMENT.">#REF!</definedName>
    <definedName name="pavimentacao">#REF!</definedName>
    <definedName name="PAVIMENTONOVO">#REF!</definedName>
    <definedName name="PAVIMENTONOVO_25">#REF!</definedName>
    <definedName name="Payback">#REF!</definedName>
    <definedName name="Payment_Needed">"Pagamento necessário"</definedName>
    <definedName name="PAZ.COM.N" localSheetId="19" hidden="1">{"'TelRDAV'!$A$1:$T$20"}</definedName>
    <definedName name="PAZ.COM.N" localSheetId="18" hidden="1">{"'TelRDAV'!$A$1:$T$20"}</definedName>
    <definedName name="PAZ.COM.N" localSheetId="22" hidden="1">{"'TelRDAV'!$A$1:$T$20"}</definedName>
    <definedName name="PAZ.COM.N" localSheetId="24" hidden="1">{"'TelRDAV'!$A$1:$T$20"}</definedName>
    <definedName name="PAZ.COM.N" hidden="1">{"'TelRDAV'!$A$1:$T$20"}</definedName>
    <definedName name="PCAI">#REF!</definedName>
    <definedName name="PCAIA">"'file:///D:/Meus documentos/ANASTÁCIO/SERCEL/BR262990800.xls'#$SERVIÇOS.$#REF!$#REF!"</definedName>
    <definedName name="PCAP20">#REF!</definedName>
    <definedName name="PCCARR">#REF!</definedName>
    <definedName name="PCCP">#REF!</definedName>
    <definedName name="PCD">#REF!</definedName>
    <definedName name="PCDF">#REF!</definedName>
    <definedName name="PCMN">#REF!</definedName>
    <definedName name="PCS">#REF!</definedName>
    <definedName name="PCSA">#REF!</definedName>
    <definedName name="PCST">#REF!</definedName>
    <definedName name="PDBU">#REF!</definedName>
    <definedName name="PDCA">#REF!</definedName>
    <definedName name="PDE">#REF!</definedName>
    <definedName name="PDM">#REF!</definedName>
    <definedName name="PE">#REF!</definedName>
    <definedName name="PEA">#REF!</definedName>
    <definedName name="PED">#REF!</definedName>
    <definedName name="PED.PISTA">#REF!</definedName>
    <definedName name="PEDA">#REF!</definedName>
    <definedName name="pedr">#REF!</definedName>
    <definedName name="PEDR.PISTA">#REF!</definedName>
    <definedName name="pedre">#REF!</definedName>
    <definedName name="PEDREIRA">#REF!</definedName>
    <definedName name="PEDREIRA.PISTA">#REF!</definedName>
    <definedName name="PEDREIRA.USINA">#REF!</definedName>
    <definedName name="PEDREIRA_4">"$'memória de calculo_liquida'.$#REF!$#REF!"</definedName>
    <definedName name="PEDREIRA_48">#REF!</definedName>
    <definedName name="PEDREIRA_P">#REF!</definedName>
    <definedName name="PEDREIRA1">#REF!</definedName>
    <definedName name="PEJ">#REF!</definedName>
    <definedName name="PELICULA">#REF!</definedName>
    <definedName name="PEMN">#REF!</definedName>
    <definedName name="PEN">#REF!</definedName>
    <definedName name="PEN_13">#REF!</definedName>
    <definedName name="PEN_39">#REF!</definedName>
    <definedName name="PEN_6">#REF!</definedName>
    <definedName name="pendencias2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2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2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2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3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3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3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3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encias3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EIR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EIR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EIR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EIR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EIR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R">#REF!</definedName>
    <definedName name="PercPontos">#REF!</definedName>
    <definedName name="PercResid.">#REF!</definedName>
    <definedName name="PERDA">#REF!</definedName>
    <definedName name="PERIOD">#REF!</definedName>
    <definedName name="periodo">#REF!</definedName>
    <definedName name="PERÍODO">#REF!</definedName>
    <definedName name="periodo_med">#REF!</definedName>
    <definedName name="PERIODOLIQUIDO_21">#REF!</definedName>
    <definedName name="PERIODOVALIDO">#REF!</definedName>
    <definedName name="pesquisa">#REF!</definedName>
    <definedName name="pesquisa_25">#REF!</definedName>
    <definedName name="pesquisa_4">#REF!</definedName>
    <definedName name="pesquisa1">#REF!</definedName>
    <definedName name="pesquisaa">#REF!</definedName>
    <definedName name="PESSO">#REF!</definedName>
    <definedName name="PESSO_25">#REF!</definedName>
    <definedName name="pessoal">#REF!</definedName>
    <definedName name="PEV" localSheetId="19" hidden="1">{"'Quadro'!$A$4:$BG$78"}</definedName>
    <definedName name="PEV" localSheetId="18" hidden="1">{"'Quadro'!$A$4:$BG$78"}</definedName>
    <definedName name="PEV" localSheetId="22" hidden="1">{"'Quadro'!$A$4:$BG$78"}</definedName>
    <definedName name="PEV" localSheetId="24" hidden="1">{"'Quadro'!$A$4:$BG$78"}</definedName>
    <definedName name="PEV" hidden="1">{"'Quadro'!$A$4:$BG$78"}</definedName>
    <definedName name="PG">"$#REF!.$C$1"</definedName>
    <definedName name="PG_agosto_2002">#REF!</definedName>
    <definedName name="PGP">"'file:///D:/Meus documentos/ANASTÁCIO/SERCEL/BR262990800.xls'#$SERVIÇOS.$#REF!$#REF!"</definedName>
    <definedName name="PIN">#REF!</definedName>
    <definedName name="PINL">#REF!</definedName>
    <definedName name="PINLMA">#REF!</definedName>
    <definedName name="PINLTA">#REF!</definedName>
    <definedName name="PINMA">#REF!</definedName>
    <definedName name="pint">#REF!</definedName>
    <definedName name="pint_lig">#REF!</definedName>
    <definedName name="PINTA">#REF!</definedName>
    <definedName name="PINTLIGMAN">#REF!</definedName>
    <definedName name="PINTLIGMBUFCORMAN">#REF!</definedName>
    <definedName name="PINTLIGMBUFCORMAN_23">#REF!</definedName>
    <definedName name="PINTLIGMBUFREC">"$#REF!.$M$36"</definedName>
    <definedName name="PINTLIGMBUQCORMAN">#REF!</definedName>
    <definedName name="PINTLIGMBUQCORMAN_23">#REF!</definedName>
    <definedName name="PINTLIGMBUQREC">#REF!</definedName>
    <definedName name="PINTLIGMBUQREC_23">#REF!</definedName>
    <definedName name="PINTLIGRECOMPMBUF">"$#REF!.$M$36"</definedName>
    <definedName name="PINTLIGRECQMAN">#REF!</definedName>
    <definedName name="PINTLIGRECQMAN_23">#REF!</definedName>
    <definedName name="PINTLIGRECQREC">#REF!</definedName>
    <definedName name="PINTLIGRECQREC_23">#REF!</definedName>
    <definedName name="PINTURA">#N/A</definedName>
    <definedName name="PIS">#REF!</definedName>
    <definedName name="PISTA" localSheetId="19" hidden="1">{#N/A,#N/A,TRUE,"Serviços"}</definedName>
    <definedName name="PISTA" localSheetId="18" hidden="1">{#N/A,#N/A,TRUE,"Serviços"}</definedName>
    <definedName name="PISTA" localSheetId="22" hidden="1">{#N/A,#N/A,TRUE,"Serviços"}</definedName>
    <definedName name="PISTA" localSheetId="24" hidden="1">{#N/A,#N/A,TRUE,"Serviços"}</definedName>
    <definedName name="PISTA" hidden="1">{#N/A,#N/A,TRUE,"Serviços"}</definedName>
    <definedName name="PISTAPDLD">#REF!</definedName>
    <definedName name="PISTAPDLE">#REF!</definedName>
    <definedName name="PISTAPELD">#REF!</definedName>
    <definedName name="PISTAPELE">#REF!</definedName>
    <definedName name="pjoiohgib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joiohgib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joiohgib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joiohgib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joiohgib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L">#REF!</definedName>
    <definedName name="PL_25">#REF!</definedName>
    <definedName name="PL_4">#REF!</definedName>
    <definedName name="PL1_25">#REF!</definedName>
    <definedName name="PL20TSDP">#REF!</definedName>
    <definedName name="PLA">#REF!</definedName>
    <definedName name="PLACA">#REF!</definedName>
    <definedName name="PLACAMA">#REF!</definedName>
    <definedName name="PLACATA">#REF!</definedName>
    <definedName name="PLAN">#REF!</definedName>
    <definedName name="Plan1" hidden="1">#REF!</definedName>
    <definedName name="plan10area1">"$#REF!.$H$11"</definedName>
    <definedName name="plan10area2">"$#REF!.$H$13"</definedName>
    <definedName name="plan10area3">"$#REF!.$H$15"</definedName>
    <definedName name="plan10comp1">"$#REF!.$F$11"</definedName>
    <definedName name="plan10comp2">"$#REF!.$F$13"</definedName>
    <definedName name="plan10comp3">"$#REF!.$F$15"</definedName>
    <definedName name="plan10dia">"$#REF!.$B$9"</definedName>
    <definedName name="plan10espeçuramedia">"$#REF!.$C$45"</definedName>
    <definedName name="plan10kmf">"$#REF!.$G$10"</definedName>
    <definedName name="plan10kmf2">"$#REF!.$G$12"</definedName>
    <definedName name="plan10kmf3">"$#REF!.$G$14"</definedName>
    <definedName name="plan10kmi">"$#REF!.$C$10"</definedName>
    <definedName name="plan10kmi2">"$#REF!.$C$12"</definedName>
    <definedName name="plan10kmi3">"$#REF!.$C$14"</definedName>
    <definedName name="plan10lado1">"$#REF!.$B$11"</definedName>
    <definedName name="plan10lado2">"$#REF!.$B$13"</definedName>
    <definedName name="plan10lado3">"$#REF!.$B$15"</definedName>
    <definedName name="plan10larg1">"$#REF!.$D$11"</definedName>
    <definedName name="plan10larg2">"$#REF!.$D$13"</definedName>
    <definedName name="plan10larg3">"$#REF!.$D$15"</definedName>
    <definedName name="plan10pesototal">"$#REF!.$C$42"</definedName>
    <definedName name="plan10volumetotal">"$#REF!.$C$44"</definedName>
    <definedName name="plan11area1">"$#REF!.$H$11"</definedName>
    <definedName name="plan11area2">"$#REF!.$H$13"</definedName>
    <definedName name="plan11area3">"$#REF!.$H$15"</definedName>
    <definedName name="plan11comp1">"$#REF!.$F$11"</definedName>
    <definedName name="plan11comp2">"$#REF!.$F$13"</definedName>
    <definedName name="plan11comp3">"$#REF!.$F$15"</definedName>
    <definedName name="plan11dia">"$#REF!.$B$9"</definedName>
    <definedName name="plan11espeçuramedia">"$#REF!.$C$45"</definedName>
    <definedName name="plan11kmf">"$#REF!.$G$10"</definedName>
    <definedName name="plan11kmf2">"$#REF!.$G$12"</definedName>
    <definedName name="plan11kmf3">"$#REF!.$G$14"</definedName>
    <definedName name="plan11kmi">"$#REF!.$C$10"</definedName>
    <definedName name="plan11kmi2">"$#REF!.$C$12"</definedName>
    <definedName name="plan11kmi3">"$#REF!.$C$14"</definedName>
    <definedName name="plan11lado1">"$#REF!.$B$11"</definedName>
    <definedName name="plan11lado2">"$#REF!.$B$13"</definedName>
    <definedName name="plan11lado3">"$#REF!.$B$15"</definedName>
    <definedName name="plan11larg1">"$#REF!.$D$11"</definedName>
    <definedName name="plan11larg2">"$#REF!.$D$13"</definedName>
    <definedName name="plan11larg3">"$#REF!.$D$15"</definedName>
    <definedName name="plan11pesototal">"$#REF!.$C$42"</definedName>
    <definedName name="plan11volumetotal">"$#REF!.$C$44"</definedName>
    <definedName name="plan12area1">"$#REF!.$H$11"</definedName>
    <definedName name="plan12area2">"$#REF!.$H$13"</definedName>
    <definedName name="plan12area3">"$#REF!.$H$15"</definedName>
    <definedName name="plan12comp1">"$#REF!.$F$11"</definedName>
    <definedName name="plan12comp2">"$#REF!.$F$13"</definedName>
    <definedName name="plan12comp3">"$#REF!.$F$15"</definedName>
    <definedName name="plan12dia">"$#REF!.$B$9"</definedName>
    <definedName name="plan12espeçuramedia">"$#REF!.$C$45"</definedName>
    <definedName name="plan12kmf">"$#REF!.$G$10"</definedName>
    <definedName name="plan12kmf2">"$#REF!.$G$12"</definedName>
    <definedName name="plan12kmf3">"$#REF!.$G$14"</definedName>
    <definedName name="plan12kmi">"$#REF!.$C$10"</definedName>
    <definedName name="plan12kmi2">"$#REF!.$C$12"</definedName>
    <definedName name="plan12kmi3">"$#REF!.$C$14"</definedName>
    <definedName name="plan12lado1">"$#REF!.$B$11"</definedName>
    <definedName name="plan12lado2">"$#REF!.$B$13"</definedName>
    <definedName name="plan12lado3">"$#REF!.$B$15"</definedName>
    <definedName name="plan12larg1">"$#REF!.$D$11"</definedName>
    <definedName name="plan12larg2">"$#REF!.$D$13"</definedName>
    <definedName name="plan12larg3">"$#REF!.$D$15"</definedName>
    <definedName name="plan12pesototal">"$#REF!.$C$42"</definedName>
    <definedName name="plan12volumetotal">"$#REF!.$C$44"</definedName>
    <definedName name="plan13area1">"$#REF!.$H$11"</definedName>
    <definedName name="plan13area2">"$#REF!.$H$13"</definedName>
    <definedName name="plan13area3">"$#REF!.$H$15"</definedName>
    <definedName name="plan13comp1">"$#REF!.$F$11"</definedName>
    <definedName name="plan13comp2">"$#REF!.$F$13"</definedName>
    <definedName name="plan13comp3">"$#REF!.$F$15"</definedName>
    <definedName name="plan13dia">"$#REF!.$B$9"</definedName>
    <definedName name="plan13espeçuramedia">"$#REF!.$C$45"</definedName>
    <definedName name="plan13kmf">"$#REF!.$G$10"</definedName>
    <definedName name="plan13kmf2">"$#REF!.$G$12"</definedName>
    <definedName name="plan13kmf3">"$#REF!.$G$14"</definedName>
    <definedName name="plan13kmi">"$#REF!.$C$10"</definedName>
    <definedName name="plan13kmi2">"$#REF!.$C$12"</definedName>
    <definedName name="plan13kmi3">"$#REF!.$C$14"</definedName>
    <definedName name="plan13lado1">"$#REF!.$B$11"</definedName>
    <definedName name="plan13lado2">"$#REF!.$B$13"</definedName>
    <definedName name="plan13lado3">"$#REF!.$B$15"</definedName>
    <definedName name="plan13larg1">"$#REF!.$D$11"</definedName>
    <definedName name="plan13larg2">"$#REF!.$D$13"</definedName>
    <definedName name="plan13larg3">"$#REF!.$D$15"</definedName>
    <definedName name="plan13pesototal">"$#REF!.$C$42"</definedName>
    <definedName name="plan13volumetotal">"$#REF!.$C$44"</definedName>
    <definedName name="plan14area1">"$#REF!.$H$11"</definedName>
    <definedName name="plan14area2">"$#REF!.$H$13"</definedName>
    <definedName name="plan14area3">"$#REF!.$H$15"</definedName>
    <definedName name="plan14comp1">"$#REF!.$F$11"</definedName>
    <definedName name="plan14comp2">"$#REF!.$F$13"</definedName>
    <definedName name="plan14comp3">"$#REF!.$F$15"</definedName>
    <definedName name="plan14dia">"$#REF!.$B$9"</definedName>
    <definedName name="plan14espeçuramedia">"$#REF!.$C$45"</definedName>
    <definedName name="plan14kmf">"$#REF!.$G$10"</definedName>
    <definedName name="plan14kmf2">"$#REF!.$G$12"</definedName>
    <definedName name="plan14kmf3">"$#REF!.$G$14"</definedName>
    <definedName name="plan14kmi">"$#REF!.$C$10"</definedName>
    <definedName name="plan14kmi2">"$#REF!.$C$12"</definedName>
    <definedName name="plan14kmi3">"$#REF!.$C$14"</definedName>
    <definedName name="plan14lado1">"$#REF!.$B$11"</definedName>
    <definedName name="plan14lado2">"$#REF!.$B$13"</definedName>
    <definedName name="plan14lado3">"$#REF!.$B$15"</definedName>
    <definedName name="plan14larg1">"$#REF!.$D$11"</definedName>
    <definedName name="plan14larg2">"$#REF!.$D$13"</definedName>
    <definedName name="plan14larg3">"$#REF!.$D$15"</definedName>
    <definedName name="plan14pesototal">"$#REF!.$C$42"</definedName>
    <definedName name="plan14volumetotal">"$#REF!.$C$44"</definedName>
    <definedName name="plan15area1">"$#REF!.$H$11"</definedName>
    <definedName name="plan15area2">"$#REF!.$H$13"</definedName>
    <definedName name="plan15area3">"$#REF!.$H$15"</definedName>
    <definedName name="plan15comp1">"$#REF!.$F$11"</definedName>
    <definedName name="plan15comp2">"$#REF!.$F$13"</definedName>
    <definedName name="plan15comp3">"$#REF!.$F$15"</definedName>
    <definedName name="plan15dia">"$#REF!.$B$9"</definedName>
    <definedName name="plan15espeçuramedia">"$#REF!.$C$45"</definedName>
    <definedName name="plan15kmf">"$#REF!.$G$10"</definedName>
    <definedName name="plan15kmf2">"$#REF!.$G$12"</definedName>
    <definedName name="plan15kmf3">"$#REF!.$G$14"</definedName>
    <definedName name="plan15kmi">"$#REF!.$C$10"</definedName>
    <definedName name="plan15kmi2">"$#REF!.$C$12"</definedName>
    <definedName name="plan15kmi3">"$#REF!.$C$14"</definedName>
    <definedName name="plan15lado1">"$#REF!.$B$11"</definedName>
    <definedName name="plan15lado2">"$#REF!.$B$13"</definedName>
    <definedName name="plan15lado3">"$#REF!.$B$15"</definedName>
    <definedName name="plan15larg1">"$#REF!.$D$11"</definedName>
    <definedName name="plan15larg2">"$#REF!.$D$13"</definedName>
    <definedName name="plan15larg3">"$#REF!.$D$15"</definedName>
    <definedName name="plan15pesototal">"$#REF!.$C$42"</definedName>
    <definedName name="plan15volumetotal">"$#REF!.$C$44"</definedName>
    <definedName name="plan16area1">"$#REF!.$H$11"</definedName>
    <definedName name="plan16area2">"$#REF!.$H$13"</definedName>
    <definedName name="plan16area3">"$#REF!.$H$15"</definedName>
    <definedName name="plan16comp1">"$#REF!.$F$11"</definedName>
    <definedName name="plan16comp2">"$#REF!.$F$13"</definedName>
    <definedName name="plan16comp3">"$#REF!.$F$15"</definedName>
    <definedName name="plan16dia">"$#REF!.$B$9"</definedName>
    <definedName name="plan16espeçuramedia">"$#REF!.$C$45"</definedName>
    <definedName name="plan16kmf">"$#REF!.$G$10"</definedName>
    <definedName name="plan16kmf2">"$#REF!.$G$12"</definedName>
    <definedName name="plan16kmf3">"$#REF!.$G$14"</definedName>
    <definedName name="plan16kmi">"$#REF!.$C$10"</definedName>
    <definedName name="plan16kmi2">"$#REF!.$C$12"</definedName>
    <definedName name="plan16kmi3">"$#REF!.$C$14"</definedName>
    <definedName name="plan16lado1">"$#REF!.$B$11"</definedName>
    <definedName name="plan16lado2">"$#REF!.$B$13"</definedName>
    <definedName name="plan16lado3">"$#REF!.$B$15"</definedName>
    <definedName name="plan16larg1">"$#REF!.$D$11"</definedName>
    <definedName name="plan16larg2">"$#REF!.$D$13"</definedName>
    <definedName name="plan16larg3">"$#REF!.$D$15"</definedName>
    <definedName name="plan16pesototal">"$#REF!.$C$42"</definedName>
    <definedName name="plan16volumetotal">"$#REF!.$C$44"</definedName>
    <definedName name="plan17area1">"$#REF!.$H$11"</definedName>
    <definedName name="plan17area2">"$#REF!.$H$13"</definedName>
    <definedName name="plan17area3">"$#REF!.$H$15"</definedName>
    <definedName name="plan17comp1">"$#REF!.$F$11"</definedName>
    <definedName name="plan17comp2">"$#REF!.$F$13"</definedName>
    <definedName name="plan17comp3">"$#REF!.$F$15"</definedName>
    <definedName name="plan17dia">"$#REF!.$B$9"</definedName>
    <definedName name="plan17espeçuramedia">"$#REF!.$C$45"</definedName>
    <definedName name="plan17kmf">"$#REF!.$G$10"</definedName>
    <definedName name="plan17kmf2">"$#REF!.$G$12"</definedName>
    <definedName name="plan17kmf3">"$#REF!.$G$14"</definedName>
    <definedName name="plan17kmi">"$#REF!.$C$10"</definedName>
    <definedName name="plan17kmi2">"$#REF!.$C$12"</definedName>
    <definedName name="plan17kmi3">"$#REF!.$C$14"</definedName>
    <definedName name="plan17lado1">"$#REF!.$B$11"</definedName>
    <definedName name="plan17lado2">"$#REF!.$B$13"</definedName>
    <definedName name="plan17lado3">"$#REF!.$B$15"</definedName>
    <definedName name="plan17larg1">"$#REF!.$D$11"</definedName>
    <definedName name="plan17larg2">"$#REF!.$D$13"</definedName>
    <definedName name="plan17larg3">"$#REF!.$D$15"</definedName>
    <definedName name="plan17pesototal">"$#REF!.$C$42"</definedName>
    <definedName name="plan17volumetotal">"$#REF!.$C$44"</definedName>
    <definedName name="plan18area1">"$#REF!.$H$11"</definedName>
    <definedName name="plan18area2">"$#REF!.$H$13"</definedName>
    <definedName name="plan18area3">"$#REF!.$H$15"</definedName>
    <definedName name="plan18comp1">"$#REF!.$F$11"</definedName>
    <definedName name="plan18comp2">"$#REF!.$F$13"</definedName>
    <definedName name="plan18comp3">"$#REF!.$F$15"</definedName>
    <definedName name="plan18dia">"$#REF!.$B$9"</definedName>
    <definedName name="plan18espeçuramedia">"$#REF!.$C$45"</definedName>
    <definedName name="plan18kmf">"$#REF!.$G$10"</definedName>
    <definedName name="plan18kmf2">"$#REF!.$G$12"</definedName>
    <definedName name="plan18kmf3">"$#REF!.$G$14"</definedName>
    <definedName name="plan18kmi">"$#REF!.$C$10"</definedName>
    <definedName name="plan18kmi2">"$#REF!.$C$12"</definedName>
    <definedName name="plan18kmi3">"$#REF!.$C$14"</definedName>
    <definedName name="plan18lado1">"$#REF!.$B$11"</definedName>
    <definedName name="plan18lado2">"$#REF!.$B$13"</definedName>
    <definedName name="plan18lado3">"$#REF!.$B$15"</definedName>
    <definedName name="plan18larg1">"$#REF!.$D$11"</definedName>
    <definedName name="plan18larg2">"$#REF!.$D$13"</definedName>
    <definedName name="plan18larg3">"$#REF!.$D$15"</definedName>
    <definedName name="plan18pesototal">"$#REF!.$C$42"</definedName>
    <definedName name="plan18volumetotal">"$#REF!.$C$44"</definedName>
    <definedName name="plan19area1">"$#REF!.$H$11"</definedName>
    <definedName name="plan19area2">"$#REF!.$H$13"</definedName>
    <definedName name="plan19area3">"$#REF!.$H$15"</definedName>
    <definedName name="plan19comp1">"$#REF!.$F$11"</definedName>
    <definedName name="plan19comp2">"$#REF!.$F$13"</definedName>
    <definedName name="plan19comp3">"$#REF!.$F$15"</definedName>
    <definedName name="plan19dia">"$#REF!.$B$9"</definedName>
    <definedName name="plan19espeçuramedia">"$#REF!.$C$45"</definedName>
    <definedName name="plan19kmf">"$#REF!.$G$10"</definedName>
    <definedName name="plan19kmf2">"$#REF!.$G$12"</definedName>
    <definedName name="plan19kmf3">"$#REF!.$G$14"</definedName>
    <definedName name="plan19kmi">"$#REF!.$C$10"</definedName>
    <definedName name="plan19kmi2">"$#REF!.$C$12"</definedName>
    <definedName name="plan19kmi3">"$#REF!.$C$14"</definedName>
    <definedName name="plan19lado1">"$#REF!.$B$11"</definedName>
    <definedName name="plan19lado2">"$#REF!.$B$13"</definedName>
    <definedName name="plan19lado3">"$#REF!.$B$15"</definedName>
    <definedName name="plan19larg1">"$#REF!.$D$11"</definedName>
    <definedName name="plan19larg2">"$#REF!.$D$13"</definedName>
    <definedName name="plan19larg3">"$#REF!.$D$15"</definedName>
    <definedName name="plan19pesototal">"$#REF!.$C$42"</definedName>
    <definedName name="plan19volumetotal">"$#REF!.$C$44"</definedName>
    <definedName name="plan2">#REF!</definedName>
    <definedName name="plan20area1">"$#REF!.$I$11"</definedName>
    <definedName name="plan20area2">"$#REF!.$I$13"</definedName>
    <definedName name="plan20area3">"$#REF!.$I$15"</definedName>
    <definedName name="plan20comp1">"$#REF!.$G$11"</definedName>
    <definedName name="plan20comp2">"$#REF!.$G$13"</definedName>
    <definedName name="plan20comp3">"$#REF!.$G$15"</definedName>
    <definedName name="plan20dia">"$#REF!.$C$9"</definedName>
    <definedName name="plan20espeçuramedia">"$#REF!.$D$78"</definedName>
    <definedName name="plan20kmf">"$#REF!.$H$10"</definedName>
    <definedName name="plan20kmf2">"$#REF!.$H$12"</definedName>
    <definedName name="plan20kmf3">"$#REF!.$H$14"</definedName>
    <definedName name="plan20kmi">"$#REF!.$D$10"</definedName>
    <definedName name="plan20kmi2">"$#REF!.$D$12"</definedName>
    <definedName name="plan20kmi3">"$#REF!.$D$14"</definedName>
    <definedName name="plan20lado1">"$#REF!.$C$11"</definedName>
    <definedName name="plan20lado2">"$#REF!.$C$13"</definedName>
    <definedName name="plan20lado3">"$#REF!.$C$15"</definedName>
    <definedName name="plan20larg1">"$#REF!.$E$11"</definedName>
    <definedName name="plan20larg2">"$#REF!.$E$13"</definedName>
    <definedName name="plan20larg3">"$#REF!.$E$15"</definedName>
    <definedName name="plan20pesototal">"$#REF!.$D$75"</definedName>
    <definedName name="plan20volumetotal">"$#REF!.$D$77"</definedName>
    <definedName name="plan21area1">"$#REF!.$H$11"</definedName>
    <definedName name="plan21area2">"$#REF!.$H$13"</definedName>
    <definedName name="plan21area3">"$#REF!.$H$15"</definedName>
    <definedName name="plan21comp1">"$#REF!.$F$11"</definedName>
    <definedName name="plan21comp2">"$#REF!.$F$13"</definedName>
    <definedName name="plan21comp3">"$#REF!.$F$15"</definedName>
    <definedName name="plan21dia">"$#REF!.$B$9"</definedName>
    <definedName name="plan21espeçuramedia">"$#REF!.$C$45"</definedName>
    <definedName name="plan21kmf">"$#REF!.$G$10"</definedName>
    <definedName name="plan21kmf2">"$#REF!.$G$12"</definedName>
    <definedName name="plan21kmf3">"$#REF!.$G$14"</definedName>
    <definedName name="plan21kmi">"$#REF!.$C$10"</definedName>
    <definedName name="plan21kmi2">"$#REF!.$C$12"</definedName>
    <definedName name="plan21kmi3">"$#REF!.$C$14"</definedName>
    <definedName name="plan21lado1">"$#REF!.$B$11"</definedName>
    <definedName name="plan21lado2">"$#REF!.$B$13"</definedName>
    <definedName name="plan21lado3">"$#REF!.$B$15"</definedName>
    <definedName name="plan21larg1">"$#REF!.$D$11"</definedName>
    <definedName name="plan21larg2">"$#REF!.$D$13"</definedName>
    <definedName name="plan21larg3">"$#REF!.$D$15"</definedName>
    <definedName name="plan21pesototal">"$#REF!.$C$42"</definedName>
    <definedName name="plan21volumetotal">"$#REF!.$C$44"</definedName>
    <definedName name="plan22area1">"$#REF!.$H$11"</definedName>
    <definedName name="plan22area2">"$#REF!.$H$13"</definedName>
    <definedName name="plan22area3">"$#REF!.$H$15"</definedName>
    <definedName name="plan22comp1">"$#REF!.$F$11"</definedName>
    <definedName name="plan22comp2">"$#REF!.$F$13"</definedName>
    <definedName name="plan22comp3">"$#REF!.$F$15"</definedName>
    <definedName name="plan22dia">"$#REF!.$B$9"</definedName>
    <definedName name="plan22espeçuramedia">"$#REF!.$C$45"</definedName>
    <definedName name="plan22kmf">"$#REF!.$G$10"</definedName>
    <definedName name="plan22kmf2">"$#REF!.$G$12"</definedName>
    <definedName name="plan22kmf3">"$#REF!.$G$14"</definedName>
    <definedName name="plan22kmi">"$#REF!.$C$10"</definedName>
    <definedName name="plan22kmi2">"$#REF!.$C$12"</definedName>
    <definedName name="plan22kmi3">"$#REF!.$C$14"</definedName>
    <definedName name="plan22lado1">"$#REF!.$B$11"</definedName>
    <definedName name="plan22lado2">"$#REF!.$B$13"</definedName>
    <definedName name="plan22lado3">"$#REF!.$B$15"</definedName>
    <definedName name="plan22larg1">"$#REF!.$D$11"</definedName>
    <definedName name="plan22larg2">"$#REF!.$D$13"</definedName>
    <definedName name="plan22larg3">"$#REF!.$D$15"</definedName>
    <definedName name="plan22pesototal">"$#REF!.$C$42"</definedName>
    <definedName name="plan22volumetotal">"$#REF!.$C$44"</definedName>
    <definedName name="plan23area1">"$#REF!.$H$11"</definedName>
    <definedName name="plan23area2">"$#REF!.$H$13"</definedName>
    <definedName name="plan23area3">"$#REF!.$H$15"</definedName>
    <definedName name="plan23comp1">"$#REF!.$F$11"</definedName>
    <definedName name="plan23comp2">"$#REF!.$F$13"</definedName>
    <definedName name="plan23comp3">"$#REF!.$F$15"</definedName>
    <definedName name="plan23dia">"$#REF!.$B$9"</definedName>
    <definedName name="plan23espeçuramedia">"$#REF!.$C$45"</definedName>
    <definedName name="plan23kmf">"$#REF!.$G$10"</definedName>
    <definedName name="plan23kmf2">"$#REF!.$G$12"</definedName>
    <definedName name="plan23kmf3">"$#REF!.$G$14"</definedName>
    <definedName name="plan23kmi">"$#REF!.$C$10"</definedName>
    <definedName name="plan23kmi2">"$#REF!.$C$12"</definedName>
    <definedName name="plan23kmi3">"$#REF!.$C$14"</definedName>
    <definedName name="plan23lado1">"$#REF!.$B$11"</definedName>
    <definedName name="plan23lado2">"$#REF!.$B$13"</definedName>
    <definedName name="plan23lado3">"$#REF!.$B$15"</definedName>
    <definedName name="plan23larg1">"$#REF!.$D$11"</definedName>
    <definedName name="plan23larg2">"$#REF!.$D$13"</definedName>
    <definedName name="plan23larg3">"$#REF!.$D$15"</definedName>
    <definedName name="plan23pesototal">"$#REF!.$C$42"</definedName>
    <definedName name="plan23volumetotal">"$#REF!.$C$44"</definedName>
    <definedName name="plan24area1">"$#REF!.$H$11"</definedName>
    <definedName name="plan24area2">"$#REF!.$H$13"</definedName>
    <definedName name="plan24area3">"$#REF!.$H$15"</definedName>
    <definedName name="plan24comp1">"$#REF!.$F$11"</definedName>
    <definedName name="plan24comp2">"$#REF!.$F$13"</definedName>
    <definedName name="plan24comp3">"$#REF!.$F$15"</definedName>
    <definedName name="plan24dia">"$#REF!.$B$9"</definedName>
    <definedName name="plan24espeçuramedia">"$#REF!.$C$45"</definedName>
    <definedName name="plan24kmf">"$#REF!.$G$10"</definedName>
    <definedName name="plan24kmf2">"$#REF!.$G$12"</definedName>
    <definedName name="plan24kmf3">"$#REF!.$G$14"</definedName>
    <definedName name="plan24kmi">"$#REF!.$C$10"</definedName>
    <definedName name="plan24kmi2">"$#REF!.$C$12"</definedName>
    <definedName name="plan24kmi3">"$#REF!.$C$14"</definedName>
    <definedName name="plan24lado1">"$#REF!.$B$11"</definedName>
    <definedName name="plan24lado2">"$#REF!.$B$13"</definedName>
    <definedName name="plan24lado3">"$#REF!.$B$15"</definedName>
    <definedName name="plan24larg1">"$#REF!.$D$11"</definedName>
    <definedName name="plan24larg2">"$#REF!.$D$13"</definedName>
    <definedName name="plan24larg3">"$#REF!.$D$15"</definedName>
    <definedName name="plan24pesototal">"$#REF!.$C$42"</definedName>
    <definedName name="plan24volumetotal">"$#REF!.$C$44"</definedName>
    <definedName name="plan25area1">"$#REF!.$H$11"</definedName>
    <definedName name="plan25area2">"$#REF!.$H$13"</definedName>
    <definedName name="plan25area3">"$#REF!.$H$15"</definedName>
    <definedName name="plan25comp1">"$#REF!.$F$11"</definedName>
    <definedName name="plan25comp2">"$#REF!.$F$13"</definedName>
    <definedName name="plan25comp3">"$#REF!.$F$15"</definedName>
    <definedName name="plan25dia">"$#REF!.$B$9"</definedName>
    <definedName name="plan25espeçuramedia">"$#REF!.$C$45"</definedName>
    <definedName name="plan25kmf">"$#REF!.$G$10"</definedName>
    <definedName name="plan25kmf2">"$#REF!.$G$12"</definedName>
    <definedName name="plan25kmf3">"$#REF!.$G$14"</definedName>
    <definedName name="plan25kmi">"$#REF!.$C$10"</definedName>
    <definedName name="plan25kmi2">"$#REF!.$C$12"</definedName>
    <definedName name="plan25kmi3">"$#REF!.$C$14"</definedName>
    <definedName name="plan25lado1">"$#REF!.$B$11"</definedName>
    <definedName name="plan25lado2">"$#REF!.$B$13"</definedName>
    <definedName name="plan25lado3">"$#REF!.$B$15"</definedName>
    <definedName name="plan25larg1">"$#REF!.$D$11"</definedName>
    <definedName name="plan25larg2">"$#REF!.$D$13"</definedName>
    <definedName name="plan25larg3">"$#REF!.$D$15"</definedName>
    <definedName name="plan25pesototal">"$#REF!.$C$42"</definedName>
    <definedName name="plan25volumetotal">"$#REF!.$C$44"</definedName>
    <definedName name="plan26area1">"$#REF!.$H$11"</definedName>
    <definedName name="plan26area2">"$#REF!.$H$13"</definedName>
    <definedName name="plan26area3">"$#REF!.$H$15"</definedName>
    <definedName name="plan26comp1">"$#REF!.$F$11"</definedName>
    <definedName name="plan26comp2">"$#REF!.$F$13"</definedName>
    <definedName name="plan26comp3">"$#REF!.$F$15"</definedName>
    <definedName name="plan26dia">"$#REF!.$B$9"</definedName>
    <definedName name="plan26espeçuramedia">"$#REF!.$C$45"</definedName>
    <definedName name="plan26kmf">"$#REF!.$G$10"</definedName>
    <definedName name="plan26kmf2">"$#REF!.$G$12"</definedName>
    <definedName name="plan26kmf3">"$#REF!.$G$14"</definedName>
    <definedName name="plan26kmi">"$#REF!.$C$10"</definedName>
    <definedName name="plan26kmi2">"$#REF!.$C$12"</definedName>
    <definedName name="plan26kmi3">"$#REF!.$C$14"</definedName>
    <definedName name="plan26lado1">"$#REF!.$B$11"</definedName>
    <definedName name="plan26lado2">"$#REF!.$B$13"</definedName>
    <definedName name="plan26lado3">"$#REF!.$B$15"</definedName>
    <definedName name="plan26larg1">"$#REF!.$D$11"</definedName>
    <definedName name="plan26larg2">"$#REF!.$D$13"</definedName>
    <definedName name="plan26larg3">"$#REF!.$D$15"</definedName>
    <definedName name="plan26pesototal">"$#REF!.$C$42"</definedName>
    <definedName name="plan26volumetotal">"$#REF!.$C$44"</definedName>
    <definedName name="plan27area1">"$#REF!.$H$11"</definedName>
    <definedName name="plan27area2">"$#REF!.$H$13"</definedName>
    <definedName name="plan27area3">"$#REF!.$H$15"</definedName>
    <definedName name="plan27comp1">"$#REF!.$F$11"</definedName>
    <definedName name="plan27comp2">"$#REF!.$F$13"</definedName>
    <definedName name="plan27comp3">"$#REF!.$F$15"</definedName>
    <definedName name="plan27dia">"$#REF!.$B$9"</definedName>
    <definedName name="plan27espeçuramedia">"$#REF!.$C$45"</definedName>
    <definedName name="plan27kmf">"$#REF!.$G$10"</definedName>
    <definedName name="plan27kmf2">"$#REF!.$G$12"</definedName>
    <definedName name="plan27kmf3">"$#REF!.$G$14"</definedName>
    <definedName name="plan27kmi">"$#REF!.$C$10"</definedName>
    <definedName name="plan27kmi2">"$#REF!.$C$12"</definedName>
    <definedName name="plan27kmi3">"$#REF!.$C$14"</definedName>
    <definedName name="plan27lado1">"$#REF!.$B$11"</definedName>
    <definedName name="plan27lado2">"$#REF!.$B$13"</definedName>
    <definedName name="plan27lado3">"$#REF!.$B$15"</definedName>
    <definedName name="plan27larg1">"$#REF!.$D$11"</definedName>
    <definedName name="plan27larg2">"$#REF!.$D$13"</definedName>
    <definedName name="plan27larg3">"$#REF!.$D$15"</definedName>
    <definedName name="plan27pesototal">"$#REF!.$C$42"</definedName>
    <definedName name="plan27volumetotal">"$#REF!.$C$44"</definedName>
    <definedName name="plan3">#REF!</definedName>
    <definedName name="plan8area1">"$#REF!.$H$11"</definedName>
    <definedName name="plan8area2">"$#REF!.$H$13"</definedName>
    <definedName name="plan8area3">"$#REF!.$H$15"</definedName>
    <definedName name="plan8comp1">"$#REF!.$F$11"</definedName>
    <definedName name="plan8comp2">"$#REF!.$F$13"</definedName>
    <definedName name="plan8comp3">"$#REF!.$F$15"</definedName>
    <definedName name="plan8dia">"$#REF!.$B$9"</definedName>
    <definedName name="plan8espeçuramedia">"$#REF!.$C$45"</definedName>
    <definedName name="plan8kmf">"$#REF!.$G$10"</definedName>
    <definedName name="plan8kmf2">"$#REF!.$G$12"</definedName>
    <definedName name="plan8kmf3">"$#REF!.$G$14"</definedName>
    <definedName name="plan8kmi">"$#REF!.$C$10"</definedName>
    <definedName name="plan8kmi2">"$#REF!.$C$12"</definedName>
    <definedName name="plan8kmi3">"$#REF!.$C$14"</definedName>
    <definedName name="plan8lado1">"$#REF!.$B$11"</definedName>
    <definedName name="plan8lado2">"$#REF!.$B$13"</definedName>
    <definedName name="plan8lado3">"$#REF!.$B$15"</definedName>
    <definedName name="plan8larg1">"$#REF!.$D$11"</definedName>
    <definedName name="plan8larg2">"$#REF!.$D$13"</definedName>
    <definedName name="plan8larg3">"$#REF!.$D$15"</definedName>
    <definedName name="plan8pesototal">"$#REF!.$C$42"</definedName>
    <definedName name="plan8volumetotal">"$#REF!.$C$44"</definedName>
    <definedName name="plan9area1">"$#REF!.$H$11"</definedName>
    <definedName name="plan9area2">"$#REF!.$H$13"</definedName>
    <definedName name="plan9area3">"$#REF!.$H$15"</definedName>
    <definedName name="plan9comp1">"$#REF!.$F$11"</definedName>
    <definedName name="plan9comp2">"$#REF!.$F$13"</definedName>
    <definedName name="plan9comp3">"$#REF!.$F$15"</definedName>
    <definedName name="plan9dia">"$#REF!.$B$9"</definedName>
    <definedName name="plan9espeçuramedia">"$#REF!.$C$45"</definedName>
    <definedName name="plan9kmf">"$#REF!.$G$10"</definedName>
    <definedName name="plan9kmf2">"$#REF!.$G$12"</definedName>
    <definedName name="plan9kmf3">"$#REF!.$G$14"</definedName>
    <definedName name="plan9kmi">"$#REF!.$C$10"</definedName>
    <definedName name="plan9kmi2">"$#REF!.$C$12"</definedName>
    <definedName name="plan9kmi3">"$#REF!.$C$14"</definedName>
    <definedName name="plan9lado1">"$#REF!.$B$11"</definedName>
    <definedName name="plan9lado2">"$#REF!.$B$13"</definedName>
    <definedName name="plan9lado3">"$#REF!.$B$15"</definedName>
    <definedName name="plan9larg1">"$#REF!.$D$11"</definedName>
    <definedName name="plan9larg2">"$#REF!.$D$13"</definedName>
    <definedName name="plan9larg3">"$#REF!.$D$15"</definedName>
    <definedName name="plan9pesototal">"$#REF!.$C$42"</definedName>
    <definedName name="plan9volumetotal">"$#REF!.$C$44"</definedName>
    <definedName name="PLANEJADA">#REF!</definedName>
    <definedName name="PLANILHA">#REF!</definedName>
    <definedName name="PlanilhasOriginais">#REF!</definedName>
    <definedName name="plano">#REF!</definedName>
    <definedName name="planReajus">#REF!</definedName>
    <definedName name="Plapla">#REF!</definedName>
    <definedName name="PLAT1">#REF!</definedName>
    <definedName name="Plataforma">#REF!</definedName>
    <definedName name="PLBU">#REF!</definedName>
    <definedName name="PLCD">"$#REF!.$L$39"</definedName>
    <definedName name="PLCD97">"$#REF!.$L$80"</definedName>
    <definedName name="PLDA">#REF!</definedName>
    <definedName name="PLDD">"'file:///D:/Meus documentos/ANASTÁCIO/SERCEL/BR262990800.xls'#$SERVIÇOS.$#REF!$#REF!"</definedName>
    <definedName name="PLFRESA">#REF!</definedName>
    <definedName name="PLFRESAMA">#REF!</definedName>
    <definedName name="PLFRESATA">#REF!</definedName>
    <definedName name="PLIQ">"$#REF!.$C$5"</definedName>
    <definedName name="pliq1">"$#REF!.$C$6"</definedName>
    <definedName name="PLL">#REF!</definedName>
    <definedName name="PLMBUQ">"$#REF!.$L$32"</definedName>
    <definedName name="PLPA">#REF!</definedName>
    <definedName name="PLPAMA">#REF!</definedName>
    <definedName name="PLPATA">#REF!</definedName>
    <definedName name="PLPTE">#REF!</definedName>
    <definedName name="PLRS">#REF!</definedName>
    <definedName name="PLRSMA">#REF!</definedName>
    <definedName name="PLRSTA">#REF!</definedName>
    <definedName name="PLSM">#REF!</definedName>
    <definedName name="PLT">#REF!</definedName>
    <definedName name="Plu" localSheetId="19">{""," mil"," milhões"," bilhões"," trilhões"}</definedName>
    <definedName name="Plu" localSheetId="18">{""," mil"," milhões"," bilhões"," trilhões"}</definedName>
    <definedName name="Plu" localSheetId="22">{""," mil"," milhões"," bilhões"," trilhões"}</definedName>
    <definedName name="Plu" localSheetId="24">{""," mil"," milhões"," bilhões"," trilhões"}</definedName>
    <definedName name="Plu">{""," mil"," milhões"," bilhões"," trilhões"}</definedName>
    <definedName name="PLVC">"'file:///D:/Meus documentos/ANASTÁCIO/SERCEL/BR262990800.xls'#$SERVIÇOS.$#REF!$#REF!"</definedName>
    <definedName name="PLVD">"'file:///D:/Meus documentos/ANASTÁCIO/SERCEL/BR262990800.xls'#$SERVIÇOS.$#REF!$#REF!"</definedName>
    <definedName name="PLW">"$#REF!.$F$14"</definedName>
    <definedName name="PLWA">"$#REF!.$F$13"</definedName>
    <definedName name="pm">#REF!</definedName>
    <definedName name="PMBF">#REF!</definedName>
    <definedName name="PMBQ">#REF!</definedName>
    <definedName name="PMBQA">#REF!</definedName>
    <definedName name="PMBQT">#REF!</definedName>
    <definedName name="PMD">#REF!</definedName>
    <definedName name="PMREC">#REF!</definedName>
    <definedName name="PN_95_AN">#REF!</definedName>
    <definedName name="PN_95_AT">#REF!</definedName>
    <definedName name="pnow" localSheetId="19" hidden="1">{"'gráf jan00'!$A$1:$AK$41"}</definedName>
    <definedName name="pnow" localSheetId="18" hidden="1">{"'gráf jan00'!$A$1:$AK$41"}</definedName>
    <definedName name="pnow" localSheetId="22" hidden="1">{"'gráf jan00'!$A$1:$AK$41"}</definedName>
    <definedName name="pnow" localSheetId="24" hidden="1">{"'gráf jan00'!$A$1:$AK$41"}</definedName>
    <definedName name="pnow" hidden="1">{"'gráf jan00'!$A$1:$AK$41"}</definedName>
    <definedName name="PNPBASELE">#REF!</definedName>
    <definedName name="PNPBASMEC">#REF!</definedName>
    <definedName name="PNV">#REF!</definedName>
    <definedName name="PO">#REF!</definedName>
    <definedName name="pojnjhn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ojnjhn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ojnjhn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ojnjhn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ojnjhn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OLIM">#REF!</definedName>
    <definedName name="PONTALETEAMENTO_AN">#REF!</definedName>
    <definedName name="PONTALETEAMENTO_AT">#REF!</definedName>
    <definedName name="Ponte">#REF!</definedName>
    <definedName name="Ponte_10">#N/A</definedName>
    <definedName name="Ponte_12">#N/A</definedName>
    <definedName name="Ponte_19">#N/A</definedName>
    <definedName name="Ponte_2">#N/A</definedName>
    <definedName name="Ponte_21">#N/A</definedName>
    <definedName name="Ponte_23">#N/A</definedName>
    <definedName name="Ponte_24">#N/A</definedName>
    <definedName name="Ponte_26">#N/A</definedName>
    <definedName name="Ponte_27">#N/A</definedName>
    <definedName name="Ponte_29">#N/A</definedName>
    <definedName name="Ponte_30">#N/A</definedName>
    <definedName name="Ponte_31">#N/A</definedName>
    <definedName name="Ponte_33">#N/A</definedName>
    <definedName name="Ponte_34">#N/A</definedName>
    <definedName name="Ponte_35">#N/A</definedName>
    <definedName name="Ponte_36">#N/A</definedName>
    <definedName name="Ponte_37">#N/A</definedName>
    <definedName name="Ponte_38">#N/A</definedName>
    <definedName name="Ponte_39">#N/A</definedName>
    <definedName name="Ponte_4">#N/A</definedName>
    <definedName name="Ponte_40">#N/A</definedName>
    <definedName name="Ponte_41">#N/A</definedName>
    <definedName name="Ponte_42">#N/A</definedName>
    <definedName name="Ponte_43">#N/A</definedName>
    <definedName name="Ponte_44">#N/A</definedName>
    <definedName name="Ponte_45">#N/A</definedName>
    <definedName name="Ponte_46">#N/A</definedName>
    <definedName name="Ponte_47">#N/A</definedName>
    <definedName name="Ponte_48">#N/A</definedName>
    <definedName name="Ponte_51">#N/A</definedName>
    <definedName name="Ponte_52">#N/A</definedName>
    <definedName name="Ponte_53">#N/A</definedName>
    <definedName name="Ponte_55">#N/A</definedName>
    <definedName name="Ponte_58">#N/A</definedName>
    <definedName name="Ponte_59">#N/A</definedName>
    <definedName name="Ponte_60">#N/A</definedName>
    <definedName name="Ponte_61">#N/A</definedName>
    <definedName name="Ponte_62">#N/A</definedName>
    <definedName name="Ponte_63">#N/A</definedName>
    <definedName name="Ponte_64">#N/A</definedName>
    <definedName name="Ponte_65">#N/A</definedName>
    <definedName name="Ponte_66">#N/A</definedName>
    <definedName name="Ponte_67">#N/A</definedName>
    <definedName name="Ponte_68">#N/A</definedName>
    <definedName name="Ponte_69">#N/A</definedName>
    <definedName name="Ponte_70">#N/A</definedName>
    <definedName name="Ponte_71">#N/A</definedName>
    <definedName name="Ponte_72">#N/A</definedName>
    <definedName name="Ponte_8">#N/A</definedName>
    <definedName name="PONTEMADEIRA">#REF!</definedName>
    <definedName name="ponto">#N/A</definedName>
    <definedName name="PontosApurados">#REF!</definedName>
    <definedName name="PontosMaximos">#REF!</definedName>
    <definedName name="PontosMinimos">#REF!</definedName>
    <definedName name="PontosValidos">#REF!</definedName>
    <definedName name="popopopo" localSheetId="19" hidden="1">{#N/A,#N/A,FALSE,"MO (2)"}</definedName>
    <definedName name="popopopo" localSheetId="18" hidden="1">{#N/A,#N/A,FALSE,"MO (2)"}</definedName>
    <definedName name="popopopo" localSheetId="22" hidden="1">{#N/A,#N/A,FALSE,"MO (2)"}</definedName>
    <definedName name="popopopo" localSheetId="24" hidden="1">{#N/A,#N/A,FALSE,"MO (2)"}</definedName>
    <definedName name="popopopo" hidden="1">{#N/A,#N/A,FALSE,"MO (2)"}</definedName>
    <definedName name="porra">#REF!</definedName>
    <definedName name="Port">#REF!</definedName>
    <definedName name="Portos1" localSheetId="19" hidden="1">{"'RR'!$A$2:$E$81"}</definedName>
    <definedName name="Portos1" localSheetId="18" hidden="1">{"'RR'!$A$2:$E$81"}</definedName>
    <definedName name="Portos1" localSheetId="22" hidden="1">{"'RR'!$A$2:$E$81"}</definedName>
    <definedName name="Portos1" localSheetId="24" hidden="1">{"'RR'!$A$2:$E$81"}</definedName>
    <definedName name="Portos1" hidden="1">{"'RR'!$A$2:$E$81"}</definedName>
    <definedName name="Posição" hidden="1">#REF!</definedName>
    <definedName name="potencia">#REF!</definedName>
    <definedName name="pp_6">#REF!</definedName>
    <definedName name="pp_7">#REF!</definedName>
    <definedName name="pp_8">#REF!</definedName>
    <definedName name="pp_9">#REF!</definedName>
    <definedName name="PPAG">#REF!</definedName>
    <definedName name="PPCOFINS">#REF!</definedName>
    <definedName name="PPEN">#REF!</definedName>
    <definedName name="PPFRE">#REF!</definedName>
    <definedName name="PPICMS">#REF!</definedName>
    <definedName name="PPIPI">#REF!</definedName>
    <definedName name="PPL">#REF!</definedName>
    <definedName name="PPLA">#REF!</definedName>
    <definedName name="PPLT">#REF!</definedName>
    <definedName name="PPOII" localSheetId="19" hidden="1">{#N/A,#N/A,TRUE,"Serviços"}</definedName>
    <definedName name="PPOII" localSheetId="18" hidden="1">{#N/A,#N/A,TRUE,"Serviços"}</definedName>
    <definedName name="PPOII" localSheetId="22" hidden="1">{#N/A,#N/A,TRUE,"Serviços"}</definedName>
    <definedName name="PPOII" localSheetId="24" hidden="1">{#N/A,#N/A,TRUE,"Serviços"}</definedName>
    <definedName name="PPOII" hidden="1">{#N/A,#N/A,TRUE,"Serviços"}</definedName>
    <definedName name="PPP">#REF!</definedName>
    <definedName name="pppdfmf">#REF!</definedName>
    <definedName name="PPPIS">#REF!</definedName>
    <definedName name="PPREP">#REF!</definedName>
    <definedName name="PPSAL">#REF!</definedName>
    <definedName name="PQP.">#REF!</definedName>
    <definedName name="PRA">#REF!</definedName>
    <definedName name="PRANCHAS">[2]PRANCHA!$A$2:$B$680</definedName>
    <definedName name="prazo" localSheetId="22">#REF!</definedName>
    <definedName name="prazo" localSheetId="24">#REF!</definedName>
    <definedName name="prazo">#REF!</definedName>
    <definedName name="PRAZO_OBRA" localSheetId="22">#REF!</definedName>
    <definedName name="PRAZO_OBRA" localSheetId="24">#REF!</definedName>
    <definedName name="PRAZO_OBRA">#REF!</definedName>
    <definedName name="PRAZOA" localSheetId="22">#REF!</definedName>
    <definedName name="PRAZOA" localSheetId="24">#REF!</definedName>
    <definedName name="PRAZOA">#REF!</definedName>
    <definedName name="PRBQ">#REF!</definedName>
    <definedName name="PRCB">#REF!</definedName>
    <definedName name="PRCC">#REF!</definedName>
    <definedName name="PRCCL">#REF!</definedName>
    <definedName name="Prd" hidden="1">#N/A</definedName>
    <definedName name="PrdAux" hidden="1">#N/A</definedName>
    <definedName name="PRDM">"'file:///D:/Meus documentos/ANASTÁCIO/SERCEL/BR262990800.xls'#$SERVIÇOS.$#REF!$#REF!"</definedName>
    <definedName name="PRE">#REF!</definedName>
    <definedName name="pre.marc">#REF!</definedName>
    <definedName name="PRECO">#REF!</definedName>
    <definedName name="PREÇO_ETE">#REF!</definedName>
    <definedName name="Preço_Improd.">#REF!</definedName>
    <definedName name="PREÇO_LEVE">#REF!</definedName>
    <definedName name="Preço_parcial_15">#REF!</definedName>
    <definedName name="PREÇO_PESADO">#REF!</definedName>
    <definedName name="PREÇO_PREF">#REF!="S"</definedName>
    <definedName name="Preço_prod.">#REF!</definedName>
    <definedName name="PREÇO_REDE">#REF!</definedName>
    <definedName name="preco1">#REF!</definedName>
    <definedName name="preços">#REF!</definedName>
    <definedName name="PREÇOS_10">#REF!</definedName>
    <definedName name="PREÇOS_17">#REF!</definedName>
    <definedName name="PREÇOS_6">#REF!</definedName>
    <definedName name="PREÇOS_7">#REF!</definedName>
    <definedName name="PREÇOS_8">#REF!</definedName>
    <definedName name="PREÇOS_9">#REF!</definedName>
    <definedName name="PREÇOSOBRAS">#REF!</definedName>
    <definedName name="PRECP">#REF!</definedName>
    <definedName name="PRECREV">#REF!</definedName>
    <definedName name="PREFEITO">#REF!</definedName>
    <definedName name="PREGO">#REF!</definedName>
    <definedName name="PREMN">#REF!</definedName>
    <definedName name="PRGC">#REF!</definedName>
    <definedName name="primeira">#REF!</definedName>
    <definedName name="primeira_3">#REF!</definedName>
    <definedName name="primeira_4">#REF!</definedName>
    <definedName name="primeira_5">#REF!</definedName>
    <definedName name="primeiraa">#REF!</definedName>
    <definedName name="PRINC.">#REF!</definedName>
    <definedName name="Print">#REF!</definedName>
    <definedName name="Print_25">#REF!</definedName>
    <definedName name="Print_4">#REF!</definedName>
    <definedName name="Print_Area_MI">#REF!</definedName>
    <definedName name="Print_Area_MI_1">#REF!</definedName>
    <definedName name="Print_Area_MI_15">#REF!</definedName>
    <definedName name="Print_Area_MI_19">#REF!</definedName>
    <definedName name="Print_Area_MI_21">#REF!</definedName>
    <definedName name="Print_Area_MI_21_19">#REF!</definedName>
    <definedName name="Print_Area_MI_25">#REF!</definedName>
    <definedName name="Print_Area_MI_3">#REF!</definedName>
    <definedName name="Print_Area_MI_4">#REF!</definedName>
    <definedName name="Print_Area_MI_5">#REF!</definedName>
    <definedName name="Print_Area_MII">#REF!</definedName>
    <definedName name="Print_Titles">#N/A</definedName>
    <definedName name="Print_Titles_MI">#REF!,#REF!</definedName>
    <definedName name="PRINT_TITLES_MI_15">#REF!</definedName>
    <definedName name="PRINT_TITLES_MI_19">#REF!</definedName>
    <definedName name="PRINT_TITLES_MI_3">#REF!</definedName>
    <definedName name="PRINT_TITLES_MI_4">#REF!</definedName>
    <definedName name="PRINT_TITLES_MI_5">#REF!</definedName>
    <definedName name="PRINT_TITLES_MII">#REF!</definedName>
    <definedName name="PRM1C">#REF!</definedName>
    <definedName name="PRMCC">"'file:///D:/Meus documentos/ANASTÁCIO/SERCEL/BR262990800.xls'#$SERVIÇOS.$#REF!$#REF!"</definedName>
    <definedName name="PRMN">#REF!</definedName>
    <definedName name="PROC_BAIRROS">#REF!</definedName>
    <definedName name="PROC_EMPREITEIRAS">#REF!</definedName>
    <definedName name="PROC_MEDIÇÕES">#REF!</definedName>
    <definedName name="PROD_1" localSheetId="19" hidden="1">{#N/A,#N/A,TRUE,"Serviços"}</definedName>
    <definedName name="PROD_1" localSheetId="18" hidden="1">{#N/A,#N/A,TRUE,"Serviços"}</definedName>
    <definedName name="PROD_1" localSheetId="22" hidden="1">{#N/A,#N/A,TRUE,"Serviços"}</definedName>
    <definedName name="PROD_1" localSheetId="24" hidden="1">{#N/A,#N/A,TRUE,"Serviços"}</definedName>
    <definedName name="PROD_1" hidden="1">{#N/A,#N/A,TRUE,"Serviços"}</definedName>
    <definedName name="PROD_11" localSheetId="19" hidden="1">{#N/A,#N/A,TRUE,"Serviços"}</definedName>
    <definedName name="PROD_11" localSheetId="18" hidden="1">{#N/A,#N/A,TRUE,"Serviços"}</definedName>
    <definedName name="PROD_11" localSheetId="22" hidden="1">{#N/A,#N/A,TRUE,"Serviços"}</definedName>
    <definedName name="PROD_11" localSheetId="24" hidden="1">{#N/A,#N/A,TRUE,"Serviços"}</definedName>
    <definedName name="PROD_11" hidden="1">{#N/A,#N/A,TRUE,"Serviços"}</definedName>
    <definedName name="PROD_TVE_CBUQ">#REF!</definedName>
    <definedName name="PROD_TVE_LAMA">#REF!</definedName>
    <definedName name="PROD_TVE_MICRO">#REF!</definedName>
    <definedName name="PROD_TVMP_CBUQ">#REF!</definedName>
    <definedName name="PROD_TVMP_LAMA">#REF!</definedName>
    <definedName name="PROD_TVMP_MICRO">#REF!</definedName>
    <definedName name="PROD_TVMR_CBUQ">#REF!</definedName>
    <definedName name="PROD_TVMR_LAMA">#REF!</definedName>
    <definedName name="PROD_TVMR_MICRO">#REF!</definedName>
    <definedName name="PROD_TVP_CBUQ">#REF!</definedName>
    <definedName name="PROD_TVP_LAMA">#REF!</definedName>
    <definedName name="PROD_TVP_MICRO">#REF!</definedName>
    <definedName name="PROD_TVR_CBUQ">#REF!</definedName>
    <definedName name="PROD_TVR_LAMA">#REF!</definedName>
    <definedName name="PROD_TVR_MICRO">#REF!</definedName>
    <definedName name="ProdAnexo">#REF!</definedName>
    <definedName name="PRODEAGRO">#REF!</definedName>
    <definedName name="ProdNome">#REF!</definedName>
    <definedName name="produção">#REF!</definedName>
    <definedName name="produçao1">#REF!</definedName>
    <definedName name="Prog.Excel._Set" localSheetId="19" hidden="1">{"'teste'!$B$2:$R$49"}</definedName>
    <definedName name="Prog.Excel._Set" localSheetId="18" hidden="1">{"'teste'!$B$2:$R$49"}</definedName>
    <definedName name="Prog.Excel._Set" localSheetId="22" hidden="1">{"'teste'!$B$2:$R$49"}</definedName>
    <definedName name="Prog.Excel._Set" localSheetId="24" hidden="1">{"'teste'!$B$2:$R$49"}</definedName>
    <definedName name="Prog.Excel._Set" hidden="1">{"'teste'!$B$2:$R$49"}</definedName>
    <definedName name="PROGRAMA">#REF!</definedName>
    <definedName name="PROJETO">#REF!</definedName>
    <definedName name="PROJETO_10">#REF!</definedName>
    <definedName name="PROJETO_17">#REF!</definedName>
    <definedName name="PROJETO_6">#REF!</definedName>
    <definedName name="PROJETO_7">#REF!</definedName>
    <definedName name="PROJETO_8">#REF!</definedName>
    <definedName name="PROJETO_9">#REF!</definedName>
    <definedName name="PROMZ">#REF!</definedName>
    <definedName name="PROPOSTA">#REF!</definedName>
    <definedName name="prot.ambient">#REF!</definedName>
    <definedName name="ProteçãoAmbiental">#REF!</definedName>
    <definedName name="ProteçãoAmbiental_6">"'file:///Eng_aroldo/Meus documentos/Documents and Settings/All Users/Documentos/BR 364 - Diamantino/Medições/Med 04/MP04.xls'#$'Medição Completa'.$#REF!$#REF!"</definedName>
    <definedName name="PRP">#REF!</definedName>
    <definedName name="PRPA">#REF!</definedName>
    <definedName name="PRPL">#REF!</definedName>
    <definedName name="PRPT">#REF!</definedName>
    <definedName name="PRR1C">#REF!</definedName>
    <definedName name="PRRMBF">"'file:///D:/Meus documentos/ANASTÁCIO/SERCEL/BR262990800.xls'#$SERVIÇOS.$#REF!$#REF!"</definedName>
    <definedName name="PRRP">#REF!</definedName>
    <definedName name="PRT_SNV">0</definedName>
    <definedName name="PRT_SOLUCAO">0</definedName>
    <definedName name="PRT_TIPO">0</definedName>
    <definedName name="PRZ">#REF!</definedName>
    <definedName name="PS_CALÇADA_AN">#REF!</definedName>
    <definedName name="PS_CALÇADA_AT">#REF!</definedName>
    <definedName name="PS_RUA_AN">#REF!</definedName>
    <definedName name="PS_RUA_AT">#REF!</definedName>
    <definedName name="PSCB">#REF!</definedName>
    <definedName name="pscegeral">#REF!</definedName>
    <definedName name="PSERVIÇOS">#REF!</definedName>
    <definedName name="PSERVIÇOS_25">#REF!</definedName>
    <definedName name="PSINAL">#REF!</definedName>
    <definedName name="PST">#REF!</definedName>
    <definedName name="PTB">#REF!</definedName>
    <definedName name="PTBA">#REF!</definedName>
    <definedName name="PTBT">#REF!</definedName>
    <definedName name="PTCAP20">#REF!</definedName>
    <definedName name="PTCAP20MBQ">#REF!</definedName>
    <definedName name="PTCB4">#REF!</definedName>
    <definedName name="PTCC4">#REF!</definedName>
    <definedName name="PTCCB10">#REF!</definedName>
    <definedName name="PTCM30">#REF!</definedName>
    <definedName name="PTCM30IMP">#REF!</definedName>
    <definedName name="PTCM30RP">#REF!</definedName>
    <definedName name="PTCM30TB">#REF!</definedName>
    <definedName name="pte">#REF!</definedName>
    <definedName name="pte_38">#N/A</definedName>
    <definedName name="PTEB4">#REF!</definedName>
    <definedName name="PTEMULCS">#REF!</definedName>
    <definedName name="PTEMULTSD">#REF!</definedName>
    <definedName name="PTEMULTSS">#REF!</definedName>
    <definedName name="PTLCB10">#REF!</definedName>
    <definedName name="PTLMB">#REF!</definedName>
    <definedName name="Pto" hidden="1">ROUND(#REF!*#REF!,2)</definedName>
    <definedName name="PTONSUCATA">#REF!</definedName>
    <definedName name="PTRL1CLAMAG">#REF!</definedName>
    <definedName name="PTRL1CMBF">#REF!</definedName>
    <definedName name="PTRM1C">#REF!</definedName>
    <definedName name="PTRR1C">#REF!</definedName>
    <definedName name="PTRR1CPL">#REF!</definedName>
    <definedName name="PTRR1CST">#REF!</definedName>
    <definedName name="PTSD">#REF!</definedName>
    <definedName name="PTSD2">#REF!</definedName>
    <definedName name="PU_6">#REF!</definedName>
    <definedName name="PU_7">#REF!</definedName>
    <definedName name="PU_8">#REF!</definedName>
    <definedName name="PU_9">#REF!</definedName>
    <definedName name="Pun" hidden="1">#N/A</definedName>
    <definedName name="Pun_26">NA()</definedName>
    <definedName name="Pun_27">NA()</definedName>
    <definedName name="punit">#REF!</definedName>
    <definedName name="PUNIT1">#REF!</definedName>
    <definedName name="PUNIT2">#REF!</definedName>
    <definedName name="PUNIT3">#REF!</definedName>
    <definedName name="PUPA">#REF!</definedName>
    <definedName name="PUPJ">#REF!</definedName>
    <definedName name="PV_10_AN">#REF!</definedName>
    <definedName name="PV_10_AT">#REF!</definedName>
    <definedName name="PV_15_AN">#REF!</definedName>
    <definedName name="PV_15_AT">#REF!</definedName>
    <definedName name="PV_20_AN">#REF!</definedName>
    <definedName name="PV_20_AT">#REF!</definedName>
    <definedName name="PV_25_AN">#REF!</definedName>
    <definedName name="PV_25_AT">#REF!</definedName>
    <definedName name="PV_30_AN">#REF!</definedName>
    <definedName name="PV_30_AT">#REF!</definedName>
    <definedName name="PV_35_AN">#REF!</definedName>
    <definedName name="PV_35_AT">#REF!</definedName>
    <definedName name="PV_40_AN">#REF!</definedName>
    <definedName name="PV_40_AT">#REF!</definedName>
    <definedName name="PV_45_AN">#REF!</definedName>
    <definedName name="PV_45_AT">#REF!</definedName>
    <definedName name="PV_50_AN">#REF!</definedName>
    <definedName name="PV_50_AT">#REF!</definedName>
    <definedName name="PV_55_AN">#REF!</definedName>
    <definedName name="PV_55_AT">#REF!</definedName>
    <definedName name="PV_ATÉ_2_AN">SUM(#REF!)</definedName>
    <definedName name="PV_ATÉ_2_AT">SUM(#REF!)</definedName>
    <definedName name="PVC_100_AN">#REF!</definedName>
    <definedName name="PVC_100_AT">#REF!</definedName>
    <definedName name="PVC_150_AN">#REF!</definedName>
    <definedName name="PVC_150_AT">#REF!</definedName>
    <definedName name="PVC_200_AN">#REF!</definedName>
    <definedName name="PVC_200_AT">#REF!</definedName>
    <definedName name="PVC_250_AN">#REF!</definedName>
    <definedName name="PVC_250_AT">#REF!</definedName>
    <definedName name="PVC_300_AN">#REF!</definedName>
    <definedName name="PVC_300_AT">#REF!</definedName>
    <definedName name="PVC_350_AN">#REF!</definedName>
    <definedName name="PVC_350_AT">#REF!</definedName>
    <definedName name="PVC_375_AN">#REF!</definedName>
    <definedName name="PVC_375_AT">#REF!</definedName>
    <definedName name="PVC_75_AN">#REF!</definedName>
    <definedName name="PVC_75_AT">#REF!</definedName>
    <definedName name="pz">#REF!</definedName>
    <definedName name="q">NA()</definedName>
    <definedName name="q_25">#REF!</definedName>
    <definedName name="Q913m123">#REF!</definedName>
    <definedName name="qd">NA()</definedName>
    <definedName name="Qd.Comp.Miranda">#N/A</definedName>
    <definedName name="QDM">#REF!</definedName>
    <definedName name="QF_6">#REF!</definedName>
    <definedName name="QF_7">#REF!</definedName>
    <definedName name="QF_8">#REF!</definedName>
    <definedName name="QF_9">#REF!</definedName>
    <definedName name="qh">NA()</definedName>
    <definedName name="QI_6">#REF!</definedName>
    <definedName name="QI_7">#REF!</definedName>
    <definedName name="QI_8">#REF!</definedName>
    <definedName name="QI_9">#REF!</definedName>
    <definedName name="qm">NA()</definedName>
    <definedName name="qq" hidden="1">#REF!</definedName>
    <definedName name="QQ_1">#REF!</definedName>
    <definedName name="QQ_2">#REF!</definedName>
    <definedName name="qq_2_">#REF!</definedName>
    <definedName name="qq_2__38">#N/A</definedName>
    <definedName name="QQ_2_1" localSheetId="19">'MOBILIZAÇÃO-CD'!QQ_2_1</definedName>
    <definedName name="QQ_2_1" localSheetId="18">'MOBILIZAÇÃO-SD'!QQ_2_1</definedName>
    <definedName name="QQ_2_1" localSheetId="22">'PONTE-DEMOLIÇÕES E LIMPEZA'!QQ_2_1</definedName>
    <definedName name="QQ_2_1" localSheetId="24">'PONTE-GABIÃO'!QQ_2_1</definedName>
    <definedName name="QQ_2_1">[0]!QQ_2_1</definedName>
    <definedName name="QQ_2_10" localSheetId="19">'MOBILIZAÇÃO-CD'!QQ_2_10</definedName>
    <definedName name="QQ_2_10" localSheetId="18">'MOBILIZAÇÃO-SD'!QQ_2_10</definedName>
    <definedName name="QQ_2_10" localSheetId="22">'PONTE-DEMOLIÇÕES E LIMPEZA'!QQ_2_10</definedName>
    <definedName name="QQ_2_10" localSheetId="24">'PONTE-GABIÃO'!QQ_2_10</definedName>
    <definedName name="QQ_2_10">[0]!QQ_2_10</definedName>
    <definedName name="QQ_2_12" localSheetId="19">'MOBILIZAÇÃO-CD'!QQ_2_12</definedName>
    <definedName name="QQ_2_12" localSheetId="18">'MOBILIZAÇÃO-SD'!QQ_2_12</definedName>
    <definedName name="QQ_2_12" localSheetId="22">'PONTE-DEMOLIÇÕES E LIMPEZA'!QQ_2_12</definedName>
    <definedName name="QQ_2_12" localSheetId="24">'PONTE-GABIÃO'!QQ_2_12</definedName>
    <definedName name="QQ_2_12">[0]!QQ_2_12</definedName>
    <definedName name="QQ_2_13" localSheetId="19">'MOBILIZAÇÃO-CD'!QQ_2_13</definedName>
    <definedName name="QQ_2_13" localSheetId="18">'MOBILIZAÇÃO-SD'!QQ_2_13</definedName>
    <definedName name="QQ_2_13" localSheetId="22">'PONTE-DEMOLIÇÕES E LIMPEZA'!QQ_2_13</definedName>
    <definedName name="QQ_2_13" localSheetId="24">'PONTE-GABIÃO'!QQ_2_13</definedName>
    <definedName name="QQ_2_13">[0]!QQ_2_13</definedName>
    <definedName name="QQ_2_14" localSheetId="19">'MOBILIZAÇÃO-CD'!QQ_2_14</definedName>
    <definedName name="QQ_2_14" localSheetId="18">'MOBILIZAÇÃO-SD'!QQ_2_14</definedName>
    <definedName name="QQ_2_14" localSheetId="22">'PONTE-DEMOLIÇÕES E LIMPEZA'!QQ_2_14</definedName>
    <definedName name="QQ_2_14" localSheetId="24">'PONTE-GABIÃO'!QQ_2_14</definedName>
    <definedName name="QQ_2_14">[0]!QQ_2_14</definedName>
    <definedName name="QQ_2_19">#N/A</definedName>
    <definedName name="QQ_2_2" localSheetId="19">'MOBILIZAÇÃO-CD'!QQ_2_2</definedName>
    <definedName name="QQ_2_2" localSheetId="18">'MOBILIZAÇÃO-SD'!QQ_2_2</definedName>
    <definedName name="QQ_2_2" localSheetId="22">'PONTE-DEMOLIÇÕES E LIMPEZA'!QQ_2_2</definedName>
    <definedName name="QQ_2_2" localSheetId="24">'PONTE-GABIÃO'!QQ_2_2</definedName>
    <definedName name="QQ_2_2">[0]!QQ_2_2</definedName>
    <definedName name="QQ_2_21">#N/A</definedName>
    <definedName name="QQ_2_22" localSheetId="19">'MOBILIZAÇÃO-CD'!QQ_2_22</definedName>
    <definedName name="QQ_2_22" localSheetId="18">'MOBILIZAÇÃO-SD'!QQ_2_22</definedName>
    <definedName name="QQ_2_22" localSheetId="22">'PONTE-DEMOLIÇÕES E LIMPEZA'!QQ_2_22</definedName>
    <definedName name="QQ_2_22" localSheetId="24">'PONTE-GABIÃO'!QQ_2_22</definedName>
    <definedName name="QQ_2_22">[0]!QQ_2_22</definedName>
    <definedName name="QQ_2_23">#N/A</definedName>
    <definedName name="QQ_2_24">#N/A</definedName>
    <definedName name="QQ_2_25" localSheetId="19">'MOBILIZAÇÃO-CD'!QQ_2_25</definedName>
    <definedName name="QQ_2_25" localSheetId="18">'MOBILIZAÇÃO-SD'!QQ_2_25</definedName>
    <definedName name="QQ_2_25" localSheetId="22">'PONTE-DEMOLIÇÕES E LIMPEZA'!QQ_2_25</definedName>
    <definedName name="QQ_2_25" localSheetId="24">'PONTE-GABIÃO'!QQ_2_25</definedName>
    <definedName name="QQ_2_25">[0]!QQ_2_25</definedName>
    <definedName name="QQ_2_26" localSheetId="19">'MOBILIZAÇÃO-CD'!QQ_2_26</definedName>
    <definedName name="QQ_2_26" localSheetId="18">'MOBILIZAÇÃO-SD'!QQ_2_26</definedName>
    <definedName name="QQ_2_26" localSheetId="22">'PONTE-DEMOLIÇÕES E LIMPEZA'!QQ_2_26</definedName>
    <definedName name="QQ_2_26" localSheetId="24">'PONTE-GABIÃO'!QQ_2_26</definedName>
    <definedName name="QQ_2_26">[0]!QQ_2_26</definedName>
    <definedName name="QQ_2_27" localSheetId="19">'MOBILIZAÇÃO-CD'!QQ_2_27</definedName>
    <definedName name="QQ_2_27" localSheetId="18">'MOBILIZAÇÃO-SD'!QQ_2_27</definedName>
    <definedName name="QQ_2_27" localSheetId="22">'PONTE-DEMOLIÇÕES E LIMPEZA'!QQ_2_27</definedName>
    <definedName name="QQ_2_27" localSheetId="24">'PONTE-GABIÃO'!QQ_2_27</definedName>
    <definedName name="QQ_2_27">[0]!QQ_2_27</definedName>
    <definedName name="QQ_2_28" localSheetId="19">'MOBILIZAÇÃO-CD'!QQ_2_28</definedName>
    <definedName name="QQ_2_28" localSheetId="18">'MOBILIZAÇÃO-SD'!QQ_2_28</definedName>
    <definedName name="QQ_2_28" localSheetId="22">'PONTE-DEMOLIÇÕES E LIMPEZA'!QQ_2_28</definedName>
    <definedName name="QQ_2_28" localSheetId="24">'PONTE-GABIÃO'!QQ_2_28</definedName>
    <definedName name="QQ_2_28">[0]!QQ_2_28</definedName>
    <definedName name="QQ_2_29" localSheetId="19">'MOBILIZAÇÃO-CD'!QQ_2_29</definedName>
    <definedName name="QQ_2_29" localSheetId="18">'MOBILIZAÇÃO-SD'!QQ_2_29</definedName>
    <definedName name="QQ_2_29" localSheetId="22">'PONTE-DEMOLIÇÕES E LIMPEZA'!QQ_2_29</definedName>
    <definedName name="QQ_2_29" localSheetId="24">'PONTE-GABIÃO'!QQ_2_29</definedName>
    <definedName name="QQ_2_29">[0]!QQ_2_29</definedName>
    <definedName name="QQ_2_3" localSheetId="19">'MOBILIZAÇÃO-CD'!QQ_2_3</definedName>
    <definedName name="QQ_2_3" localSheetId="18">'MOBILIZAÇÃO-SD'!QQ_2_3</definedName>
    <definedName name="QQ_2_3" localSheetId="22">'PONTE-DEMOLIÇÕES E LIMPEZA'!QQ_2_3</definedName>
    <definedName name="QQ_2_3" localSheetId="24">'PONTE-GABIÃO'!QQ_2_3</definedName>
    <definedName name="QQ_2_3">[0]!QQ_2_3</definedName>
    <definedName name="QQ_2_30" localSheetId="19">'MOBILIZAÇÃO-CD'!QQ_2_30</definedName>
    <definedName name="QQ_2_30" localSheetId="18">'MOBILIZAÇÃO-SD'!QQ_2_30</definedName>
    <definedName name="QQ_2_30" localSheetId="22">'PONTE-DEMOLIÇÕES E LIMPEZA'!QQ_2_30</definedName>
    <definedName name="QQ_2_30" localSheetId="24">'PONTE-GABIÃO'!QQ_2_30</definedName>
    <definedName name="QQ_2_30">[0]!QQ_2_30</definedName>
    <definedName name="QQ_2_31" localSheetId="19">'MOBILIZAÇÃO-CD'!QQ_2_31</definedName>
    <definedName name="QQ_2_31" localSheetId="18">'MOBILIZAÇÃO-SD'!QQ_2_31</definedName>
    <definedName name="QQ_2_31" localSheetId="22">'PONTE-DEMOLIÇÕES E LIMPEZA'!QQ_2_31</definedName>
    <definedName name="QQ_2_31" localSheetId="24">'PONTE-GABIÃO'!QQ_2_31</definedName>
    <definedName name="QQ_2_31">[0]!QQ_2_31</definedName>
    <definedName name="QQ_2_32" localSheetId="19">'MOBILIZAÇÃO-CD'!QQ_2_32</definedName>
    <definedName name="QQ_2_32" localSheetId="18">'MOBILIZAÇÃO-SD'!QQ_2_32</definedName>
    <definedName name="QQ_2_32" localSheetId="22">'PONTE-DEMOLIÇÕES E LIMPEZA'!QQ_2_32</definedName>
    <definedName name="QQ_2_32" localSheetId="24">'PONTE-GABIÃO'!QQ_2_32</definedName>
    <definedName name="QQ_2_32">[0]!QQ_2_32</definedName>
    <definedName name="QQ_2_33" localSheetId="19">'MOBILIZAÇÃO-CD'!QQ_2_33</definedName>
    <definedName name="QQ_2_33" localSheetId="18">'MOBILIZAÇÃO-SD'!QQ_2_33</definedName>
    <definedName name="QQ_2_33" localSheetId="22">'PONTE-DEMOLIÇÕES E LIMPEZA'!QQ_2_33</definedName>
    <definedName name="QQ_2_33" localSheetId="24">'PONTE-GABIÃO'!QQ_2_33</definedName>
    <definedName name="QQ_2_33">[0]!QQ_2_33</definedName>
    <definedName name="QQ_2_34" localSheetId="19">'MOBILIZAÇÃO-CD'!QQ_2_34</definedName>
    <definedName name="QQ_2_34" localSheetId="18">'MOBILIZAÇÃO-SD'!QQ_2_34</definedName>
    <definedName name="QQ_2_34" localSheetId="22">'PONTE-DEMOLIÇÕES E LIMPEZA'!QQ_2_34</definedName>
    <definedName name="QQ_2_34" localSheetId="24">'PONTE-GABIÃO'!QQ_2_34</definedName>
    <definedName name="QQ_2_34">[0]!QQ_2_34</definedName>
    <definedName name="QQ_2_35" localSheetId="19">'MOBILIZAÇÃO-CD'!QQ_2_35</definedName>
    <definedName name="QQ_2_35" localSheetId="18">'MOBILIZAÇÃO-SD'!QQ_2_35</definedName>
    <definedName name="QQ_2_35" localSheetId="22">'PONTE-DEMOLIÇÕES E LIMPEZA'!QQ_2_35</definedName>
    <definedName name="QQ_2_35" localSheetId="24">'PONTE-GABIÃO'!QQ_2_35</definedName>
    <definedName name="QQ_2_35">[0]!QQ_2_35</definedName>
    <definedName name="QQ_2_36" localSheetId="19">'MOBILIZAÇÃO-CD'!QQ_2_36</definedName>
    <definedName name="QQ_2_36" localSheetId="18">'MOBILIZAÇÃO-SD'!QQ_2_36</definedName>
    <definedName name="QQ_2_36" localSheetId="22">'PONTE-DEMOLIÇÕES E LIMPEZA'!QQ_2_36</definedName>
    <definedName name="QQ_2_36" localSheetId="24">'PONTE-GABIÃO'!QQ_2_36</definedName>
    <definedName name="QQ_2_36">[0]!QQ_2_36</definedName>
    <definedName name="QQ_2_37" localSheetId="19">'MOBILIZAÇÃO-CD'!QQ_2_37</definedName>
    <definedName name="QQ_2_37" localSheetId="18">'MOBILIZAÇÃO-SD'!QQ_2_37</definedName>
    <definedName name="QQ_2_37" localSheetId="22">'PONTE-DEMOLIÇÕES E LIMPEZA'!QQ_2_37</definedName>
    <definedName name="QQ_2_37" localSheetId="24">'PONTE-GABIÃO'!QQ_2_37</definedName>
    <definedName name="QQ_2_37">[0]!QQ_2_37</definedName>
    <definedName name="QQ_2_38" localSheetId="19">'MOBILIZAÇÃO-CD'!QQ_2_38</definedName>
    <definedName name="QQ_2_38" localSheetId="18">'MOBILIZAÇÃO-SD'!QQ_2_38</definedName>
    <definedName name="QQ_2_38" localSheetId="22">'PONTE-DEMOLIÇÕES E LIMPEZA'!QQ_2_38</definedName>
    <definedName name="QQ_2_38" localSheetId="24">'PONTE-GABIÃO'!QQ_2_38</definedName>
    <definedName name="QQ_2_38">[0]!QQ_2_38</definedName>
    <definedName name="QQ_2_39">#N/A</definedName>
    <definedName name="QQ_2_4" localSheetId="19">'MOBILIZAÇÃO-CD'!QQ_2_4</definedName>
    <definedName name="QQ_2_4" localSheetId="18">'MOBILIZAÇÃO-SD'!QQ_2_4</definedName>
    <definedName name="QQ_2_4" localSheetId="22">'PONTE-DEMOLIÇÕES E LIMPEZA'!QQ_2_4</definedName>
    <definedName name="QQ_2_4" localSheetId="24">'PONTE-GABIÃO'!QQ_2_4</definedName>
    <definedName name="QQ_2_4">[0]!QQ_2_4</definedName>
    <definedName name="QQ_2_40">#N/A</definedName>
    <definedName name="QQ_2_41">#N/A</definedName>
    <definedName name="QQ_2_42">#N/A</definedName>
    <definedName name="QQ_2_43">#N/A</definedName>
    <definedName name="QQ_2_44">#N/A</definedName>
    <definedName name="QQ_2_45">#N/A</definedName>
    <definedName name="QQ_2_46">#N/A</definedName>
    <definedName name="QQ_2_47">#N/A</definedName>
    <definedName name="QQ_2_48">#N/A</definedName>
    <definedName name="QQ_2_5" localSheetId="19">'MOBILIZAÇÃO-CD'!QQ_2_5</definedName>
    <definedName name="QQ_2_5" localSheetId="18">'MOBILIZAÇÃO-SD'!QQ_2_5</definedName>
    <definedName name="QQ_2_5" localSheetId="22">'PONTE-DEMOLIÇÕES E LIMPEZA'!QQ_2_5</definedName>
    <definedName name="QQ_2_5" localSheetId="24">'PONTE-GABIÃO'!QQ_2_5</definedName>
    <definedName name="QQ_2_5">[0]!QQ_2_5</definedName>
    <definedName name="QQ_2_51">#N/A</definedName>
    <definedName name="QQ_2_52">#N/A</definedName>
    <definedName name="QQ_2_53">#N/A</definedName>
    <definedName name="QQ_2_54">#N/A</definedName>
    <definedName name="QQ_2_55">#N/A</definedName>
    <definedName name="QQ_2_56">#N/A</definedName>
    <definedName name="QQ_2_57">#N/A</definedName>
    <definedName name="QQ_2_58">#N/A</definedName>
    <definedName name="QQ_2_59">#N/A</definedName>
    <definedName name="QQ_2_6" localSheetId="19">'MOBILIZAÇÃO-CD'!QQ_2_6</definedName>
    <definedName name="QQ_2_6" localSheetId="18">'MOBILIZAÇÃO-SD'!QQ_2_6</definedName>
    <definedName name="QQ_2_6" localSheetId="22">'PONTE-DEMOLIÇÕES E LIMPEZA'!QQ_2_6</definedName>
    <definedName name="QQ_2_6" localSheetId="24">'PONTE-GABIÃO'!QQ_2_6</definedName>
    <definedName name="QQ_2_6">[0]!QQ_2_6</definedName>
    <definedName name="QQ_2_60">#N/A</definedName>
    <definedName name="QQ_2_61">#N/A</definedName>
    <definedName name="QQ_2_62">#N/A</definedName>
    <definedName name="QQ_2_63">#N/A</definedName>
    <definedName name="QQ_2_64">#N/A</definedName>
    <definedName name="QQ_2_65">#N/A</definedName>
    <definedName name="QQ_2_66">#N/A</definedName>
    <definedName name="QQ_2_67">#N/A</definedName>
    <definedName name="QQ_2_68">#N/A</definedName>
    <definedName name="QQ_2_69">#N/A</definedName>
    <definedName name="QQ_2_7" localSheetId="19">'MOBILIZAÇÃO-CD'!QQ_2_7</definedName>
    <definedName name="QQ_2_7" localSheetId="18">'MOBILIZAÇÃO-SD'!QQ_2_7</definedName>
    <definedName name="QQ_2_7" localSheetId="22">'PONTE-DEMOLIÇÕES E LIMPEZA'!QQ_2_7</definedName>
    <definedName name="QQ_2_7" localSheetId="24">'PONTE-GABIÃO'!QQ_2_7</definedName>
    <definedName name="QQ_2_7">[0]!QQ_2_7</definedName>
    <definedName name="QQ_2_70">#N/A</definedName>
    <definedName name="QQ_2_71">#N/A</definedName>
    <definedName name="QQ_2_72">#N/A</definedName>
    <definedName name="QQ_2_8" localSheetId="19">'MOBILIZAÇÃO-CD'!QQ_2_8</definedName>
    <definedName name="QQ_2_8" localSheetId="18">'MOBILIZAÇÃO-SD'!QQ_2_8</definedName>
    <definedName name="QQ_2_8" localSheetId="22">'PONTE-DEMOLIÇÕES E LIMPEZA'!QQ_2_8</definedName>
    <definedName name="QQ_2_8" localSheetId="24">'PONTE-GABIÃO'!QQ_2_8</definedName>
    <definedName name="QQ_2_8">[0]!QQ_2_8</definedName>
    <definedName name="QQ_2_9" localSheetId="19">'MOBILIZAÇÃO-CD'!QQ_2_9</definedName>
    <definedName name="QQ_2_9" localSheetId="18">'MOBILIZAÇÃO-SD'!QQ_2_9</definedName>
    <definedName name="QQ_2_9" localSheetId="22">'PONTE-DEMOLIÇÕES E LIMPEZA'!QQ_2_9</definedName>
    <definedName name="QQ_2_9" localSheetId="24">'PONTE-GABIÃO'!QQ_2_9</definedName>
    <definedName name="QQ_2_9">[0]!QQ_2_9</definedName>
    <definedName name="qqe" localSheetId="19">#REF!</definedName>
    <definedName name="qqe" localSheetId="18">#REF!</definedName>
    <definedName name="qqe" localSheetId="22">#REF!</definedName>
    <definedName name="qqe" localSheetId="24">#REF!</definedName>
    <definedName name="qqe">#REF!</definedName>
    <definedName name="qqq" localSheetId="19" hidden="1">#REF!</definedName>
    <definedName name="qqq" localSheetId="18" hidden="1">#REF!</definedName>
    <definedName name="qqq" localSheetId="22" hidden="1">#REF!</definedName>
    <definedName name="qqq" localSheetId="24" hidden="1">#REF!</definedName>
    <definedName name="qqq" hidden="1">#REF!</definedName>
    <definedName name="QQQQ">#REF!</definedName>
    <definedName name="qqqqq" localSheetId="19" hidden="1">{#N/A,#N/A,FALSE,"MO (2)"}</definedName>
    <definedName name="qqqqq" localSheetId="18" hidden="1">{#N/A,#N/A,FALSE,"MO (2)"}</definedName>
    <definedName name="qqqqq" localSheetId="22" hidden="1">{#N/A,#N/A,FALSE,"MO (2)"}</definedName>
    <definedName name="qqqqq" localSheetId="24" hidden="1">{#N/A,#N/A,FALSE,"MO (2)"}</definedName>
    <definedName name="qqqqq" hidden="1">{#N/A,#N/A,FALSE,"MO (2)"}</definedName>
    <definedName name="qqqqqq" localSheetId="19" hidden="1">{"'gráf jan00'!$A$1:$AK$41"}</definedName>
    <definedName name="qqqqqq" localSheetId="18" hidden="1">{"'gráf jan00'!$A$1:$AK$41"}</definedName>
    <definedName name="qqqqqq" localSheetId="22" hidden="1">{"'gráf jan00'!$A$1:$AK$41"}</definedName>
    <definedName name="qqqqqq" localSheetId="24" hidden="1">{"'gráf jan00'!$A$1:$AK$41"}</definedName>
    <definedName name="qqqqqq" hidden="1">{"'gráf jan00'!$A$1:$AK$41"}</definedName>
    <definedName name="qqqqqqq">#N/A</definedName>
    <definedName name="qqqqqqqq" localSheetId="19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" localSheetId="18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" localSheetId="22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" localSheetId="24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q" localSheetId="19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qqqqqqq" localSheetId="18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qqqqqqq" localSheetId="22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qqqqqqq" localSheetId="24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qqqqqqq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we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qqwe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qqwe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qqwe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qqwe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QTD" hidden="1">#REF!</definedName>
    <definedName name="qtd_itens_avaliados">#REF!</definedName>
    <definedName name="qtd_itens_desconsiderados">#REF!</definedName>
    <definedName name="QTDE_6">#REF!</definedName>
    <definedName name="QTDE_7">#REF!</definedName>
    <definedName name="QTDE_8">#REF!</definedName>
    <definedName name="QTDE_9">#REF!</definedName>
    <definedName name="QtEq" hidden="1">#REF!</definedName>
    <definedName name="QtMo" hidden="1">#REF!</definedName>
    <definedName name="QtMp" hidden="1">#REF!</definedName>
    <definedName name="QtTr" hidden="1">#REF!</definedName>
    <definedName name="QUAD1">#N/A</definedName>
    <definedName name="QUAD11">#N/A</definedName>
    <definedName name="QUAD21">#N/A</definedName>
    <definedName name="QUAD211">#N/A</definedName>
    <definedName name="QUAD22">#N/A</definedName>
    <definedName name="QUAD221">#N/A</definedName>
    <definedName name="QUAD23">#N/A</definedName>
    <definedName name="QUADRO">#REF!</definedName>
    <definedName name="QuadroGeral">#REF!</definedName>
    <definedName name="QUANT">#REF!</definedName>
    <definedName name="Quant.">#REF!</definedName>
    <definedName name="Quant.1">#REF!</definedName>
    <definedName name="QUANT___0">#REF!</definedName>
    <definedName name="QUANT_acumu">#REF!</definedName>
    <definedName name="QUANTIDADE">#REF!</definedName>
    <definedName name="QUANTIDADE_10">#REF!</definedName>
    <definedName name="QUANTIDADE_10_19">#REF!</definedName>
    <definedName name="QUANTIDADE_17">#REF!</definedName>
    <definedName name="QUANTIDADE_17_19">#REF!</definedName>
    <definedName name="QUANTIDADE_19">#REF!</definedName>
    <definedName name="QUANTIDADE_6">#REF!</definedName>
    <definedName name="QUANTIDADE_6_19">#REF!</definedName>
    <definedName name="QUANTIDADE_7">#REF!</definedName>
    <definedName name="QUANTIDADE_7_19">#REF!</definedName>
    <definedName name="QUANTIDADE_8">#REF!</definedName>
    <definedName name="QUANTIDADE_8_19">#REF!</definedName>
    <definedName name="QUANTIDADE_9">#REF!</definedName>
    <definedName name="QUANTIDADE_9_19">#REF!</definedName>
    <definedName name="Quantidades" localSheetId="19" hidden="1">{#N/A,#N/A,FALSE,"MO (2)"}</definedName>
    <definedName name="Quantidades" localSheetId="18" hidden="1">{#N/A,#N/A,FALSE,"MO (2)"}</definedName>
    <definedName name="Quantidades" localSheetId="22" hidden="1">{#N/A,#N/A,FALSE,"MO (2)"}</definedName>
    <definedName name="Quantidades" localSheetId="24" hidden="1">{#N/A,#N/A,FALSE,"MO (2)"}</definedName>
    <definedName name="Quantidades" hidden="1">{#N/A,#N/A,FALSE,"MO (2)"}</definedName>
    <definedName name="QUANTITATIVO">#REF!</definedName>
    <definedName name="QUANTITATIVOS">#REF!</definedName>
    <definedName name="que" localSheetId="19" hidden="1">{#N/A,#N/A,FALSE,"MO (2)"}</definedName>
    <definedName name="que" localSheetId="18" hidden="1">{#N/A,#N/A,FALSE,"MO (2)"}</definedName>
    <definedName name="que" localSheetId="22" hidden="1">{#N/A,#N/A,FALSE,"MO (2)"}</definedName>
    <definedName name="que" localSheetId="24" hidden="1">{#N/A,#N/A,FALSE,"MO (2)"}</definedName>
    <definedName name="que" hidden="1">{#N/A,#N/A,FALSE,"MO (2)"}</definedName>
    <definedName name="QUE_P_E_ISSO">#REF!</definedName>
    <definedName name="quilometros">#REF!</definedName>
    <definedName name="QUQT" localSheetId="19" hidden="1">{"'gráf jan00'!$A$1:$AK$41"}</definedName>
    <definedName name="QUQT" localSheetId="18" hidden="1">{"'gráf jan00'!$A$1:$AK$41"}</definedName>
    <definedName name="QUQT" localSheetId="22" hidden="1">{"'gráf jan00'!$A$1:$AK$41"}</definedName>
    <definedName name="QUQT" localSheetId="24" hidden="1">{"'gráf jan00'!$A$1:$AK$41"}</definedName>
    <definedName name="QUQT" hidden="1">{"'gráf jan00'!$A$1:$AK$41"}</definedName>
    <definedName name="qwer">#REF!</definedName>
    <definedName name="qwrqerwqer">#REF!</definedName>
    <definedName name="RA">#REF!</definedName>
    <definedName name="rach">#REF!</definedName>
    <definedName name="rach_38">#N/A</definedName>
    <definedName name="Rachão">#REF!</definedName>
    <definedName name="Rachão_10">#N/A</definedName>
    <definedName name="Rachão_2">#N/A</definedName>
    <definedName name="Rachão_23">#N/A</definedName>
    <definedName name="Rachão_24">#N/A</definedName>
    <definedName name="Rachão_26">#N/A</definedName>
    <definedName name="Rachão_27">#N/A</definedName>
    <definedName name="Rachão_29">#N/A</definedName>
    <definedName name="Rachão_30">#N/A</definedName>
    <definedName name="Rachão_36">#N/A</definedName>
    <definedName name="Rachão_37">#N/A</definedName>
    <definedName name="Rachão_38">#N/A</definedName>
    <definedName name="Rachão_4">#N/A</definedName>
    <definedName name="Rachão_48">#N/A</definedName>
    <definedName name="Rachão_51">#N/A</definedName>
    <definedName name="Rachão_52">#N/A</definedName>
    <definedName name="Rachão_53">#N/A</definedName>
    <definedName name="Rachão_55">#N/A</definedName>
    <definedName name="Rachão_67">#N/A</definedName>
    <definedName name="Rachão_68">#N/A</definedName>
    <definedName name="Rachão_69">#N/A</definedName>
    <definedName name="Rachão_70">#N/A</definedName>
    <definedName name="Rachão_71">#N/A</definedName>
    <definedName name="Rachão_72">#N/A</definedName>
    <definedName name="Rae">#REF!</definedName>
    <definedName name="Rajuste02">#REF!</definedName>
    <definedName name="rascunho">#REF!</definedName>
    <definedName name="RBQ">#REF!</definedName>
    <definedName name="RBV">#REF!</definedName>
    <definedName name="RBV_25">#REF!</definedName>
    <definedName name="RBV_29">#REF!</definedName>
    <definedName name="RBV_31">#REF!</definedName>
    <definedName name="RBVV">#REF!</definedName>
    <definedName name="rc.cerca">#REF!</definedName>
    <definedName name="RCB">#REF!</definedName>
    <definedName name="RCC">#REF!</definedName>
    <definedName name="RCCL">#REF!</definedName>
    <definedName name="rcgp">#REF!</definedName>
    <definedName name="RDGDCELE">#REF!</definedName>
    <definedName name="RDGDCMEC">#REF!</definedName>
    <definedName name="RDM">#REF!</definedName>
    <definedName name="RDTEA" localSheetId="19" hidden="1">{"'Quadro'!$A$4:$BG$78"}</definedName>
    <definedName name="RDTEA" localSheetId="18" hidden="1">{"'Quadro'!$A$4:$BG$78"}</definedName>
    <definedName name="RDTEA" localSheetId="22" hidden="1">{"'Quadro'!$A$4:$BG$78"}</definedName>
    <definedName name="RDTEA" localSheetId="24" hidden="1">{"'Quadro'!$A$4:$BG$78"}</definedName>
    <definedName name="RDTEA" hidden="1">{"'Quadro'!$A$4:$BG$78"}</definedName>
    <definedName name="re">#REF!</definedName>
    <definedName name="rea">#REF!</definedName>
    <definedName name="rea_4">"$#REF!.$J$#REF!"</definedName>
    <definedName name="readequação">#REF!</definedName>
    <definedName name="reagente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agente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agente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agente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agente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AJ">"$#REF!.$F$16"</definedName>
    <definedName name="Reajuste">#REF!</definedName>
    <definedName name="Realinhamento">#REF!</definedName>
    <definedName name="REATAPILO">"$#REF!.$I$27"</definedName>
    <definedName name="REATBUEIRO">#REF!</definedName>
    <definedName name="REBOQUE">#REF!</definedName>
    <definedName name="rec">#REF!</definedName>
    <definedName name="rec_10">#N/A</definedName>
    <definedName name="rec_2">#N/A</definedName>
    <definedName name="rec_23">#N/A</definedName>
    <definedName name="rec_24">#N/A</definedName>
    <definedName name="rec_26">#N/A</definedName>
    <definedName name="rec_27">#N/A</definedName>
    <definedName name="rec_29">#N/A</definedName>
    <definedName name="rec_30">#N/A</definedName>
    <definedName name="rec_36">#N/A</definedName>
    <definedName name="rec_37">#N/A</definedName>
    <definedName name="rec_38">#N/A</definedName>
    <definedName name="rec_4">#N/A</definedName>
    <definedName name="rec_48">#N/A</definedName>
    <definedName name="rec_51">#N/A</definedName>
    <definedName name="rec_52">#N/A</definedName>
    <definedName name="rec_53">#N/A</definedName>
    <definedName name="rec_55">#N/A</definedName>
    <definedName name="rec_67">#N/A</definedName>
    <definedName name="rec_68">#N/A</definedName>
    <definedName name="rec_69">#N/A</definedName>
    <definedName name="rec_70">#N/A</definedName>
    <definedName name="rec_71">#N/A</definedName>
    <definedName name="rec_72">#N/A</definedName>
    <definedName name="REC_ASFALTO_AN">#REF!</definedName>
    <definedName name="REC_ASFALTO_AT">#REF!</definedName>
    <definedName name="REC_CALÇADA_AN">#REF!</definedName>
    <definedName name="REC_CALÇADA_AT">#REF!</definedName>
    <definedName name="REC0MPMBUFMAN">"$#REF!.$I$36"</definedName>
    <definedName name="REC110PI">#REF!</definedName>
    <definedName name="REC110R">#REF!</definedName>
    <definedName name="REC316PI">#REF!</definedName>
    <definedName name="REC316R">#REF!</definedName>
    <definedName name="recc">#REF!</definedName>
    <definedName name="recc_38">#N/A</definedName>
    <definedName name="RECMECFAIXA">"$#REF!.$I$27"</definedName>
    <definedName name="RECOMECATERRO">"$#REF!.$I$27"</definedName>
    <definedName name="RECOMPMBUFREC">"$#REF!.$I$36"</definedName>
    <definedName name="RECOMPMBUQMAN">#REF!</definedName>
    <definedName name="Recompo">#REF!</definedName>
    <definedName name="RECOMPPLACA">"$#REF!.$F$37"</definedName>
    <definedName name="RECOMPREVQMANALT">#REF!</definedName>
    <definedName name="RECONFORMAÇÃO">#REF!</definedName>
    <definedName name="RECP">#REF!</definedName>
    <definedName name="RECREV">#REF!</definedName>
    <definedName name="recrevcbuq">#REF!</definedName>
    <definedName name="REFEITO" localSheetId="19" hidden="1">{#N/A,#N/A,FALSE,"Plan1"}</definedName>
    <definedName name="REFEITO" localSheetId="18" hidden="1">{#N/A,#N/A,FALSE,"Plan1"}</definedName>
    <definedName name="REFEITO" localSheetId="22" hidden="1">{#N/A,#N/A,FALSE,"Plan1"}</definedName>
    <definedName name="REFEITO" localSheetId="24" hidden="1">{#N/A,#N/A,FALSE,"Plan1"}</definedName>
    <definedName name="REFEITO" hidden="1">{#N/A,#N/A,FALSE,"Plan1"}</definedName>
    <definedName name="REG">#REF!</definedName>
    <definedName name="REG_25">#REF!</definedName>
    <definedName name="REG_4">#REF!</definedName>
    <definedName name="REG_MAN_AN">#REF!</definedName>
    <definedName name="REG_MAN_AT">#REF!</definedName>
    <definedName name="REG_MEC_AN">#REF!</definedName>
    <definedName name="REG_MEC_AT">#REF!</definedName>
    <definedName name="REG_SUB_LEITO">#REF!</definedName>
    <definedName name="REGG">#REF!</definedName>
    <definedName name="REGIAO" localSheetId="17">L37C10</definedName>
    <definedName name="REGIAO" localSheetId="21">L37C10</definedName>
    <definedName name="REGIAO" localSheetId="20">L37C10</definedName>
    <definedName name="REGIAO" localSheetId="12">L37C10</definedName>
    <definedName name="REGIAO" localSheetId="8">L37C10</definedName>
    <definedName name="REGIAO" localSheetId="19">L37C10</definedName>
    <definedName name="REGIAO" localSheetId="18">L37C10</definedName>
    <definedName name="REGIAO" localSheetId="13">L37C10</definedName>
    <definedName name="REGIAO" localSheetId="6">L37C10</definedName>
    <definedName name="REGIAO" localSheetId="22">L37C10</definedName>
    <definedName name="REGIAO" localSheetId="24">L37C10</definedName>
    <definedName name="REGIAO" localSheetId="31">L37C10</definedName>
    <definedName name="REGIAO" localSheetId="39">L37C10</definedName>
    <definedName name="REGIAO">L37C10</definedName>
    <definedName name="REGIÃO" localSheetId="19">#REF!</definedName>
    <definedName name="REGIÃO" localSheetId="18">#REF!</definedName>
    <definedName name="REGIÃO" localSheetId="22">#REF!</definedName>
    <definedName name="REGIÃO" localSheetId="24">#REF!</definedName>
    <definedName name="REGIÃO">#REF!</definedName>
    <definedName name="REGIOES" localSheetId="19">#REF!</definedName>
    <definedName name="REGIOES" localSheetId="18">#REF!</definedName>
    <definedName name="REGIOES" localSheetId="22">#REF!</definedName>
    <definedName name="REGIOES" localSheetId="24">#REF!</definedName>
    <definedName name="REGIOES">#REF!</definedName>
    <definedName name="regmecfaixa">"$#REF!.$G$46"</definedName>
    <definedName name="regula">#REF!</definedName>
    <definedName name="REGULA_10">#REF!</definedName>
    <definedName name="REGULA_25">#REF!</definedName>
    <definedName name="REGULA_27">#REF!</definedName>
    <definedName name="REGULA_29">#REF!</definedName>
    <definedName name="REGULA_3">#REF!</definedName>
    <definedName name="REGULA_4">#REF!</definedName>
    <definedName name="REGULA_5">#REF!</definedName>
    <definedName name="REGULA_9">#REF!</definedName>
    <definedName name="REGULAA">#REF!</definedName>
    <definedName name="REGULARIZAÇÃO_AN">SUM(#REF!)</definedName>
    <definedName name="REGULARIZAÇÃO_AT">SUM(#REF!)</definedName>
    <definedName name="Reimbursement">"Reembolso"</definedName>
    <definedName name="rej">#REF!</definedName>
    <definedName name="REL" localSheetId="19" hidden="1">{#N/A,#N/A,TRUE,"Serviços"}</definedName>
    <definedName name="REL" localSheetId="18" hidden="1">{#N/A,#N/A,TRUE,"Serviços"}</definedName>
    <definedName name="REL" localSheetId="22" hidden="1">{#N/A,#N/A,TRUE,"Serviços"}</definedName>
    <definedName name="REL" localSheetId="24" hidden="1">{#N/A,#N/A,TRUE,"Serviços"}</definedName>
    <definedName name="REL" hidden="1">{#N/A,#N/A,TRUE,"Serviços"}</definedName>
    <definedName name="relação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lação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lação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lação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laçã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lat" hidden="1">#REF!</definedName>
    <definedName name="RELATÓRIO_DOS_SERVIÇOS_EXECUTADOS">#REF!</definedName>
    <definedName name="relequip">#REF!</definedName>
    <definedName name="RELL" localSheetId="19" hidden="1">{#N/A,#N/A,TRUE,"Serviços"}</definedName>
    <definedName name="RELL" localSheetId="18" hidden="1">{#N/A,#N/A,TRUE,"Serviços"}</definedName>
    <definedName name="RELL" localSheetId="22" hidden="1">{#N/A,#N/A,TRUE,"Serviços"}</definedName>
    <definedName name="RELL" localSheetId="24" hidden="1">{#N/A,#N/A,TRUE,"Serviços"}</definedName>
    <definedName name="RELL" hidden="1">{#N/A,#N/A,TRUE,"Serviços"}</definedName>
    <definedName name="RELMOBRA" localSheetId="19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LMOBRA" localSheetId="18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LMOBRA" localSheetId="22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LMOBRA" localSheetId="24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LMOBRA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M_BLOKRET_AN">#REF!</definedName>
    <definedName name="REM_BLOKRET_AT">#REF!</definedName>
    <definedName name="REM_MEIO_FIO_AN">#REF!</definedName>
    <definedName name="REM_MEIO_FIO_AT">#REF!</definedName>
    <definedName name="REM_PARALELEP_AN">#REF!</definedName>
    <definedName name="REM_PARALELEP_AT">#REF!</definedName>
    <definedName name="REMENDO_20">#REF!</definedName>
    <definedName name="REMENDOF">#REF!</definedName>
    <definedName name="REMENDOF_23">#REF!</definedName>
    <definedName name="REMENDOMBUFMAN">#REF!</definedName>
    <definedName name="REMENDOMBUQMAN">#REF!</definedName>
    <definedName name="REMMANDEBARR">"$#REF!.$I$27"</definedName>
    <definedName name="remmanmatbetman">"$#REF!.$I$27"</definedName>
    <definedName name="REMMBUFMAN">"$#REF!.$M$39"</definedName>
    <definedName name="REMMECMAN">"$#REF!.$I$27"</definedName>
    <definedName name="REMN">#REF!</definedName>
    <definedName name="remoc">#REF!</definedName>
    <definedName name="REMOÇÃO">#REF!</definedName>
    <definedName name="REMOÇÃO_PAV">#REF!</definedName>
    <definedName name="REMPROFMANALT">#REF!</definedName>
    <definedName name="REMPROFREC">#REF!</definedName>
    <definedName name="REMPROFREC_23">#REF!</definedName>
    <definedName name="REMPROQREC">#REF!</definedName>
    <definedName name="REMPROQREC_23">#REF!</definedName>
    <definedName name="renat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nat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nat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nat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nat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Rendimento">#REF!</definedName>
    <definedName name="RENO">#REF!</definedName>
    <definedName name="REP_BLOKRET_AN">#REF!</definedName>
    <definedName name="REP_BLOKRET_AT">#REF!</definedName>
    <definedName name="REP_MEIO_FIO_AN">#REF!</definedName>
    <definedName name="REP_MEIO_FIO_AT">#REF!</definedName>
    <definedName name="REP_PARALELEP_AN">#REF!</definedName>
    <definedName name="REP_PARALELEP_AT">#REF!</definedName>
    <definedName name="reparos">#REF!</definedName>
    <definedName name="REPERF">#REF!</definedName>
    <definedName name="rerf" localSheetId="19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rf" localSheetId="18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rf" localSheetId="22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rf" localSheetId="24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rf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RSA">#REF!</definedName>
    <definedName name="RES" localSheetId="19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S" localSheetId="18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S" localSheetId="22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S" localSheetId="24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S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s_38">#N/A</definedName>
    <definedName name="RESIDENCIA">#REF!</definedName>
    <definedName name="RESP">#REF!</definedName>
    <definedName name="resu" localSheetId="19" hidden="1">{#N/A,#N/A,FALSE,"MO (2)"}</definedName>
    <definedName name="resu" localSheetId="18" hidden="1">{#N/A,#N/A,FALSE,"MO (2)"}</definedName>
    <definedName name="resu" localSheetId="22" hidden="1">{#N/A,#N/A,FALSE,"MO (2)"}</definedName>
    <definedName name="resu" localSheetId="24" hidden="1">{#N/A,#N/A,FALSE,"MO (2)"}</definedName>
    <definedName name="resu" hidden="1">{#N/A,#N/A,FALSE,"MO (2)"}</definedName>
    <definedName name="resultadorendimento">#REF!</definedName>
    <definedName name="resumo">#REF!</definedName>
    <definedName name="RESUMO_1">#N/A</definedName>
    <definedName name="RESUMO_10">#N/A</definedName>
    <definedName name="RESUMO_12">#N/A</definedName>
    <definedName name="RESUMO_13">#N/A</definedName>
    <definedName name="RESUMO_14">#N/A</definedName>
    <definedName name="RESUMO_19">#N/A</definedName>
    <definedName name="RESUMO_2">#N/A</definedName>
    <definedName name="RESUMO_20">#REF!</definedName>
    <definedName name="RESUMO_21">#N/A</definedName>
    <definedName name="RESUMO_22">#N/A</definedName>
    <definedName name="RESUMO_23">#N/A</definedName>
    <definedName name="RESUMO_24">#N/A</definedName>
    <definedName name="RESUMO_25">#N/A</definedName>
    <definedName name="RESUMO_26">#N/A</definedName>
    <definedName name="RESUMO_27">#N/A</definedName>
    <definedName name="RESUMO_28">#N/A</definedName>
    <definedName name="RESUMO_29">#N/A</definedName>
    <definedName name="RESUMO_3">#N/A</definedName>
    <definedName name="RESUMO_30">#N/A</definedName>
    <definedName name="RESUMO_31">#N/A</definedName>
    <definedName name="RESUMO_32">#N/A</definedName>
    <definedName name="RESUMO_33">#N/A</definedName>
    <definedName name="RESUMO_34">#N/A</definedName>
    <definedName name="RESUMO_35">#N/A</definedName>
    <definedName name="RESUMO_36">#N/A</definedName>
    <definedName name="RESUMO_37">#N/A</definedName>
    <definedName name="RESUMO_38">#N/A</definedName>
    <definedName name="RESUMO_39">#N/A</definedName>
    <definedName name="RESUMO_4">#N/A</definedName>
    <definedName name="RESUMO_40">#N/A</definedName>
    <definedName name="RESUMO_41">#N/A</definedName>
    <definedName name="RESUMO_42">#N/A</definedName>
    <definedName name="RESUMO_43">#N/A</definedName>
    <definedName name="RESUMO_44">#N/A</definedName>
    <definedName name="RESUMO_45">#N/A</definedName>
    <definedName name="RESUMO_46">#N/A</definedName>
    <definedName name="RESUMO_47">#N/A</definedName>
    <definedName name="RESUMO_48">#N/A</definedName>
    <definedName name="RESUMO_5">#N/A</definedName>
    <definedName name="RESUMO_51">#N/A</definedName>
    <definedName name="RESUMO_52">#N/A</definedName>
    <definedName name="RESUMO_53">#N/A</definedName>
    <definedName name="RESUMO_54">#N/A</definedName>
    <definedName name="RESUMO_55">#N/A</definedName>
    <definedName name="RESUMO_56">#N/A</definedName>
    <definedName name="RESUMO_57">#N/A</definedName>
    <definedName name="RESUMO_58">#N/A</definedName>
    <definedName name="RESUMO_59">#N/A</definedName>
    <definedName name="RESUMO_6">#N/A</definedName>
    <definedName name="RESUMO_60">#N/A</definedName>
    <definedName name="RESUMO_61">#N/A</definedName>
    <definedName name="RESUMO_62">#N/A</definedName>
    <definedName name="RESUMO_63">#N/A</definedName>
    <definedName name="RESUMO_64">#N/A</definedName>
    <definedName name="RESUMO_65">#N/A</definedName>
    <definedName name="RESUMO_66">#N/A</definedName>
    <definedName name="RESUMO_67">#N/A</definedName>
    <definedName name="RESUMO_68">#N/A</definedName>
    <definedName name="RESUMO_69">#N/A</definedName>
    <definedName name="RESUMO_7">#N/A</definedName>
    <definedName name="RESUMO_70">#N/A</definedName>
    <definedName name="RESUMO_71">#N/A</definedName>
    <definedName name="RESUMO_72">#N/A</definedName>
    <definedName name="RESUMO_8">#N/A</definedName>
    <definedName name="RESUMO_9">#N/A</definedName>
    <definedName name="Resumo_dos_Materiais_Atividades">#REF!</definedName>
    <definedName name="Resumo_Quantidade">#REF!</definedName>
    <definedName name="RESUMO1">#REF!</definedName>
    <definedName name="resumo2">#REF!</definedName>
    <definedName name="resumo3" localSheetId="19" hidden="1">{#N/A,#N/A,FALSE,"MO (2)"}</definedName>
    <definedName name="resumo3" localSheetId="18" hidden="1">{#N/A,#N/A,FALSE,"MO (2)"}</definedName>
    <definedName name="resumo3" localSheetId="22" hidden="1">{#N/A,#N/A,FALSE,"MO (2)"}</definedName>
    <definedName name="resumo3" localSheetId="24" hidden="1">{#N/A,#N/A,FALSE,"MO (2)"}</definedName>
    <definedName name="resumo3" hidden="1">{#N/A,#N/A,FALSE,"MO (2)"}</definedName>
    <definedName name="resumo3_1" localSheetId="19" hidden="1">{#N/A,#N/A,FALSE,"MO (2)"}</definedName>
    <definedName name="resumo3_1" localSheetId="18" hidden="1">{#N/A,#N/A,FALSE,"MO (2)"}</definedName>
    <definedName name="resumo3_1" localSheetId="22" hidden="1">{#N/A,#N/A,FALSE,"MO (2)"}</definedName>
    <definedName name="resumo3_1" localSheetId="24" hidden="1">{#N/A,#N/A,FALSE,"MO (2)"}</definedName>
    <definedName name="resumo3_1" hidden="1">{#N/A,#N/A,FALSE,"MO (2)"}</definedName>
    <definedName name="resumoii" localSheetId="19" hidden="1">{#N/A,#N/A,FALSE,"MO (2)"}</definedName>
    <definedName name="resumoii" localSheetId="18" hidden="1">{#N/A,#N/A,FALSE,"MO (2)"}</definedName>
    <definedName name="resumoii" localSheetId="22" hidden="1">{#N/A,#N/A,FALSE,"MO (2)"}</definedName>
    <definedName name="resumoii" localSheetId="24" hidden="1">{#N/A,#N/A,FALSE,"MO (2)"}</definedName>
    <definedName name="resumoii" hidden="1">{#N/A,#N/A,FALSE,"MO (2)"}</definedName>
    <definedName name="RESUMOO" localSheetId="19" hidden="1">{#N/A,#N/A,TRUE,"Plan1"}</definedName>
    <definedName name="RESUMOO" localSheetId="18" hidden="1">{#N/A,#N/A,TRUE,"Plan1"}</definedName>
    <definedName name="RESUMOO" localSheetId="22" hidden="1">{#N/A,#N/A,TRUE,"Plan1"}</definedName>
    <definedName name="RESUMOO" localSheetId="24" hidden="1">{#N/A,#N/A,TRUE,"Plan1"}</definedName>
    <definedName name="RESUMOO" hidden="1">{#N/A,#N/A,TRUE,"Plan1"}</definedName>
    <definedName name="resumou" localSheetId="19" hidden="1">{#N/A,#N/A,TRUE,"Plan1"}</definedName>
    <definedName name="resumou" localSheetId="18" hidden="1">{#N/A,#N/A,TRUE,"Plan1"}</definedName>
    <definedName name="resumou" localSheetId="22" hidden="1">{#N/A,#N/A,TRUE,"Plan1"}</definedName>
    <definedName name="resumou" localSheetId="24" hidden="1">{#N/A,#N/A,TRUE,"Plan1"}</definedName>
    <definedName name="resumou" hidden="1">{#N/A,#N/A,TRUE,"Plan1"}</definedName>
    <definedName name="resumou_1" localSheetId="19" hidden="1">{#N/A,#N/A,TRUE,"Plan1"}</definedName>
    <definedName name="resumou_1" localSheetId="18" hidden="1">{#N/A,#N/A,TRUE,"Plan1"}</definedName>
    <definedName name="resumou_1" localSheetId="22" hidden="1">{#N/A,#N/A,TRUE,"Plan1"}</definedName>
    <definedName name="resumou_1" localSheetId="24" hidden="1">{#N/A,#N/A,TRUE,"Plan1"}</definedName>
    <definedName name="resumou_1" hidden="1">{#N/A,#N/A,TRUE,"Plan1"}</definedName>
    <definedName name="RESUMOUU" localSheetId="19" hidden="1">{#N/A,#N/A,TRUE,"Plan1"}</definedName>
    <definedName name="RESUMOUU" localSheetId="18" hidden="1">{#N/A,#N/A,TRUE,"Plan1"}</definedName>
    <definedName name="RESUMOUU" localSheetId="22" hidden="1">{#N/A,#N/A,TRUE,"Plan1"}</definedName>
    <definedName name="RESUMOUU" localSheetId="24" hidden="1">{#N/A,#N/A,TRUE,"Plan1"}</definedName>
    <definedName name="RESUMOUU" hidden="1">{#N/A,#N/A,TRUE,"Plan1"}</definedName>
    <definedName name="RET" localSheetId="19" hidden="1">{"'Quadro'!$A$4:$BG$78"}</definedName>
    <definedName name="RET" localSheetId="18" hidden="1">{"'Quadro'!$A$4:$BG$78"}</definedName>
    <definedName name="RET" localSheetId="22" hidden="1">{"'Quadro'!$A$4:$BG$78"}</definedName>
    <definedName name="RET" localSheetId="24" hidden="1">{"'Quadro'!$A$4:$BG$78"}</definedName>
    <definedName name="RET" hidden="1">{"'Quadro'!$A$4:$BG$78"}</definedName>
    <definedName name="Retro">#REF!</definedName>
    <definedName name="Reuniao" localSheetId="19" hidden="1">{#N/A,#N/A,FALSE,"CM BAR";#N/A,#N/A,FALSE,"SUBSOLO";#N/A,#N/A,FALSE,"TERREO";#N/A,#N/A,FALSE,"TIPO";#N/A,#N/A,FALSE,"DUP  INF";#N/A,#N/A,FALSE,"DUP SUP"}</definedName>
    <definedName name="Reuniao" localSheetId="18" hidden="1">{#N/A,#N/A,FALSE,"CM BAR";#N/A,#N/A,FALSE,"SUBSOLO";#N/A,#N/A,FALSE,"TERREO";#N/A,#N/A,FALSE,"TIPO";#N/A,#N/A,FALSE,"DUP  INF";#N/A,#N/A,FALSE,"DUP SUP"}</definedName>
    <definedName name="Reuniao" localSheetId="22" hidden="1">{#N/A,#N/A,FALSE,"CM BAR";#N/A,#N/A,FALSE,"SUBSOLO";#N/A,#N/A,FALSE,"TERREO";#N/A,#N/A,FALSE,"TIPO";#N/A,#N/A,FALSE,"DUP  INF";#N/A,#N/A,FALSE,"DUP SUP"}</definedName>
    <definedName name="Reuniao" localSheetId="24" hidden="1">{#N/A,#N/A,FALSE,"CM BAR";#N/A,#N/A,FALSE,"SUBSOLO";#N/A,#N/A,FALSE,"TERREO";#N/A,#N/A,FALSE,"TIPO";#N/A,#N/A,FALSE,"DUP  INF";#N/A,#N/A,FALSE,"DUP SUP"}</definedName>
    <definedName name="Reuniao" hidden="1">{#N/A,#N/A,FALSE,"CM BAR";#N/A,#N/A,FALSE,"SUBSOLO";#N/A,#N/A,FALSE,"TERREO";#N/A,#N/A,FALSE,"TIPO";#N/A,#N/A,FALSE,"DUP  INF";#N/A,#N/A,FALSE,"DUP SUP"}</definedName>
    <definedName name="rev" localSheetId="19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v" localSheetId="18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v" localSheetId="22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v" localSheetId="24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v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REV.">#REF!</definedName>
    <definedName name="REV.PRIMÁRIO">#REF!</definedName>
    <definedName name="REVISAO">#REF!</definedName>
    <definedName name="rft">#REF!</definedName>
    <definedName name="RFTY" localSheetId="19" hidden="1">{"'Quadro'!$A$4:$BG$78"}</definedName>
    <definedName name="RFTY" localSheetId="18" hidden="1">{"'Quadro'!$A$4:$BG$78"}</definedName>
    <definedName name="RFTY" localSheetId="22" hidden="1">{"'Quadro'!$A$4:$BG$78"}</definedName>
    <definedName name="RFTY" localSheetId="24" hidden="1">{"'Quadro'!$A$4:$BG$78"}</definedName>
    <definedName name="RFTY" hidden="1">{"'Quadro'!$A$4:$BG$78"}</definedName>
    <definedName name="RG">#REF!</definedName>
    <definedName name="RGC">#REF!</definedName>
    <definedName name="RIOMACHADO">#REF!</definedName>
    <definedName name="RIOMUQUI">#REF!</definedName>
    <definedName name="RIONOVE">#REF!</definedName>
    <definedName name="RIORIACHUELO">#REF!</definedName>
    <definedName name="RIOSÃOPEDRO">#REF!</definedName>
    <definedName name="RIOSOLEDADE">#REF!</definedName>
    <definedName name="Risco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MultipleCPUSupportEnabled" hidden="1">TRUE</definedName>
    <definedName name="RiskSwapState" hidden="1">"Verdadero"</definedName>
    <definedName name="RJMODELE">#REF!</definedName>
    <definedName name="RJMODMEC">#REF!</definedName>
    <definedName name="RL_1C">#REF!</definedName>
    <definedName name="RL1C">#REF!</definedName>
    <definedName name="rm">#REF!</definedName>
    <definedName name="RM_1C">#REF!</definedName>
    <definedName name="RM1C">#REF!</definedName>
    <definedName name="RM1CROO">#REF!</definedName>
    <definedName name="RM1CTBFMAN">"$#REF!.$N$36"</definedName>
    <definedName name="RM1CW">"$#REF!.$G$14"</definedName>
    <definedName name="RM1CWA">"$#REF!.$G$13"</definedName>
    <definedName name="RMA">#REF!</definedName>
    <definedName name="RMA_10">#REF!</definedName>
    <definedName name="RMA_25">#REF!</definedName>
    <definedName name="RMA_27">#REF!</definedName>
    <definedName name="RMA_29">#REF!</definedName>
    <definedName name="RMA_9">#REF!</definedName>
    <definedName name="RMAN">#REF!</definedName>
    <definedName name="RMAW">"$#REF!.$E$30"</definedName>
    <definedName name="RMAWA">"$#REF!.$E$29"</definedName>
    <definedName name="RMCC">"'file:///D:/Meus documentos/ANASTÁCIO/SERCEL/BR262990800.xls'#$SERVIÇOS.$#REF!$#REF!"</definedName>
    <definedName name="RMCCW">"$#REF!.$J$33"</definedName>
    <definedName name="RMCCWA">"$#REF!.$J$32"</definedName>
    <definedName name="RMCGP">#REF!</definedName>
    <definedName name="RMCGPMA">#REF!</definedName>
    <definedName name="RMCGPTA">#REF!</definedName>
    <definedName name="RMEC">#REF!</definedName>
    <definedName name="RMECAT">#REF!</definedName>
    <definedName name="RMN">#REF!</definedName>
    <definedName name="RMOIENGELE">#REF!</definedName>
    <definedName name="RMOIENGMEC">#REF!</definedName>
    <definedName name="RMOIMONELE">#REF!</definedName>
    <definedName name="RMOIMONMEC">#REF!</definedName>
    <definedName name="RMOIPROELE">#REF!</definedName>
    <definedName name="RMOIPROMEC">#REF!</definedName>
    <definedName name="RMRB">#REF!</definedName>
    <definedName name="RMRBMA">#REF!</definedName>
    <definedName name="RMRBTA">#REF!</definedName>
    <definedName name="RMTOTAL">"$#REF!.$G$12"</definedName>
    <definedName name="RMU">#REF!</definedName>
    <definedName name="RMW">"$#REF!.$E$33"</definedName>
    <definedName name="RMWA">"$#REF!.$E$32"</definedName>
    <definedName name="RMZ">"'file:///D:/Meus documentos/ANASTÁCIO/SERCEL/BR262990800.xls'#$SERVIÇOS.$#REF!$#REF!"</definedName>
    <definedName name="RMZW">"$#REF!.$J$30"</definedName>
    <definedName name="RMZWA">"$#REF!.$J$29"</definedName>
    <definedName name="RO">#REF!</definedName>
    <definedName name="ROB">#REF!</definedName>
    <definedName name="ROBERTO">#REF!</definedName>
    <definedName name="Roce">#REF!</definedName>
    <definedName name="ROÇMECMAN">"$#REF!.$I$27"</definedName>
    <definedName name="ROÇO1">#REF!</definedName>
    <definedName name="Rod" hidden="1">#REF!</definedName>
    <definedName name="Rodapé">#REF!</definedName>
    <definedName name="rodo">#REF!</definedName>
    <definedName name="RODO1">#REF!</definedName>
    <definedName name="RODO2">#REF!</definedName>
    <definedName name="RODOA">#REF!</definedName>
    <definedName name="RODOA1">#REF!</definedName>
    <definedName name="RODOV">#REF!</definedName>
    <definedName name="RODOVIA">#REF!</definedName>
    <definedName name="Rodovia___................">#REF!</definedName>
    <definedName name="RODOVIA1">#REF!</definedName>
    <definedName name="RODOVIA2">#REF!</definedName>
    <definedName name="Rodoviário">#REF!</definedName>
    <definedName name="ROLETETRIPLO">#REF!</definedName>
    <definedName name="ROMZ">#REF!</definedName>
    <definedName name="Rotas">#REF!</definedName>
    <definedName name="Rotina1">#REF!</definedName>
    <definedName name="RP">#REF!</definedName>
    <definedName name="RP_13">#REF!</definedName>
    <definedName name="RP_39">#REF!</definedName>
    <definedName name="RP_6">#REF!</definedName>
    <definedName name="RP110PI">#REF!</definedName>
    <definedName name="RP110R">#REF!</definedName>
    <definedName name="RP316PI">#REF!</definedName>
    <definedName name="RP316R">#REF!</definedName>
    <definedName name="RP423PI">#REF!</definedName>
    <definedName name="RP423R">#REF!</definedName>
    <definedName name="RPA">#REF!</definedName>
    <definedName name="rpcbuqm">"$#REF!.$G$44"</definedName>
    <definedName name="RPL">#REF!</definedName>
    <definedName name="RPM">#REF!</definedName>
    <definedName name="RPMAN">#REF!</definedName>
    <definedName name="RPMEC">#REF!</definedName>
    <definedName name="RPS">#REF!</definedName>
    <definedName name="RPT">#REF!</definedName>
    <definedName name="rptransptotal">"$#REF!.$H$44"</definedName>
    <definedName name="RPW">"$#REF!.$K$36"</definedName>
    <definedName name="RPWA">"$#REF!.$K$35"</definedName>
    <definedName name="RPZ">"'file:///D:/Meus documentos/ANASTÁCIO/SERCEL/BR262990800.xls'#$SERVIÇOS.$#REF!$#REF!"</definedName>
    <definedName name="rr" localSheetId="19" hidden="1">{#N/A,#N/A,TRUE,"Serviços"}</definedName>
    <definedName name="rr" localSheetId="18" hidden="1">{#N/A,#N/A,TRUE,"Serviços"}</definedName>
    <definedName name="rr" localSheetId="22" hidden="1">{#N/A,#N/A,TRUE,"Serviços"}</definedName>
    <definedName name="rr" localSheetId="24" hidden="1">{#N/A,#N/A,TRUE,"Serviços"}</definedName>
    <definedName name="rr" hidden="1">{#N/A,#N/A,TRUE,"Serviços"}</definedName>
    <definedName name="rr.2c">#REF!</definedName>
    <definedName name="rr.2c_pint">#REF!</definedName>
    <definedName name="rr_15">#REF!</definedName>
    <definedName name="RR_1C">#REF!</definedName>
    <definedName name="RR_1C_20">"$'QUANT SERV MAN _5ª_'.$#REF!$#REF!"</definedName>
    <definedName name="RR_1CPL">#REF!</definedName>
    <definedName name="RR_1CST">#REF!</definedName>
    <definedName name="RR_1CTB">#REF!</definedName>
    <definedName name="RR_2C">#REF!</definedName>
    <definedName name="RR_2C_4">"$'memória de calculo_liquida'.$#REF!$#REF!"</definedName>
    <definedName name="RR_2CTSD">#REF!</definedName>
    <definedName name="RR_2CTSS">#REF!</definedName>
    <definedName name="rr_4">#REF!</definedName>
    <definedName name="RR1C">#REF!</definedName>
    <definedName name="RR1CROO">#REF!</definedName>
    <definedName name="RR1CRSFRESA">#REF!</definedName>
    <definedName name="RR1CRSFRESAMA">#REF!</definedName>
    <definedName name="RR1CRSFRESATA">#REF!</definedName>
    <definedName name="RR1CW">"$#REF!.$H$14"</definedName>
    <definedName name="RR1CWA">"$#REF!.$H$13"</definedName>
    <definedName name="RR2C">#REF!</definedName>
    <definedName name="RR2CROO">#REF!</definedName>
    <definedName name="rraauf">#REF!</definedName>
    <definedName name="rraauq">#REF!</definedName>
    <definedName name="RRCOR_20">#REF!</definedName>
    <definedName name="RRD">#REF!</definedName>
    <definedName name="rrff" localSheetId="19" hidden="1">{#N/A,#N/A,TRUE,"Serviços"}</definedName>
    <definedName name="rrff" localSheetId="18" hidden="1">{#N/A,#N/A,TRUE,"Serviços"}</definedName>
    <definedName name="rrff" localSheetId="22" hidden="1">{#N/A,#N/A,TRUE,"Serviços"}</definedName>
    <definedName name="rrff" localSheetId="24" hidden="1">{#N/A,#N/A,TRUE,"Serviços"}</definedName>
    <definedName name="rrff" hidden="1">{#N/A,#N/A,TRUE,"Serviços"}</definedName>
    <definedName name="rrfff" localSheetId="19" hidden="1">{#N/A,#N/A,TRUE,"Serviços"}</definedName>
    <definedName name="rrfff" localSheetId="18" hidden="1">{#N/A,#N/A,TRUE,"Serviços"}</definedName>
    <definedName name="rrfff" localSheetId="22" hidden="1">{#N/A,#N/A,TRUE,"Serviços"}</definedName>
    <definedName name="rrfff" localSheetId="24" hidden="1">{#N/A,#N/A,TRUE,"Serviços"}</definedName>
    <definedName name="rrfff" hidden="1">{#N/A,#N/A,TRUE,"Serviços"}</definedName>
    <definedName name="RRMBF">"'file:///D:/Meus documentos/ANASTÁCIO/SERCEL/BR262990800.xls'#$SERVIÇOS.$#REF!$#REF!"</definedName>
    <definedName name="RRMBUQ">"$#REF!.$H$32"</definedName>
    <definedName name="RRMBUQW">"$#REF!.$H$34"</definedName>
    <definedName name="RRMBUQWA">"$#REF!.$H$33"</definedName>
    <definedName name="RRP">#REF!</definedName>
    <definedName name="RRQ">#REF!</definedName>
    <definedName name="rrr" localSheetId="19" hidden="1">{#N/A,#N/A,TRUE,"Serviços"}</definedName>
    <definedName name="rrr" localSheetId="18" hidden="1">{#N/A,#N/A,TRUE,"Serviços"}</definedName>
    <definedName name="rrr" localSheetId="22" hidden="1">{#N/A,#N/A,TRUE,"Serviços"}</definedName>
    <definedName name="rrr" localSheetId="24" hidden="1">{#N/A,#N/A,TRUE,"Serviços"}</definedName>
    <definedName name="rrr" hidden="1">{#N/A,#N/A,TRUE,"Serviços"}</definedName>
    <definedName name="RRREC_20">#REF!</definedName>
    <definedName name="RRS">#REF!</definedName>
    <definedName name="RRSMA">#REF!</definedName>
    <definedName name="RRSTA">#REF!</definedName>
    <definedName name="RRTOTAL">"$#REF!.$H$12"</definedName>
    <definedName name="RRVQ">#REF!</definedName>
    <definedName name="RS">#REF!</definedName>
    <definedName name="RS_25">#REF!</definedName>
    <definedName name="RS_4">#REF!</definedName>
    <definedName name="RSS">#REF!</definedName>
    <definedName name="RSTA">#REF!</definedName>
    <definedName name="rteg4">#REF!</definedName>
    <definedName name="RUAS">#REF!</definedName>
    <definedName name="RZ">#REF!</definedName>
    <definedName name="rz_13">#REF!</definedName>
    <definedName name="rz_39">#REF!</definedName>
    <definedName name="rz_6">#REF!</definedName>
    <definedName name="s">#REF!</definedName>
    <definedName name="S.Luís2" localSheetId="19" hidden="1">{#N/A,#N/A,FALSE,"Custo Unitário";#N/A,#N/A,FALSE,"Custo Unitário";#N/A,#N/A,FALSE,"Custo Unitário"}</definedName>
    <definedName name="S.Luís2" localSheetId="18" hidden="1">{#N/A,#N/A,FALSE,"Custo Unitário";#N/A,#N/A,FALSE,"Custo Unitário";#N/A,#N/A,FALSE,"Custo Unitário"}</definedName>
    <definedName name="S.Luís2" localSheetId="22" hidden="1">{#N/A,#N/A,FALSE,"Custo Unitário";#N/A,#N/A,FALSE,"Custo Unitário";#N/A,#N/A,FALSE,"Custo Unitário"}</definedName>
    <definedName name="S.Luís2" localSheetId="24" hidden="1">{#N/A,#N/A,FALSE,"Custo Unitário";#N/A,#N/A,FALSE,"Custo Unitário";#N/A,#N/A,FALSE,"Custo Unitário"}</definedName>
    <definedName name="S.Luís2" hidden="1">{#N/A,#N/A,FALSE,"Custo Unitário";#N/A,#N/A,FALSE,"Custo Unitário";#N/A,#N/A,FALSE,"Custo Unitário"}</definedName>
    <definedName name="sa">#REF!</definedName>
    <definedName name="saa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a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a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a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a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AF" localSheetId="19" hidden="1">{"'Quadro'!$A$4:$BG$78"}</definedName>
    <definedName name="SAAF" localSheetId="18" hidden="1">{"'Quadro'!$A$4:$BG$78"}</definedName>
    <definedName name="SAAF" localSheetId="22" hidden="1">{"'Quadro'!$A$4:$BG$78"}</definedName>
    <definedName name="SAAF" localSheetId="24" hidden="1">{"'Quadro'!$A$4:$BG$78"}</definedName>
    <definedName name="SAAF" hidden="1">{"'Quadro'!$A$4:$BG$78"}</definedName>
    <definedName name="saasa" localSheetId="19" hidden="1">{#N/A,#N/A,FALSE,"MO (2)"}</definedName>
    <definedName name="saasa" localSheetId="18" hidden="1">{#N/A,#N/A,FALSE,"MO (2)"}</definedName>
    <definedName name="saasa" localSheetId="22" hidden="1">{#N/A,#N/A,FALSE,"MO (2)"}</definedName>
    <definedName name="saasa" localSheetId="24" hidden="1">{#N/A,#N/A,FALSE,"MO (2)"}</definedName>
    <definedName name="saasa" hidden="1">{#N/A,#N/A,FALSE,"MO (2)"}</definedName>
    <definedName name="SADADWE" localSheetId="19" hidden="1">{#N/A,#N/A,FALSE,"MO (2)"}</definedName>
    <definedName name="SADADWE" localSheetId="18" hidden="1">{#N/A,#N/A,FALSE,"MO (2)"}</definedName>
    <definedName name="SADADWE" localSheetId="22" hidden="1">{#N/A,#N/A,FALSE,"MO (2)"}</definedName>
    <definedName name="SADADWE" localSheetId="24" hidden="1">{#N/A,#N/A,FALSE,"MO (2)"}</definedName>
    <definedName name="SADADWE" hidden="1">{#N/A,#N/A,FALSE,"MO (2)"}</definedName>
    <definedName name="sad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d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d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d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d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DERA" localSheetId="19" hidden="1">{#N/A,#N/A,FALSE,"MO (2)"}</definedName>
    <definedName name="SADERA" localSheetId="18" hidden="1">{#N/A,#N/A,FALSE,"MO (2)"}</definedName>
    <definedName name="SADERA" localSheetId="22" hidden="1">{#N/A,#N/A,FALSE,"MO (2)"}</definedName>
    <definedName name="SADERA" localSheetId="24" hidden="1">{#N/A,#N/A,FALSE,"MO (2)"}</definedName>
    <definedName name="SADERA" hidden="1">{#N/A,#N/A,FALSE,"MO (2)"}</definedName>
    <definedName name="SADERA_1" localSheetId="19" hidden="1">{#N/A,#N/A,FALSE,"MO (2)"}</definedName>
    <definedName name="SADERA_1" localSheetId="18" hidden="1">{#N/A,#N/A,FALSE,"MO (2)"}</definedName>
    <definedName name="SADERA_1" localSheetId="22" hidden="1">{#N/A,#N/A,FALSE,"MO (2)"}</definedName>
    <definedName name="SADERA_1" localSheetId="24" hidden="1">{#N/A,#N/A,FALSE,"MO (2)"}</definedName>
    <definedName name="SADERA_1" hidden="1">{#N/A,#N/A,FALSE,"MO (2)"}</definedName>
    <definedName name="saderadesa" localSheetId="19" hidden="1">{#N/A,#N/A,FALSE,"MO (2)"}</definedName>
    <definedName name="saderadesa" localSheetId="18" hidden="1">{#N/A,#N/A,FALSE,"MO (2)"}</definedName>
    <definedName name="saderadesa" localSheetId="22" hidden="1">{#N/A,#N/A,FALSE,"MO (2)"}</definedName>
    <definedName name="saderadesa" localSheetId="24" hidden="1">{#N/A,#N/A,FALSE,"MO (2)"}</definedName>
    <definedName name="saderadesa" hidden="1">{#N/A,#N/A,FALSE,"MO (2)"}</definedName>
    <definedName name="saderadesa_1" localSheetId="19" hidden="1">{#N/A,#N/A,FALSE,"MO (2)"}</definedName>
    <definedName name="saderadesa_1" localSheetId="18" hidden="1">{#N/A,#N/A,FALSE,"MO (2)"}</definedName>
    <definedName name="saderadesa_1" localSheetId="22" hidden="1">{#N/A,#N/A,FALSE,"MO (2)"}</definedName>
    <definedName name="saderadesa_1" localSheetId="24" hidden="1">{#N/A,#N/A,FALSE,"MO (2)"}</definedName>
    <definedName name="saderadesa_1" hidden="1">{#N/A,#N/A,FALSE,"MO (2)"}</definedName>
    <definedName name="saderasa" localSheetId="19" hidden="1">{#N/A,#N/A,FALSE,"MO (2)"}</definedName>
    <definedName name="saderasa" localSheetId="18" hidden="1">{#N/A,#N/A,FALSE,"MO (2)"}</definedName>
    <definedName name="saderasa" localSheetId="22" hidden="1">{#N/A,#N/A,FALSE,"MO (2)"}</definedName>
    <definedName name="saderasa" localSheetId="24" hidden="1">{#N/A,#N/A,FALSE,"MO (2)"}</definedName>
    <definedName name="saderasa" hidden="1">{#N/A,#N/A,FALSE,"MO (2)"}</definedName>
    <definedName name="saderasa_1" localSheetId="19" hidden="1">{#N/A,#N/A,FALSE,"MO (2)"}</definedName>
    <definedName name="saderasa_1" localSheetId="18" hidden="1">{#N/A,#N/A,FALSE,"MO (2)"}</definedName>
    <definedName name="saderasa_1" localSheetId="22" hidden="1">{#N/A,#N/A,FALSE,"MO (2)"}</definedName>
    <definedName name="saderasa_1" localSheetId="24" hidden="1">{#N/A,#N/A,FALSE,"MO (2)"}</definedName>
    <definedName name="saderasa_1" hidden="1">{#N/A,#N/A,FALSE,"MO (2)"}</definedName>
    <definedName name="saderefe" localSheetId="19" hidden="1">{#N/A,#N/A,FALSE,"MO (2)"}</definedName>
    <definedName name="saderefe" localSheetId="18" hidden="1">{#N/A,#N/A,FALSE,"MO (2)"}</definedName>
    <definedName name="saderefe" localSheetId="22" hidden="1">{#N/A,#N/A,FALSE,"MO (2)"}</definedName>
    <definedName name="saderefe" localSheetId="24" hidden="1">{#N/A,#N/A,FALSE,"MO (2)"}</definedName>
    <definedName name="saderefe" hidden="1">{#N/A,#N/A,FALSE,"MO (2)"}</definedName>
    <definedName name="saderefe_1" localSheetId="19" hidden="1">{#N/A,#N/A,FALSE,"MO (2)"}</definedName>
    <definedName name="saderefe_1" localSheetId="18" hidden="1">{#N/A,#N/A,FALSE,"MO (2)"}</definedName>
    <definedName name="saderefe_1" localSheetId="22" hidden="1">{#N/A,#N/A,FALSE,"MO (2)"}</definedName>
    <definedName name="saderefe_1" localSheetId="24" hidden="1">{#N/A,#N/A,FALSE,"MO (2)"}</definedName>
    <definedName name="saderefe_1" hidden="1">{#N/A,#N/A,FALSE,"MO (2)"}</definedName>
    <definedName name="SADFG">#REF!</definedName>
    <definedName name="SAFGA" hidden="1">#REF!</definedName>
    <definedName name="Saída_Clique">#REF!</definedName>
    <definedName name="salario">#REF!</definedName>
    <definedName name="salario_11">#REF!</definedName>
    <definedName name="SALÁRIOMINIMO">#REF!</definedName>
    <definedName name="SALARIOS">#REF!</definedName>
    <definedName name="salete" localSheetId="19" hidden="1">{#N/A,#N/A,FALSE,"MO (2)"}</definedName>
    <definedName name="salete" localSheetId="18" hidden="1">{#N/A,#N/A,FALSE,"MO (2)"}</definedName>
    <definedName name="salete" localSheetId="22" hidden="1">{#N/A,#N/A,FALSE,"MO (2)"}</definedName>
    <definedName name="salete" localSheetId="24" hidden="1">{#N/A,#N/A,FALSE,"MO (2)"}</definedName>
    <definedName name="salete" hidden="1">{#N/A,#N/A,FALSE,"MO (2)"}</definedName>
    <definedName name="salete.com" localSheetId="19" hidden="1">{#N/A,#N/A,FALSE,"MO (2)"}</definedName>
    <definedName name="salete.com" localSheetId="18" hidden="1">{#N/A,#N/A,FALSE,"MO (2)"}</definedName>
    <definedName name="salete.com" localSheetId="22" hidden="1">{#N/A,#N/A,FALSE,"MO (2)"}</definedName>
    <definedName name="salete.com" localSheetId="24" hidden="1">{#N/A,#N/A,FALSE,"MO (2)"}</definedName>
    <definedName name="salete.com" hidden="1">{#N/A,#N/A,FALSE,"MO (2)"}</definedName>
    <definedName name="salete.com_1" localSheetId="19" hidden="1">{#N/A,#N/A,FALSE,"MO (2)"}</definedName>
    <definedName name="salete.com_1" localSheetId="18" hidden="1">{#N/A,#N/A,FALSE,"MO (2)"}</definedName>
    <definedName name="salete.com_1" localSheetId="22" hidden="1">{#N/A,#N/A,FALSE,"MO (2)"}</definedName>
    <definedName name="salete.com_1" localSheetId="24" hidden="1">{#N/A,#N/A,FALSE,"MO (2)"}</definedName>
    <definedName name="salete.com_1" hidden="1">{#N/A,#N/A,FALSE,"MO (2)"}</definedName>
    <definedName name="salete_1" localSheetId="19" hidden="1">{#N/A,#N/A,FALSE,"MO (2)"}</definedName>
    <definedName name="salete_1" localSheetId="18" hidden="1">{#N/A,#N/A,FALSE,"MO (2)"}</definedName>
    <definedName name="salete_1" localSheetId="22" hidden="1">{#N/A,#N/A,FALSE,"MO (2)"}</definedName>
    <definedName name="salete_1" localSheetId="24" hidden="1">{#N/A,#N/A,FALSE,"MO (2)"}</definedName>
    <definedName name="salete_1" hidden="1">{#N/A,#N/A,FALSE,"MO (2)"}</definedName>
    <definedName name="salete333" localSheetId="19" hidden="1">{#N/A,#N/A,FALSE,"MO (2)"}</definedName>
    <definedName name="salete333" localSheetId="18" hidden="1">{#N/A,#N/A,FALSE,"MO (2)"}</definedName>
    <definedName name="salete333" localSheetId="22" hidden="1">{#N/A,#N/A,FALSE,"MO (2)"}</definedName>
    <definedName name="salete333" localSheetId="24" hidden="1">{#N/A,#N/A,FALSE,"MO (2)"}</definedName>
    <definedName name="salete333" hidden="1">{#N/A,#N/A,FALSE,"MO (2)"}</definedName>
    <definedName name="salete333_1" localSheetId="19" hidden="1">{#N/A,#N/A,FALSE,"MO (2)"}</definedName>
    <definedName name="salete333_1" localSheetId="18" hidden="1">{#N/A,#N/A,FALSE,"MO (2)"}</definedName>
    <definedName name="salete333_1" localSheetId="22" hidden="1">{#N/A,#N/A,FALSE,"MO (2)"}</definedName>
    <definedName name="salete333_1" localSheetId="24" hidden="1">{#N/A,#N/A,FALSE,"MO (2)"}</definedName>
    <definedName name="salete333_1" hidden="1">{#N/A,#N/A,FALSE,"MO (2)"}</definedName>
    <definedName name="SAR" localSheetId="19" hidden="1">{"'Quadro'!$A$4:$BG$78"}</definedName>
    <definedName name="SAR" localSheetId="18" hidden="1">{"'Quadro'!$A$4:$BG$78"}</definedName>
    <definedName name="SAR" localSheetId="22" hidden="1">{"'Quadro'!$A$4:$BG$78"}</definedName>
    <definedName name="SAR" localSheetId="24" hidden="1">{"'Quadro'!$A$4:$BG$78"}</definedName>
    <definedName name="SAR" hidden="1">{"'Quadro'!$A$4:$BG$78"}</definedName>
    <definedName name="Sarjeta">#N/A</definedName>
    <definedName name="sa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ASA" localSheetId="19" hidden="1">{#N/A,#N/A,FALSE,"MO (2)"}</definedName>
    <definedName name="SASA" localSheetId="18" hidden="1">{#N/A,#N/A,FALSE,"MO (2)"}</definedName>
    <definedName name="SASA" localSheetId="22" hidden="1">{#N/A,#N/A,FALSE,"MO (2)"}</definedName>
    <definedName name="SASA" localSheetId="24" hidden="1">{#N/A,#N/A,FALSE,"MO (2)"}</definedName>
    <definedName name="SASA" hidden="1">{#N/A,#N/A,FALSE,"MO (2)"}</definedName>
    <definedName name="sasa.com" localSheetId="19" hidden="1">{#N/A,#N/A,FALSE,"MO (2)"}</definedName>
    <definedName name="sasa.com" localSheetId="18" hidden="1">{#N/A,#N/A,FALSE,"MO (2)"}</definedName>
    <definedName name="sasa.com" localSheetId="22" hidden="1">{#N/A,#N/A,FALSE,"MO (2)"}</definedName>
    <definedName name="sasa.com" localSheetId="24" hidden="1">{#N/A,#N/A,FALSE,"MO (2)"}</definedName>
    <definedName name="sasa.com" hidden="1">{#N/A,#N/A,FALSE,"MO (2)"}</definedName>
    <definedName name="sasa.com_1" localSheetId="19" hidden="1">{#N/A,#N/A,FALSE,"MO (2)"}</definedName>
    <definedName name="sasa.com_1" localSheetId="18" hidden="1">{#N/A,#N/A,FALSE,"MO (2)"}</definedName>
    <definedName name="sasa.com_1" localSheetId="22" hidden="1">{#N/A,#N/A,FALSE,"MO (2)"}</definedName>
    <definedName name="sasa.com_1" localSheetId="24" hidden="1">{#N/A,#N/A,FALSE,"MO (2)"}</definedName>
    <definedName name="sasa.com_1" hidden="1">{#N/A,#N/A,FALSE,"MO (2)"}</definedName>
    <definedName name="SASA_1" localSheetId="19" hidden="1">{#N/A,#N/A,FALSE,"MO (2)"}</definedName>
    <definedName name="SASA_1" localSheetId="18" hidden="1">{#N/A,#N/A,FALSE,"MO (2)"}</definedName>
    <definedName name="SASA_1" localSheetId="22" hidden="1">{#N/A,#N/A,FALSE,"MO (2)"}</definedName>
    <definedName name="SASA_1" localSheetId="24" hidden="1">{#N/A,#N/A,FALSE,"MO (2)"}</definedName>
    <definedName name="SASA_1" hidden="1">{#N/A,#N/A,FALSE,"MO (2)"}</definedName>
    <definedName name="sasaasa" localSheetId="19" hidden="1">{#N/A,#N/A,FALSE,"MO (2)"}</definedName>
    <definedName name="sasaasa" localSheetId="18" hidden="1">{#N/A,#N/A,FALSE,"MO (2)"}</definedName>
    <definedName name="sasaasa" localSheetId="22" hidden="1">{#N/A,#N/A,FALSE,"MO (2)"}</definedName>
    <definedName name="sasaasa" localSheetId="24" hidden="1">{#N/A,#N/A,FALSE,"MO (2)"}</definedName>
    <definedName name="sasaasa" hidden="1">{#N/A,#N/A,FALSE,"MO (2)"}</definedName>
    <definedName name="sasaasa_1" localSheetId="19" hidden="1">{#N/A,#N/A,FALSE,"MO (2)"}</definedName>
    <definedName name="sasaasa_1" localSheetId="18" hidden="1">{#N/A,#N/A,FALSE,"MO (2)"}</definedName>
    <definedName name="sasaasa_1" localSheetId="22" hidden="1">{#N/A,#N/A,FALSE,"MO (2)"}</definedName>
    <definedName name="sasaasa_1" localSheetId="24" hidden="1">{#N/A,#N/A,FALSE,"MO (2)"}</definedName>
    <definedName name="sasaasa_1" hidden="1">{#N/A,#N/A,FALSE,"MO (2)"}</definedName>
    <definedName name="sasadasas" localSheetId="19" hidden="1">{#N/A,#N/A,FALSE,"MO (2)"}</definedName>
    <definedName name="sasadasas" localSheetId="18" hidden="1">{#N/A,#N/A,FALSE,"MO (2)"}</definedName>
    <definedName name="sasadasas" localSheetId="22" hidden="1">{#N/A,#N/A,FALSE,"MO (2)"}</definedName>
    <definedName name="sasadasas" localSheetId="24" hidden="1">{#N/A,#N/A,FALSE,"MO (2)"}</definedName>
    <definedName name="sasadasas" hidden="1">{#N/A,#N/A,FALSE,"MO (2)"}</definedName>
    <definedName name="sasadasas_1" localSheetId="19" hidden="1">{#N/A,#N/A,FALSE,"MO (2)"}</definedName>
    <definedName name="sasadasas_1" localSheetId="18" hidden="1">{#N/A,#N/A,FALSE,"MO (2)"}</definedName>
    <definedName name="sasadasas_1" localSheetId="22" hidden="1">{#N/A,#N/A,FALSE,"MO (2)"}</definedName>
    <definedName name="sasadasas_1" localSheetId="24" hidden="1">{#N/A,#N/A,FALSE,"MO (2)"}</definedName>
    <definedName name="sasadasas_1" hidden="1">{#N/A,#N/A,FALSE,"MO (2)"}</definedName>
    <definedName name="SASADE" localSheetId="19" hidden="1">{#N/A,#N/A,FALSE,"MO (2)"}</definedName>
    <definedName name="SASADE" localSheetId="18" hidden="1">{#N/A,#N/A,FALSE,"MO (2)"}</definedName>
    <definedName name="SASADE" localSheetId="22" hidden="1">{#N/A,#N/A,FALSE,"MO (2)"}</definedName>
    <definedName name="SASADE" localSheetId="24" hidden="1">{#N/A,#N/A,FALSE,"MO (2)"}</definedName>
    <definedName name="SASADE" hidden="1">{#N/A,#N/A,FALSE,"MO (2)"}</definedName>
    <definedName name="sasadefadesa" localSheetId="19" hidden="1">{#N/A,#N/A,FALSE,"MO (2)"}</definedName>
    <definedName name="sasadefadesa" localSheetId="18" hidden="1">{#N/A,#N/A,FALSE,"MO (2)"}</definedName>
    <definedName name="sasadefadesa" localSheetId="22" hidden="1">{#N/A,#N/A,FALSE,"MO (2)"}</definedName>
    <definedName name="sasadefadesa" localSheetId="24" hidden="1">{#N/A,#N/A,FALSE,"MO (2)"}</definedName>
    <definedName name="sasadefadesa" hidden="1">{#N/A,#N/A,FALSE,"MO (2)"}</definedName>
    <definedName name="sasadefadesa_1" localSheetId="19" hidden="1">{#N/A,#N/A,FALSE,"MO (2)"}</definedName>
    <definedName name="sasadefadesa_1" localSheetId="18" hidden="1">{#N/A,#N/A,FALSE,"MO (2)"}</definedName>
    <definedName name="sasadefadesa_1" localSheetId="22" hidden="1">{#N/A,#N/A,FALSE,"MO (2)"}</definedName>
    <definedName name="sasadefadesa_1" localSheetId="24" hidden="1">{#N/A,#N/A,FALSE,"MO (2)"}</definedName>
    <definedName name="sasadefadesa_1" hidden="1">{#N/A,#N/A,FALSE,"MO (2)"}</definedName>
    <definedName name="SASASA" localSheetId="19" hidden="1">{#N/A,#N/A,FALSE,"MO (2)"}</definedName>
    <definedName name="SASASA" localSheetId="18" hidden="1">{#N/A,#N/A,FALSE,"MO (2)"}</definedName>
    <definedName name="SASASA" localSheetId="22" hidden="1">{#N/A,#N/A,FALSE,"MO (2)"}</definedName>
    <definedName name="SASASA" localSheetId="24" hidden="1">{#N/A,#N/A,FALSE,"MO (2)"}</definedName>
    <definedName name="SASASA" hidden="1">{#N/A,#N/A,FALSE,"MO (2)"}</definedName>
    <definedName name="SASASA_1" localSheetId="19" hidden="1">{#N/A,#N/A,FALSE,"MO (2)"}</definedName>
    <definedName name="SASASA_1" localSheetId="18" hidden="1">{#N/A,#N/A,FALSE,"MO (2)"}</definedName>
    <definedName name="SASASA_1" localSheetId="22" hidden="1">{#N/A,#N/A,FALSE,"MO (2)"}</definedName>
    <definedName name="SASASA_1" localSheetId="24" hidden="1">{#N/A,#N/A,FALSE,"MO (2)"}</definedName>
    <definedName name="SASASA_1" hidden="1">{#N/A,#N/A,FALSE,"MO (2)"}</definedName>
    <definedName name="sasda" localSheetId="19" hidden="1">{#N/A,#N/A,TRUE,"Serviços"}</definedName>
    <definedName name="sasda" localSheetId="18" hidden="1">{#N/A,#N/A,TRUE,"Serviços"}</definedName>
    <definedName name="sasda" localSheetId="22" hidden="1">{#N/A,#N/A,TRUE,"Serviços"}</definedName>
    <definedName name="sasda" localSheetId="24" hidden="1">{#N/A,#N/A,TRUE,"Serviços"}</definedName>
    <definedName name="sasda" hidden="1">{#N/A,#N/A,TRUE,"Serviços"}</definedName>
    <definedName name="sasdaa" localSheetId="19" hidden="1">{#N/A,#N/A,TRUE,"Serviços"}</definedName>
    <definedName name="sasdaa" localSheetId="18" hidden="1">{#N/A,#N/A,TRUE,"Serviços"}</definedName>
    <definedName name="sasdaa" localSheetId="22" hidden="1">{#N/A,#N/A,TRUE,"Serviços"}</definedName>
    <definedName name="sasdaa" localSheetId="24" hidden="1">{#N/A,#N/A,TRUE,"Serviços"}</definedName>
    <definedName name="sasdaa" hidden="1">{#N/A,#N/A,TRUE,"Serviços"}</definedName>
    <definedName name="sat">#REF!</definedName>
    <definedName name="saux">#REF!</definedName>
    <definedName name="SB" hidden="1">#REF!</definedName>
    <definedName name="sbg">#REF!</definedName>
    <definedName name="sbg_25">#REF!</definedName>
    <definedName name="sbg_4">#REF!</definedName>
    <definedName name="sbgg">#REF!</definedName>
    <definedName name="SBRP">"'file:///D:/Meus documentos/ANASTÁCIO/SERCEL/BR262990800.xls'#$SERVIÇOS.$#REF!$#REF!"</definedName>
    <definedName name="SBTC">#REF!</definedName>
    <definedName name="SBTC_25">#REF!</definedName>
    <definedName name="SBTC_4">#REF!</definedName>
    <definedName name="SBTCC">#REF!</definedName>
    <definedName name="SC">#REF!</definedName>
    <definedName name="SCB">#REF!</definedName>
    <definedName name="SCB_13">#REF!</definedName>
    <definedName name="SCB_39">#REF!</definedName>
    <definedName name="SCB_6">#REF!</definedName>
    <definedName name="scon">#REF!+#REF!</definedName>
    <definedName name="S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D">#REF!</definedName>
    <definedName name="SDDFADF">#REF!</definedName>
    <definedName name="SDF">#REF!</definedName>
    <definedName name="SDFFDFDF" localSheetId="19" hidden="1">{"'gráf jan00'!$A$1:$AK$41"}</definedName>
    <definedName name="SDFFDFDF" localSheetId="18" hidden="1">{"'gráf jan00'!$A$1:$AK$41"}</definedName>
    <definedName name="SDFFDFDF" localSheetId="22" hidden="1">{"'gráf jan00'!$A$1:$AK$41"}</definedName>
    <definedName name="SDFFDFDF" localSheetId="24" hidden="1">{"'gráf jan00'!$A$1:$AK$41"}</definedName>
    <definedName name="SDFFDFDF" hidden="1">{"'gráf jan00'!$A$1:$AK$41"}</definedName>
    <definedName name="sdfs">#REF!</definedName>
    <definedName name="sdfsd">#REF!</definedName>
    <definedName name="sdfsdf">#REF!</definedName>
    <definedName name="SDKLLSKDJ">#REF!</definedName>
    <definedName name="sd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sd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sd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sd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sd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s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dsdsds" localSheetId="19" hidden="1">{#N/A,#N/A,FALSE,"MO (2)"}</definedName>
    <definedName name="sdsdsds" localSheetId="18" hidden="1">{#N/A,#N/A,FALSE,"MO (2)"}</definedName>
    <definedName name="sdsdsds" localSheetId="22" hidden="1">{#N/A,#N/A,FALSE,"MO (2)"}</definedName>
    <definedName name="sdsdsds" localSheetId="24" hidden="1">{#N/A,#N/A,FALSE,"MO (2)"}</definedName>
    <definedName name="sdsdsds" hidden="1">{#N/A,#N/A,FALSE,"MO (2)"}</definedName>
    <definedName name="sdsdsdsx" localSheetId="19" hidden="1">{#N/A,#N/A,FALSE,"MO (2)"}</definedName>
    <definedName name="sdsdsdsx" localSheetId="18" hidden="1">{#N/A,#N/A,FALSE,"MO (2)"}</definedName>
    <definedName name="sdsdsdsx" localSheetId="22" hidden="1">{#N/A,#N/A,FALSE,"MO (2)"}</definedName>
    <definedName name="sdsdsdsx" localSheetId="24" hidden="1">{#N/A,#N/A,FALSE,"MO (2)"}</definedName>
    <definedName name="sdsdsdsx" hidden="1">{#N/A,#N/A,FALSE,"MO (2)"}</definedName>
    <definedName name="SE" hidden="1">#REF!</definedName>
    <definedName name="SEG">#REF!</definedName>
    <definedName name="Seg_Carna" localSheetId="19">Dom_Páscoa-48</definedName>
    <definedName name="Seg_Carna" localSheetId="18">Dom_Páscoa-48</definedName>
    <definedName name="Seg_Carna" localSheetId="22">Dom_Páscoa-48</definedName>
    <definedName name="Seg_Carna" localSheetId="24">Dom_Páscoa-48</definedName>
    <definedName name="Seg_Carna">Dom_Páscoa-48</definedName>
    <definedName name="segm" localSheetId="19">#REF!</definedName>
    <definedName name="segm" localSheetId="18">#REF!</definedName>
    <definedName name="segm" localSheetId="22">#REF!</definedName>
    <definedName name="segm" localSheetId="24">#REF!</definedName>
    <definedName name="segm">#REF!</definedName>
    <definedName name="segment" localSheetId="19">#REF!</definedName>
    <definedName name="segment" localSheetId="18">#REF!</definedName>
    <definedName name="segment" localSheetId="22">#REF!</definedName>
    <definedName name="segment" localSheetId="24">#REF!</definedName>
    <definedName name="segment">#REF!</definedName>
    <definedName name="SEGMENTO" localSheetId="19">#REF!</definedName>
    <definedName name="SEGMENTO" localSheetId="18">#REF!</definedName>
    <definedName name="SEGMENTO" localSheetId="22">#REF!</definedName>
    <definedName name="SEGMENTO" localSheetId="24">#REF!</definedName>
    <definedName name="SEGMENTO">#REF!</definedName>
    <definedName name="SEGMTO">#REF!</definedName>
    <definedName name="SEINFRA">#REF!</definedName>
    <definedName name="SELATRINCA">#REF!</definedName>
    <definedName name="SELO">#REF!</definedName>
    <definedName name="SELOA">#REF!</definedName>
    <definedName name="SELTRINCA">#REF!</definedName>
    <definedName name="SEM">#REF!</definedName>
    <definedName name="sencount" hidden="1">1</definedName>
    <definedName name="separator">#REF!</definedName>
    <definedName name="ser">#REF!</definedName>
    <definedName name="SerP">#REF!</definedName>
    <definedName name="SERR">#REF!</definedName>
    <definedName name="serv">#REF!</definedName>
    <definedName name="Serv_prev">#REF!</definedName>
    <definedName name="Serv_prev_4">#REF!</definedName>
    <definedName name="Serv_prevv">#REF!</definedName>
    <definedName name="serv0050">#REF!</definedName>
    <definedName name="serv0070">#REF!</definedName>
    <definedName name="servDNER">#REF!</definedName>
    <definedName name="servi">#REF!</definedName>
    <definedName name="servico">#REF!</definedName>
    <definedName name="Serviço">#REF!</definedName>
    <definedName name="serviço1">#REF!</definedName>
    <definedName name="ServiçoD">#REF!</definedName>
    <definedName name="Serviços">#REF!</definedName>
    <definedName name="Serviços_13">#REF!</definedName>
    <definedName name="Serviços_20">#REF!</definedName>
    <definedName name="Serviços_3">#REF!</definedName>
    <definedName name="Serviços_34">#REF!</definedName>
    <definedName name="Serviços_36">#REF!</definedName>
    <definedName name="SERVIÇOSCG">#REF!</definedName>
    <definedName name="SET">#REF!</definedName>
    <definedName name="SETA">#REF!</definedName>
    <definedName name="SETEMBRO" localSheetId="19" hidden="1">{#N/A,#N/A,TRUE,"Serviços"}</definedName>
    <definedName name="SETEMBRO" localSheetId="18" hidden="1">{#N/A,#N/A,TRUE,"Serviços"}</definedName>
    <definedName name="SETEMBRO" localSheetId="22" hidden="1">{#N/A,#N/A,TRUE,"Serviços"}</definedName>
    <definedName name="SETEMBRO" localSheetId="24" hidden="1">{#N/A,#N/A,TRUE,"Serviços"}</definedName>
    <definedName name="SETEMBRO" hidden="1">{#N/A,#N/A,TRUE,"Serviços"}</definedName>
    <definedName name="SETEMBROO" localSheetId="19" hidden="1">{#N/A,#N/A,TRUE,"Serviços"}</definedName>
    <definedName name="SETEMBROO" localSheetId="18" hidden="1">{#N/A,#N/A,TRUE,"Serviços"}</definedName>
    <definedName name="SETEMBROO" localSheetId="22" hidden="1">{#N/A,#N/A,TRUE,"Serviços"}</definedName>
    <definedName name="SETEMBROO" localSheetId="24" hidden="1">{#N/A,#N/A,TRUE,"Serviços"}</definedName>
    <definedName name="SETEMBROO" hidden="1">{#N/A,#N/A,TRUE,"Serviços"}</definedName>
    <definedName name="SEV.CON">#REF!</definedName>
    <definedName name="SEV.EM">#REF!</definedName>
    <definedName name="SEVE">#REF!</definedName>
    <definedName name="seven">#REF!</definedName>
    <definedName name="sf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f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f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f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FD" localSheetId="19" hidden="1">{"'Quadro'!$A$4:$BG$78"}</definedName>
    <definedName name="SFD" localSheetId="18" hidden="1">{"'Quadro'!$A$4:$BG$78"}</definedName>
    <definedName name="SFD" localSheetId="22" hidden="1">{"'Quadro'!$A$4:$BG$78"}</definedName>
    <definedName name="SFD" localSheetId="24" hidden="1">{"'Quadro'!$A$4:$BG$78"}</definedName>
    <definedName name="SFD" hidden="1">{"'Quadro'!$A$4:$BG$78"}</definedName>
    <definedName name="sfds">#REF!</definedName>
    <definedName name="SFR" localSheetId="19" hidden="1">{"'Quadro'!$A$4:$BG$78"}</definedName>
    <definedName name="SFR" localSheetId="18" hidden="1">{"'Quadro'!$A$4:$BG$78"}</definedName>
    <definedName name="SFR" localSheetId="22" hidden="1">{"'Quadro'!$A$4:$BG$78"}</definedName>
    <definedName name="SFR" localSheetId="24" hidden="1">{"'Quadro'!$A$4:$BG$78"}</definedName>
    <definedName name="SFR" hidden="1">{"'Quadro'!$A$4:$BG$78"}</definedName>
    <definedName name="SH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H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H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H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H_APLIC">#REF!</definedName>
    <definedName name="SH_AREA">#REF!</definedName>
    <definedName name="SH_AREA_APL">#REF!</definedName>
    <definedName name="SH_CREMA">#REF!</definedName>
    <definedName name="SH_MATERIAL">#REF!</definedName>
    <definedName name="SH_SNV">#REF!</definedName>
    <definedName name="SH_VMD">#REF!</definedName>
    <definedName name="SHARED_FORMULA_0">#N/A</definedName>
    <definedName name="SHARED_FORMULA_1">#N/A</definedName>
    <definedName name="SHARED_FORMULA_10">#N/A</definedName>
    <definedName name="SHARED_FORMULA_11">#N/A</definedName>
    <definedName name="SHARED_FORMULA_12">#N/A</definedName>
    <definedName name="SHARED_FORMULA_13">#N/A</definedName>
    <definedName name="SHARED_FORMULA_14">#N/A</definedName>
    <definedName name="SHARED_FORMULA_15">#N/A</definedName>
    <definedName name="SHARED_FORMULA_16">#N/A</definedName>
    <definedName name="SHARED_FORMULA_17">#N/A</definedName>
    <definedName name="SHARED_FORMULA_18">#N/A</definedName>
    <definedName name="SHARED_FORMULA_19">#N/A</definedName>
    <definedName name="SHARED_FORMULA_2">#N/A</definedName>
    <definedName name="SHARED_FORMULA_20">#N/A</definedName>
    <definedName name="SHARED_FORMULA_21">#N/A</definedName>
    <definedName name="SHARED_FORMULA_22">#N/A</definedName>
    <definedName name="SHARED_FORMULA_23">#N/A</definedName>
    <definedName name="SHARED_FORMULA_24">#N/A</definedName>
    <definedName name="SHARED_FORMULA_25">#N/A</definedName>
    <definedName name="SHARED_FORMULA_26">#N/A</definedName>
    <definedName name="SHARED_FORMULA_27">#N/A</definedName>
    <definedName name="SHARED_FORMULA_28">#N/A</definedName>
    <definedName name="SHARED_FORMULA_29">#N/A</definedName>
    <definedName name="SHARED_FORMULA_3">#N/A</definedName>
    <definedName name="SHARED_FORMULA_30">#N/A</definedName>
    <definedName name="SHARED_FORMULA_31">#N/A</definedName>
    <definedName name="SHARED_FORMULA_32">#N/A</definedName>
    <definedName name="SHARED_FORMULA_33">#N/A</definedName>
    <definedName name="SHARED_FORMULA_34">#N/A</definedName>
    <definedName name="SHARED_FORMULA_35">#N/A</definedName>
    <definedName name="SHARED_FORMULA_36">#N/A</definedName>
    <definedName name="SHARED_FORMULA_37">#N/A</definedName>
    <definedName name="SHARED_FORMULA_38">#N/A</definedName>
    <definedName name="SHARED_FORMULA_39">#N/A</definedName>
    <definedName name="SHARED_FORMULA_4">#N/A</definedName>
    <definedName name="SHARED_FORMULA_40">#N/A</definedName>
    <definedName name="SHARED_FORMULA_41">#N/A</definedName>
    <definedName name="SHARED_FORMULA_42">#N/A</definedName>
    <definedName name="SHARED_FORMULA_43">#N/A</definedName>
    <definedName name="SHARED_FORMULA_44">#N/A</definedName>
    <definedName name="SHARED_FORMULA_45">#N/A</definedName>
    <definedName name="SHARED_FORMULA_46">#N/A</definedName>
    <definedName name="SHARED_FORMULA_47">#N/A</definedName>
    <definedName name="SHARED_FORMULA_48">#N/A</definedName>
    <definedName name="SHARED_FORMULA_49">#N/A</definedName>
    <definedName name="SHARED_FORMULA_5">#N/A</definedName>
    <definedName name="SHARED_FORMULA_50">#N/A</definedName>
    <definedName name="SHARED_FORMULA_51">#N/A</definedName>
    <definedName name="SHARED_FORMULA_6">#N/A</definedName>
    <definedName name="SHARED_FORMULA_7">#N/A</definedName>
    <definedName name="SHARED_FORMULA_8">#N/A</definedName>
    <definedName name="SHARED_FORMULA_9">#N/A</definedName>
    <definedName name="Si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i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i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i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i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ICRO">#REF!</definedName>
    <definedName name="SIH">#REF!</definedName>
    <definedName name="SIN">#REF!</definedName>
    <definedName name="sinal">#REF!</definedName>
    <definedName name="SINALI">#REF!</definedName>
    <definedName name="sinaliz_vert">#REF!</definedName>
    <definedName name="sinalizacao">#REF!</definedName>
    <definedName name="SINAPI">#REF!</definedName>
    <definedName name="SINTETICO" localSheetId="19" hidden="1">{#N/A,#N/A,TRUE,"TER  EXT";#N/A,#N/A,TRUE,"TER  EXT";#N/A,#N/A,TRUE,"LAT  ESQ";#N/A,#N/A,TRUE,"FRONTAL";#N/A,#N/A,TRUE,"POST";#N/A,#N/A,TRUE,"LAT  DIR"}</definedName>
    <definedName name="SINTETICO" localSheetId="18" hidden="1">{#N/A,#N/A,TRUE,"TER  EXT";#N/A,#N/A,TRUE,"TER  EXT";#N/A,#N/A,TRUE,"LAT  ESQ";#N/A,#N/A,TRUE,"FRONTAL";#N/A,#N/A,TRUE,"POST";#N/A,#N/A,TRUE,"LAT  DIR"}</definedName>
    <definedName name="SINTETICO" localSheetId="22" hidden="1">{#N/A,#N/A,TRUE,"TER  EXT";#N/A,#N/A,TRUE,"TER  EXT";#N/A,#N/A,TRUE,"LAT  ESQ";#N/A,#N/A,TRUE,"FRONTAL";#N/A,#N/A,TRUE,"POST";#N/A,#N/A,TRUE,"LAT  DIR"}</definedName>
    <definedName name="SINTETICO" localSheetId="24" hidden="1">{#N/A,#N/A,TRUE,"TER  EXT";#N/A,#N/A,TRUE,"TER  EXT";#N/A,#N/A,TRUE,"LAT  ESQ";#N/A,#N/A,TRUE,"FRONTAL";#N/A,#N/A,TRUE,"POST";#N/A,#N/A,TRUE,"LAT  DIR"}</definedName>
    <definedName name="SINTETICO" hidden="1">{#N/A,#N/A,TRUE,"TER  EXT";#N/A,#N/A,TRUE,"TER  EXT";#N/A,#N/A,TRUE,"LAT  ESQ";#N/A,#N/A,TRUE,"FRONTAL";#N/A,#N/A,TRUE,"POST";#N/A,#N/A,TRUE,"LAT  DIR"}</definedName>
    <definedName name="Sispec">#REF!</definedName>
    <definedName name="Sispec00">#REF!</definedName>
    <definedName name="Sispec98">#REF!</definedName>
    <definedName name="Sispec99">#REF!</definedName>
    <definedName name="SispecPSAP">#REF!</definedName>
    <definedName name="SIV">#REF!</definedName>
    <definedName name="SJ">#REF!</definedName>
    <definedName name="SM">"$#REF!.$J$34"</definedName>
    <definedName name="SMC">#REF!</definedName>
    <definedName name="Sml" localSheetId="19">{"um","dois","três","quatro","cinco","seis","sete","oito","nove","dez","onze","doze","treze","quatorze","quinze","dezesseis","dezessete","dezoito","dezenove"}</definedName>
    <definedName name="Sml" localSheetId="18">{"um","dois","três","quatro","cinco","seis","sete","oito","nove","dez","onze","doze","treze","quatorze","quinze","dezesseis","dezessete","dezoito","dezenove"}</definedName>
    <definedName name="Sml" localSheetId="22">{"um","dois","três","quatro","cinco","seis","sete","oito","nove","dez","onze","doze","treze","quatorze","quinze","dezesseis","dezessete","dezoito","dezenove"}</definedName>
    <definedName name="Sml" localSheetId="24">{"um","dois","três","quatro","cinco","seis","sete","oito","nove","dez","onze","doze","treze","quatorze","quinze","dezesseis","dezessete","dezoito","dezenove"}</definedName>
    <definedName name="Sml">{"um","dois","três","quatro","cinco","seis","sete","oito","nove","dez","onze","doze","treze","quatorze","quinze","dezesseis","dezessete","dezoito","dezenove"}</definedName>
    <definedName name="SMW">"$#REF!.$J$36"</definedName>
    <definedName name="SMWA">"$#REF!.$J$35"</definedName>
    <definedName name="Sng" localSheetId="19">{"um","mil","um milhão","um bilhão","um trilhão"}</definedName>
    <definedName name="Sng" localSheetId="18">{"um","mil","um milhão","um bilhão","um trilhão"}</definedName>
    <definedName name="Sng" localSheetId="22">{"um","mil","um milhão","um bilhão","um trilhão"}</definedName>
    <definedName name="Sng" localSheetId="24">{"um","mil","um milhão","um bilhão","um trilhão"}</definedName>
    <definedName name="Sng">{"um","mil","um milhão","um bilhão","um trilhão"}</definedName>
    <definedName name="SNV">[2]SNV!$A$1:$B$14</definedName>
    <definedName name="SNV_PLACA" localSheetId="22">#REF!</definedName>
    <definedName name="SNV_PLACA" localSheetId="24">#REF!</definedName>
    <definedName name="SNV_PLACA">#REF!</definedName>
    <definedName name="solma" localSheetId="22">#REF!</definedName>
    <definedName name="solma" localSheetId="24">#REF!</definedName>
    <definedName name="solma">#REF!</definedName>
    <definedName name="SOLO" localSheetId="22">#REF!</definedName>
    <definedName name="SOLO" localSheetId="24">#REF!</definedName>
    <definedName name="SOLO">#REF!</definedName>
    <definedName name="SOLOBASE">#REF!</definedName>
    <definedName name="SOLOREM_20">#REF!</definedName>
    <definedName name="SOLOREMFMAN">"$#REF!.$L$39"</definedName>
    <definedName name="SOLPIR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rel1" hidden="1">3</definedName>
    <definedName name="solver_rhs1" hidden="1">0</definedName>
    <definedName name="solver_scl" hidden="1">2</definedName>
    <definedName name="solver_sho" hidden="1">2</definedName>
    <definedName name="solver_tim" hidden="1">100</definedName>
    <definedName name="solver_tmp" hidden="1">0</definedName>
    <definedName name="solver_tol" hidden="1">0.05</definedName>
    <definedName name="solver_typ" hidden="1">1</definedName>
    <definedName name="solver_val" hidden="1">0</definedName>
    <definedName name="SOMA1">#REF!</definedName>
    <definedName name="SOMA2">#REF!</definedName>
    <definedName name="SOMA3">#REF!</definedName>
    <definedName name="SOMA4">#REF!</definedName>
    <definedName name="SOMA5">#REF!</definedName>
    <definedName name="SomaMedAtual">SUM(IF(#REF!=#REF!,IF(#REF!=#REF!,#REF!)))</definedName>
    <definedName name="Sorriso">#REF!</definedName>
    <definedName name="souza">#REF!</definedName>
    <definedName name="SRH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H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H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H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ROO">#REF!</definedName>
    <definedName name="srsdgqge">#REF!</definedName>
    <definedName name="SRTSRT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RT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RT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RT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R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T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T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T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T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TS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RV" hidden="1">#REF!</definedName>
    <definedName name="ss">#REF!</definedName>
    <definedName name="SS_1" localSheetId="19" hidden="1">{#N/A,#N/A,FALSE,"MO (2)"}</definedName>
    <definedName name="SS_1" localSheetId="18" hidden="1">{#N/A,#N/A,FALSE,"MO (2)"}</definedName>
    <definedName name="SS_1" localSheetId="22" hidden="1">{#N/A,#N/A,FALSE,"MO (2)"}</definedName>
    <definedName name="SS_1" localSheetId="24" hidden="1">{#N/A,#N/A,FALSE,"MO (2)"}</definedName>
    <definedName name="SS_1" hidden="1">{#N/A,#N/A,FALSE,"MO (2)"}</definedName>
    <definedName name="SSD">#REF!</definedName>
    <definedName name="SSDD">#REF!</definedName>
    <definedName name="SSDF" localSheetId="19" hidden="1">{"'Quadro'!$A$4:$BG$78"}</definedName>
    <definedName name="SSDF" localSheetId="18" hidden="1">{"'Quadro'!$A$4:$BG$78"}</definedName>
    <definedName name="SSDF" localSheetId="22" hidden="1">{"'Quadro'!$A$4:$BG$78"}</definedName>
    <definedName name="SSDF" localSheetId="24" hidden="1">{"'Quadro'!$A$4:$BG$78"}</definedName>
    <definedName name="SSDF" hidden="1">{"'Quadro'!$A$4:$BG$78"}</definedName>
    <definedName name="SSS" localSheetId="19" hidden="1">{#N/A,#N/A,FALSE,"MO (2)"}</definedName>
    <definedName name="SSS" localSheetId="18" hidden="1">{#N/A,#N/A,FALSE,"MO (2)"}</definedName>
    <definedName name="SSS" localSheetId="22" hidden="1">{#N/A,#N/A,FALSE,"MO (2)"}</definedName>
    <definedName name="SSS" localSheetId="24" hidden="1">{#N/A,#N/A,FALSE,"MO (2)"}</definedName>
    <definedName name="SSS" hidden="1">{#N/A,#N/A,FALSE,"MO (2)"}</definedName>
    <definedName name="SSS_1" localSheetId="19" hidden="1">{#N/A,#N/A,FALSE,"MO (2)"}</definedName>
    <definedName name="SSS_1" localSheetId="18" hidden="1">{#N/A,#N/A,FALSE,"MO (2)"}</definedName>
    <definedName name="SSS_1" localSheetId="22" hidden="1">{#N/A,#N/A,FALSE,"MO (2)"}</definedName>
    <definedName name="SSS_1" localSheetId="24" hidden="1">{#N/A,#N/A,FALSE,"MO (2)"}</definedName>
    <definedName name="SSS_1" hidden="1">{#N/A,#N/A,FALSE,"MO (2)"}</definedName>
    <definedName name="sssd">#N/A</definedName>
    <definedName name="ssss">#N/A</definedName>
    <definedName name="ssssa">#REF!</definedName>
    <definedName name="sssss">#REF!</definedName>
    <definedName name="ssssss" localSheetId="19" hidden="1">{#N/A,#N/A,FALSE,"MO (2)"}</definedName>
    <definedName name="ssssss" localSheetId="18" hidden="1">{#N/A,#N/A,FALSE,"MO (2)"}</definedName>
    <definedName name="ssssss" localSheetId="22" hidden="1">{#N/A,#N/A,FALSE,"MO (2)"}</definedName>
    <definedName name="ssssss" localSheetId="24" hidden="1">{#N/A,#N/A,FALSE,"MO (2)"}</definedName>
    <definedName name="ssssss" hidden="1">{#N/A,#N/A,FALSE,"MO (2)"}</definedName>
    <definedName name="ssssssss" localSheetId="19" hidden="1">{#N/A,#N/A,FALSE,"MO (2)"}</definedName>
    <definedName name="ssssssss" localSheetId="18" hidden="1">{#N/A,#N/A,FALSE,"MO (2)"}</definedName>
    <definedName name="ssssssss" localSheetId="22" hidden="1">{#N/A,#N/A,FALSE,"MO (2)"}</definedName>
    <definedName name="ssssssss" localSheetId="24" hidden="1">{#N/A,#N/A,FALSE,"MO (2)"}</definedName>
    <definedName name="ssssssss" hidden="1">{#N/A,#N/A,FALSE,"MO (2)"}</definedName>
    <definedName name="ssssssss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s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s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s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s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sssssssssssssssssss" localSheetId="19" hidden="1">{#N/A,#N/A,TRUE,"Plan1"}</definedName>
    <definedName name="sssssssssssssssssssss" localSheetId="18" hidden="1">{#N/A,#N/A,TRUE,"Plan1"}</definedName>
    <definedName name="sssssssssssssssssssss" localSheetId="22" hidden="1">{#N/A,#N/A,TRUE,"Plan1"}</definedName>
    <definedName name="sssssssssssssssssssss" localSheetId="24" hidden="1">{#N/A,#N/A,TRUE,"Plan1"}</definedName>
    <definedName name="sssssssssssssssssssss" hidden="1">{#N/A,#N/A,TRUE,"Plan1"}</definedName>
    <definedName name="sssssssssssssssssssss_1" localSheetId="19" hidden="1">{#N/A,#N/A,TRUE,"Plan1"}</definedName>
    <definedName name="sssssssssssssssssssss_1" localSheetId="18" hidden="1">{#N/A,#N/A,TRUE,"Plan1"}</definedName>
    <definedName name="sssssssssssssssssssss_1" localSheetId="22" hidden="1">{#N/A,#N/A,TRUE,"Plan1"}</definedName>
    <definedName name="sssssssssssssssssssss_1" localSheetId="24" hidden="1">{#N/A,#N/A,TRUE,"Plan1"}</definedName>
    <definedName name="sssssssssssssssssssss_1" hidden="1">{#N/A,#N/A,TRUE,"Plan1"}</definedName>
    <definedName name="ST">#REF!</definedName>
    <definedName name="Step2Manual" hidden="1">#REF!</definedName>
    <definedName name="Step2NumSizes" hidden="1">#REF!</definedName>
    <definedName name="Step2Ratio" hidden="1">#REF!</definedName>
    <definedName name="Step2TopSize" hidden="1">#REF!</definedName>
    <definedName name="Step3LowSG" hidden="1">#REF!</definedName>
    <definedName name="Step3Manual" hidden="1">#REF!</definedName>
    <definedName name="Step3NumSGs" hidden="1">#REF!</definedName>
    <definedName name="Step3SGInterval" hidden="1">#REF!</definedName>
    <definedName name="Step4NumItems" hidden="1">#REF!</definedName>
    <definedName name="Step5NumItems" hidden="1">#REF!</definedName>
    <definedName name="Step6NumItems" hidden="1">#REF!</definedName>
    <definedName name="STR">#REF!</definedName>
    <definedName name="STR_13">#REF!</definedName>
    <definedName name="STR_39">#REF!</definedName>
    <definedName name="STR_6">#REF!</definedName>
    <definedName name="SUB">#REF!</definedName>
    <definedName name="Sub__trecho">#REF!</definedName>
    <definedName name="SUB_TRECHO">#REF!</definedName>
    <definedName name="Subestação">#REF!</definedName>
    <definedName name="SUBSTITUIÇÃO">#REF!</definedName>
    <definedName name="substituição2">#REF!</definedName>
    <definedName name="SUBSTRATO_P">#REF!</definedName>
    <definedName name="SUBT">#REF!</definedName>
    <definedName name="SUBT1">#REF!</definedName>
    <definedName name="SUBTOT">#REF!</definedName>
    <definedName name="subtrec">#REF!</definedName>
    <definedName name="SUBTRECH">#REF!</definedName>
    <definedName name="SUBTRECHO">#REF!</definedName>
    <definedName name="SUBTRECHO1">#REF!</definedName>
    <definedName name="SUCCAO">#REF!</definedName>
    <definedName name="SUMMERY">#REF!</definedName>
    <definedName name="SUMMERYY">#REF!</definedName>
    <definedName name="SUP_MAR94">#REF!</definedName>
    <definedName name="superstrutura">#REF!</definedName>
    <definedName name="SUPERVISOR">#REF!</definedName>
    <definedName name="sv">#REF!</definedName>
    <definedName name="SV_AREA">#REF!</definedName>
    <definedName name="SV_AREA2">#REF!</definedName>
    <definedName name="SV_MODULACAO">#REF!</definedName>
    <definedName name="SV_PELICULA">#REF!</definedName>
    <definedName name="SV_PELICULA2">#REF!</definedName>
    <definedName name="SV_PESO_SUP_MT">#REF!</definedName>
    <definedName name="SV_SNV">#REF!</definedName>
    <definedName name="SV_SUBSTRATO">#REF!</definedName>
    <definedName name="SV_SUBSTRATO2">#REF!</definedName>
    <definedName name="SV_SUP_MAT">#REF!</definedName>
    <definedName name="SV_SUP_QTE">#REF!</definedName>
    <definedName name="svsicro2">#REF!</definedName>
    <definedName name="SWE" localSheetId="19" hidden="1">{"'Quadro'!$A$4:$BG$78"}</definedName>
    <definedName name="SWE" localSheetId="18" hidden="1">{"'Quadro'!$A$4:$BG$78"}</definedName>
    <definedName name="SWE" localSheetId="22" hidden="1">{"'Quadro'!$A$4:$BG$78"}</definedName>
    <definedName name="SWE" localSheetId="24" hidden="1">{"'Quadro'!$A$4:$BG$78"}</definedName>
    <definedName name="SWE" hidden="1">{"'Quadro'!$A$4:$BG$78"}</definedName>
    <definedName name="SWR" localSheetId="19" hidden="1">{"'Quadro'!$A$4:$BG$78"}</definedName>
    <definedName name="SWR" localSheetId="18" hidden="1">{"'Quadro'!$A$4:$BG$78"}</definedName>
    <definedName name="SWR" localSheetId="22" hidden="1">{"'Quadro'!$A$4:$BG$78"}</definedName>
    <definedName name="SWR" localSheetId="24" hidden="1">{"'Quadro'!$A$4:$BG$78"}</definedName>
    <definedName name="SWR" hidden="1">{"'Quadro'!$A$4:$BG$78"}</definedName>
    <definedName name="sxcc" localSheetId="19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sxcc" localSheetId="18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sxcc" localSheetId="22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sxcc" localSheetId="24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sxcc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t">NA()</definedName>
    <definedName name="T_25">#N/A</definedName>
    <definedName name="T_med">#REF!</definedName>
    <definedName name="T_MF">#REF!</definedName>
    <definedName name="T_MOB">#REF!</definedName>
    <definedName name="TA">#REF!</definedName>
    <definedName name="TAB">#REF!</definedName>
    <definedName name="tab_mancal">#REF!</definedName>
    <definedName name="Tab_Serv.">#REF!</definedName>
    <definedName name="Tab_Serviços">#REF!</definedName>
    <definedName name="TABEFET">#REF!</definedName>
    <definedName name="TABEL.OAE.COMPL.">#REF!</definedName>
    <definedName name="TABEL.PREÇOS">#REF!</definedName>
    <definedName name="TABELA">#REF!</definedName>
    <definedName name="TABELA.DINAMICA">INDIRECT(#REF!)</definedName>
    <definedName name="tabela_de_mão_de_obra">#REF!</definedName>
    <definedName name="tabela_de_mão_de_obra_11">#REF!</definedName>
    <definedName name="tabela_de_materiais">#REF!</definedName>
    <definedName name="tabela_de_materiais_11">#REF!</definedName>
    <definedName name="TABELA01">#REF!</definedName>
    <definedName name="TABELA02">#REF!</definedName>
    <definedName name="tabela03">#REF!</definedName>
    <definedName name="TABELA1">#REF!</definedName>
    <definedName name="tabela2">#REF!</definedName>
    <definedName name="tabela2000">#REF!</definedName>
    <definedName name="TabelaConsol">#REF!</definedName>
    <definedName name="tabelaDenominação">#REF!</definedName>
    <definedName name="TabelaDistribuiçãoDeMassas">#REF!</definedName>
    <definedName name="TABELANOVA">#REF!</definedName>
    <definedName name="TabelaSicro">#REF!</definedName>
    <definedName name="TabEmp">#REF!</definedName>
    <definedName name="TabImport">#REF!</definedName>
    <definedName name="TABINS">#REF!</definedName>
    <definedName name="TableName">"Dummy"</definedName>
    <definedName name="TABMAT">#REF!</definedName>
    <definedName name="TABMAX">#REF!</definedName>
    <definedName name="TABMIN">#REF!</definedName>
    <definedName name="TabPer">#REF!</definedName>
    <definedName name="TABREC">#REF!</definedName>
    <definedName name="tabserv">#REF!</definedName>
    <definedName name="TABTUBOMM">#REF!</definedName>
    <definedName name="TABUA">#REF!</definedName>
    <definedName name="TabUF">#REF!</definedName>
    <definedName name="TAC">#REF!</definedName>
    <definedName name="Tachas" localSheetId="19" hidden="1">{#N/A,#N/A,TRUE,"Plan1"}</definedName>
    <definedName name="Tachas" localSheetId="18" hidden="1">{#N/A,#N/A,TRUE,"Plan1"}</definedName>
    <definedName name="Tachas" localSheetId="22" hidden="1">{#N/A,#N/A,TRUE,"Plan1"}</definedName>
    <definedName name="Tachas" localSheetId="24" hidden="1">{#N/A,#N/A,TRUE,"Plan1"}</definedName>
    <definedName name="Tachas" hidden="1">{#N/A,#N/A,TRUE,"Plan1"}</definedName>
    <definedName name="Tachas_1" localSheetId="19" hidden="1">{#N/A,#N/A,TRUE,"Plan1"}</definedName>
    <definedName name="Tachas_1" localSheetId="18" hidden="1">{#N/A,#N/A,TRUE,"Plan1"}</definedName>
    <definedName name="Tachas_1" localSheetId="22" hidden="1">{#N/A,#N/A,TRUE,"Plan1"}</definedName>
    <definedName name="Tachas_1" localSheetId="24" hidden="1">{#N/A,#N/A,TRUE,"Plan1"}</definedName>
    <definedName name="Tachas_1" hidden="1">{#N/A,#N/A,TRUE,"Plan1"}</definedName>
    <definedName name="tachinhas">#REF!</definedName>
    <definedName name="tachões">#REF!</definedName>
    <definedName name="Tag_Carga">#REF!</definedName>
    <definedName name="Tag_CCM">#REF!</definedName>
    <definedName name="TAM">#REF!</definedName>
    <definedName name="TAPABURMANALT">#REF!</definedName>
    <definedName name="TAPABURMBUFMAN">#REF!</definedName>
    <definedName name="TAPABURMBUQMAN">#REF!</definedName>
    <definedName name="taxa_6">#REF!</definedName>
    <definedName name="taxa_7">#REF!</definedName>
    <definedName name="taxa_8">#REF!</definedName>
    <definedName name="taxa_9">#REF!</definedName>
    <definedName name="taxa_cap">#REF!</definedName>
    <definedName name="TaxaJuros">#REF!</definedName>
    <definedName name="TB">#REF!</definedName>
    <definedName name="TB_13">#REF!</definedName>
    <definedName name="TB_39">#REF!</definedName>
    <definedName name="TB_6">#REF!</definedName>
    <definedName name="TB110PI">#REF!</definedName>
    <definedName name="TB110R">#REF!</definedName>
    <definedName name="tb1dia">"$#REF!.$A$15"</definedName>
    <definedName name="tb1kmf">"$#REF!.$D$15"</definedName>
    <definedName name="tb1kmi">"$#REF!.$C$15"</definedName>
    <definedName name="tb1peso">"$#REF!.$E$15"</definedName>
    <definedName name="TB316PI">#REF!</definedName>
    <definedName name="TB316R">#REF!</definedName>
    <definedName name="TB423PI">#REF!</definedName>
    <definedName name="TB423R">#REF!</definedName>
    <definedName name="TBA">#REF!</definedName>
    <definedName name="tbcbuqm">"$#REF!.$R$56"</definedName>
    <definedName name="TBF">#REF!</definedName>
    <definedName name="TBI">#REF!</definedName>
    <definedName name="TBM">#REF!</definedName>
    <definedName name="TBO">#REF!</definedName>
    <definedName name="tbpmf">"$#REF!.$R$55"</definedName>
    <definedName name="TBT">#REF!</definedName>
    <definedName name="tbtransp1">"$#REF!.$H$15"</definedName>
    <definedName name="tbtransptotal">"$#REF!.$H$56"</definedName>
    <definedName name="tbtransptotalf">"$#REF!.$H$55"</definedName>
    <definedName name="TBW">"$#REF!.$E$33"</definedName>
    <definedName name="TBWA">"$#REF!.$E$32"</definedName>
    <definedName name="TC_QTE">#REF!</definedName>
    <definedName name="TC_SNV">#REF!</definedName>
    <definedName name="TC_TACHA_BI_APL">#REF!</definedName>
    <definedName name="TC_TACHA_MONO_APL">#REF!</definedName>
    <definedName name="TC_TACHAO_BI_APL">#REF!</definedName>
    <definedName name="TC_TACHAO_MONO_APL">#REF!</definedName>
    <definedName name="TC_VDM">#REF!</definedName>
    <definedName name="TCAP20">#REF!</definedName>
    <definedName name="TCAP20RP">#REF!</definedName>
    <definedName name="TCAP20RPMA">#REF!</definedName>
    <definedName name="TCAP20RPTA">#REF!</definedName>
    <definedName name="TCAP50">#REF!</definedName>
    <definedName name="TCAP50SJ">#REF!</definedName>
    <definedName name="TCAPPA">#REF!</definedName>
    <definedName name="TCAPPAMA">#REF!</definedName>
    <definedName name="TCAPPATA">#REF!</definedName>
    <definedName name="TCAPRS">#REF!</definedName>
    <definedName name="TCAPRSTA">#REF!</definedName>
    <definedName name="TCAR">#REF!</definedName>
    <definedName name="TCB">"$#REF!.$G$31"</definedName>
    <definedName name="TCB10M3">#REF!</definedName>
    <definedName name="TCB10M3RP">#REF!</definedName>
    <definedName name="TCB5M3">"$#REF!.$J$32"</definedName>
    <definedName name="TCBMBUQ">"$#REF!.$K$32"</definedName>
    <definedName name="TCBR158">#REF!</definedName>
    <definedName name="TCBW">"$#REF!.$G$33"</definedName>
    <definedName name="TCBWA">"$#REF!.$G$32"</definedName>
    <definedName name="tcc">#REF!</definedName>
    <definedName name="TCC4T">#REF!</definedName>
    <definedName name="TCC4TCONCR">"$#REF!.$I$32"</definedName>
    <definedName name="TCC4TFORMA">"$#REF!.$H$31"</definedName>
    <definedName name="TCCB10">#REF!</definedName>
    <definedName name="TCCBRMZ">"$#REF!.$M$28"</definedName>
    <definedName name="TCCW">"$#REF!.$G$46"</definedName>
    <definedName name="TCCWA">"$#REF!.$G$45"</definedName>
    <definedName name="TCM30RP">#REF!</definedName>
    <definedName name="TCM30RPMA">#REF!</definedName>
    <definedName name="TCM30RPTA">#REF!</definedName>
    <definedName name="TCM30SJ">#REF!</definedName>
    <definedName name="TD">#REF!</definedName>
    <definedName name="TE">#REF!</definedName>
    <definedName name="TEA">#REF!</definedName>
    <definedName name="TEB">"$#REF!.$G$16"</definedName>
    <definedName name="TEBW">"$#REF!.$G$18"</definedName>
    <definedName name="TEBWA">"$#REF!.$G$17"</definedName>
    <definedName name="TECD">"$#REF!.$K$39"</definedName>
    <definedName name="TECD97">"$#REF!.$K$80"</definedName>
    <definedName name="telaA">#REF!</definedName>
    <definedName name="telaC">#REF!</definedName>
    <definedName name="TEMFILTRO">#REF!</definedName>
    <definedName name="TEMP">#REF!</definedName>
    <definedName name="TEMPO">#REF!</definedName>
    <definedName name="TEMPO_CANTEIRO">#REF!</definedName>
    <definedName name="temul">#REF!</definedName>
    <definedName name="TEMUL_ASF">#REF!</definedName>
    <definedName name="TEMUL_ASF_MA">#REF!</definedName>
    <definedName name="TEMUL_ASF_TA">#REF!</definedName>
    <definedName name="TEMULFLEX">#REF!</definedName>
    <definedName name="TEMULFLEXCG">#REF!</definedName>
    <definedName name="Teor">#REF!</definedName>
    <definedName name="Teor_25">#REF!</definedName>
    <definedName name="Teor_29">#REF!</definedName>
    <definedName name="Teor_31">#REF!</definedName>
    <definedName name="Teor1">#REF!</definedName>
    <definedName name="teor2">#REF!</definedName>
    <definedName name="TEP">#REF!</definedName>
    <definedName name="TEPMA">#REF!</definedName>
    <definedName name="TEPTA">#REF!</definedName>
    <definedName name="ter">#REF!</definedName>
    <definedName name="Ter_Carna" localSheetId="19">Dom_Páscoa-47</definedName>
    <definedName name="Ter_Carna" localSheetId="18">Dom_Páscoa-47</definedName>
    <definedName name="Ter_Carna" localSheetId="22">Dom_Páscoa-47</definedName>
    <definedName name="Ter_Carna" localSheetId="24">Dom_Páscoa-47</definedName>
    <definedName name="Ter_Carna">Dom_Páscoa-47</definedName>
    <definedName name="TER_MAR94" localSheetId="19">#REF!</definedName>
    <definedName name="TER_MAR94" localSheetId="18">#REF!</definedName>
    <definedName name="TER_MAR94" localSheetId="22">#REF!</definedName>
    <definedName name="TER_MAR94" localSheetId="24">#REF!</definedName>
    <definedName name="TER_MAR94">#REF!</definedName>
    <definedName name="TERFAIXALD" localSheetId="19">#REF!</definedName>
    <definedName name="TERFAIXALD" localSheetId="18">#REF!</definedName>
    <definedName name="TERFAIXALD" localSheetId="22">#REF!</definedName>
    <definedName name="TERFAIXALD" localSheetId="24">#REF!</definedName>
    <definedName name="TERFAIXALD">#REF!</definedName>
    <definedName name="TERFAIXALE" localSheetId="19">#REF!</definedName>
    <definedName name="TERFAIXALE" localSheetId="18">#REF!</definedName>
    <definedName name="TERFAIXALE" localSheetId="22">#REF!</definedName>
    <definedName name="TERFAIXALE" localSheetId="24">#REF!</definedName>
    <definedName name="TERFAIXALE">#REF!</definedName>
    <definedName name="TERP">"$#REF!.$P$34"</definedName>
    <definedName name="terra">#REF!</definedName>
    <definedName name="Terra2">#REF!</definedName>
    <definedName name="TERRAP">#REF!</definedName>
    <definedName name="TERRAPL.">#REF!</definedName>
    <definedName name="terraplenagem">#REF!</definedName>
    <definedName name="TERRENO">[2]CLASSE!$A$20:$B$29</definedName>
    <definedName name="TES" localSheetId="22">#REF!</definedName>
    <definedName name="TES" localSheetId="24">#REF!</definedName>
    <definedName name="TES">#REF!</definedName>
    <definedName name="tesdt" localSheetId="22">#REF!</definedName>
    <definedName name="tesdt" localSheetId="24">#REF!</definedName>
    <definedName name="tesdt">#REF!</definedName>
    <definedName name="tesdt_1" localSheetId="22">#REF!</definedName>
    <definedName name="tesdt_1" localSheetId="24">#REF!</definedName>
    <definedName name="tesdt_1">#REF!</definedName>
    <definedName name="tesdt_2">#REF!</definedName>
    <definedName name="tesdt_3">#REF!</definedName>
    <definedName name="TESM">"$#REF!.$Q$34"</definedName>
    <definedName name="TEST">#REF!</definedName>
    <definedName name="teste">#REF!</definedName>
    <definedName name="TESTE1">#REF!</definedName>
    <definedName name="teste2">#REF!</definedName>
    <definedName name="teste237">#REF!</definedName>
    <definedName name="Teta_1">#REF!</definedName>
    <definedName name="Teta_2">#REF!</definedName>
    <definedName name="TETB">"$#REF!.$H$30"</definedName>
    <definedName name="TETB97">"$#REF!.$H$70"</definedName>
    <definedName name="tetet">#REF!</definedName>
    <definedName name="TextRefCopyRangeCount" hidden="1">1</definedName>
    <definedName name="TF">#REF!</definedName>
    <definedName name="thiago" localSheetId="19" hidden="1">{#N/A,#N/A,FALSE,"MO (2)"}</definedName>
    <definedName name="thiago" localSheetId="18" hidden="1">{#N/A,#N/A,FALSE,"MO (2)"}</definedName>
    <definedName name="thiago" localSheetId="22" hidden="1">{#N/A,#N/A,FALSE,"MO (2)"}</definedName>
    <definedName name="thiago" localSheetId="24" hidden="1">{#N/A,#N/A,FALSE,"MO (2)"}</definedName>
    <definedName name="thiago" hidden="1">{#N/A,#N/A,FALSE,"MO (2)"}</definedName>
    <definedName name="thisFlowsheet">#REF!</definedName>
    <definedName name="thisUnit">"Uthis Unit"</definedName>
    <definedName name="THR" localSheetId="19" hidden="1">{"'gráf jan00'!$A$1:$AK$41"}</definedName>
    <definedName name="THR" localSheetId="18" hidden="1">{"'gráf jan00'!$A$1:$AK$41"}</definedName>
    <definedName name="THR" localSheetId="22" hidden="1">{"'gráf jan00'!$A$1:$AK$41"}</definedName>
    <definedName name="THR" localSheetId="24" hidden="1">{"'gráf jan00'!$A$1:$AK$41"}</definedName>
    <definedName name="THR" hidden="1">{"'gráf jan00'!$A$1:$AK$41"}</definedName>
    <definedName name="THTRHT" localSheetId="19" hidden="1">{"'gráf jan00'!$A$1:$AK$41"}</definedName>
    <definedName name="THTRHT" localSheetId="18" hidden="1">{"'gráf jan00'!$A$1:$AK$41"}</definedName>
    <definedName name="THTRHT" localSheetId="22" hidden="1">{"'gráf jan00'!$A$1:$AK$41"}</definedName>
    <definedName name="THTRHT" localSheetId="24" hidden="1">{"'gráf jan00'!$A$1:$AK$41"}</definedName>
    <definedName name="THTRHT" hidden="1">{"'gráf jan00'!$A$1:$AK$41"}</definedName>
    <definedName name="tiago">#REF!</definedName>
    <definedName name="TIL_C_100_AN">#REF!</definedName>
    <definedName name="TIL_C_100_AT">#REF!</definedName>
    <definedName name="TIL_CALÇADA_AN">#REF!</definedName>
    <definedName name="TIL_CALÇADA_AT">#REF!</definedName>
    <definedName name="TIL_P_150_AN">#REF!</definedName>
    <definedName name="TIL_P_150_AT">#REF!</definedName>
    <definedName name="TIL_P_200_AN">#REF!</definedName>
    <definedName name="TIL_P_200_AT">#REF!</definedName>
    <definedName name="TIL_P_250_AN">#REF!</definedName>
    <definedName name="TIL_P_250_AT">#REF!</definedName>
    <definedName name="TIL_P_300_AN">#REF!</definedName>
    <definedName name="TIL_P_300_AT">#REF!</definedName>
    <definedName name="TIL_R_150_AN">#REF!</definedName>
    <definedName name="TIL_R_150_AT">#REF!</definedName>
    <definedName name="TIL_R_300_AN">#REF!</definedName>
    <definedName name="TIL_R_300_AT">#REF!</definedName>
    <definedName name="TIL_RUA_AN">#REF!</definedName>
    <definedName name="TIL_RUA_AT">#REF!</definedName>
    <definedName name="TIPO_BDI">#REF!</definedName>
    <definedName name="TIPO_SAPO_AN">#REF!</definedName>
    <definedName name="TIPO_SAPO_AT">#REF!</definedName>
    <definedName name="tipo_tamb">#REF!</definedName>
    <definedName name="TIPOLOGIA">#REF!</definedName>
    <definedName name="TIR">#REF!</definedName>
    <definedName name="Tiradentes">#N/A</definedName>
    <definedName name="tit" localSheetId="19">#REF!,#REF!,#REF!,#REF!</definedName>
    <definedName name="tit" localSheetId="18">#REF!,#REF!,#REF!,#REF!</definedName>
    <definedName name="tit" localSheetId="22">#REF!,#REF!,#REF!,#REF!</definedName>
    <definedName name="tit" localSheetId="24">#REF!,#REF!,#REF!,#REF!</definedName>
    <definedName name="tit">#REF!,#REF!,#REF!,#REF!</definedName>
    <definedName name="_xlnm.Print_Titles" localSheetId="17">'ADMINISTRAÇÃO LOCAL (CD)'!$1:$7</definedName>
    <definedName name="_xlnm.Print_Titles" localSheetId="16">'ADMINISTRAÇÃO LOCAL (SD)'!$1:$7</definedName>
    <definedName name="_xlnm.Print_Titles" localSheetId="14">'BDI NORMAL (CD)'!$1:$7</definedName>
    <definedName name="_xlnm.Print_Titles" localSheetId="10">'BDI NORMAL (SD) '!$1:$7</definedName>
    <definedName name="_xlnm.Print_Titles" localSheetId="21">'CANTEIRO (CD)'!$1:$10</definedName>
    <definedName name="_xlnm.Print_Titles" localSheetId="20">'CANTEIRO (SD)'!$1:$10</definedName>
    <definedName name="_xlnm.Print_Titles" localSheetId="15">'CAPA - MEMORIAL DE CÁLCULO'!$1:$8</definedName>
    <definedName name="_xlnm.Print_Titles" localSheetId="1">'CAPA - ORÇAMENTO'!$1:$8</definedName>
    <definedName name="_xlnm.Print_Titles" localSheetId="12">'CAPA - ORÇAMENTO (CD)'!$1:$8</definedName>
    <definedName name="_xlnm.Print_Titles" localSheetId="4">'CAPA - ORÇAMENTO (SD)'!$1:$8</definedName>
    <definedName name="_xlnm.Print_Titles" localSheetId="2">'CAPA - VANTAJOSIDADE'!$1:$8</definedName>
    <definedName name="_xlnm.Print_Titles" localSheetId="8">'COMPOSIÇÕES (SD)'!$1:$7</definedName>
    <definedName name="_xlnm.Print_Titles" localSheetId="7">'CRONOGRAMA (SD)'!$1:$13</definedName>
    <definedName name="_xlnm.Print_Titles" localSheetId="9">'CURVA ABC DE SERVIÇOS (SD)'!$1:$8</definedName>
    <definedName name="_xlnm.Print_Titles" localSheetId="11">'ENCARGOS SOCIAIS'!#REF!</definedName>
    <definedName name="_xlnm.Print_Titles" localSheetId="19">'MOBILIZAÇÃO-CD'!$1:$7</definedName>
    <definedName name="_xlnm.Print_Titles" localSheetId="18">'MOBILIZAÇÃO-SD'!$1:$7</definedName>
    <definedName name="_xlnm.Print_Titles" localSheetId="5">'ORÇAMENTO RESUMO (SD)'!#REF!</definedName>
    <definedName name="_xlnm.Print_Titles" localSheetId="13">'ORÇAMENTO SINTÉTICO (CD)'!$1:$8</definedName>
    <definedName name="_xlnm.Print_Titles" localSheetId="6">'ORÇAMENTO SINTÉTICO (SD)'!$1:$8</definedName>
    <definedName name="_xlnm.Print_Titles" localSheetId="38">'PONTE- ESCORAMENTO'!$1:$6</definedName>
    <definedName name="_xlnm.Print_Titles" localSheetId="36">'PONTE-ACABAMENTOS-SOBRELAJE'!$1:$7</definedName>
    <definedName name="_xlnm.Print_Titles" localSheetId="22">'PONTE-DEMOLIÇÕES E LIMPEZA'!$1:$6</definedName>
    <definedName name="_xlnm.Print_Titles" localSheetId="37">'PONTE-DIVERSOS'!$1:$6</definedName>
    <definedName name="_xlnm.Print_Titles" localSheetId="40">'PONTE-DMT'!$1:$7</definedName>
    <definedName name="_xlnm.Print_Titles" localSheetId="27">'PONTE-ENSAIO PROVA DE CARGA'!$1:$6</definedName>
    <definedName name="_xlnm.Print_Titles" localSheetId="24">'PONTE-GABIÃO'!$1:$6</definedName>
    <definedName name="_xlnm.Print_Titles" localSheetId="26">'PONTE-INFRAEST-BLOCO'!$1:$11</definedName>
    <definedName name="_xlnm.Print_Titles" localSheetId="25">'PONTE-INFRAEST-ESTACAS'!$1:$11</definedName>
    <definedName name="_xlnm.Print_Titles" localSheetId="28">'PONTE-MESOEST-PILARES'!$1:$7</definedName>
    <definedName name="_xlnm.Print_Titles" localSheetId="29">'PONTE-MESOEST-VL'!$1:$11</definedName>
    <definedName name="_xlnm.Print_Titles" localSheetId="30">'PONTE-MESOEST-VR'!$1:$6</definedName>
    <definedName name="_xlnm.Print_Titles" localSheetId="34">'PONTE-SUPEREST-BARREIRA N.J'!$1:$11</definedName>
    <definedName name="_xlnm.Print_Titles" localSheetId="35">'PONTE-SUPEREST-CABECEIRA'!$1:$11</definedName>
    <definedName name="_xlnm.Print_Titles" localSheetId="33">'PONTE-SUPEREST-LAJE TABULEIRO'!$1:$11</definedName>
    <definedName name="_xlnm.Print_Titles" localSheetId="31">'PONTE-SUPEREST-LONGARINA'!$1:$11</definedName>
    <definedName name="_xlnm.Print_Titles" localSheetId="32">'PONTE-SUPEREST-TRANSVERSINAS'!$1:$11</definedName>
    <definedName name="_xlnm.Print_Titles" localSheetId="23">'PONTE-TERRAPLANAGEM'!$1:$6</definedName>
    <definedName name="_xlnm.Print_Titles" localSheetId="39">SINALIZAÇÃO!$1:$6</definedName>
    <definedName name="_xlnm.Print_Titles" localSheetId="3">VANTAJOSIDADE!$1:$11</definedName>
    <definedName name="_xlnm.Print_Titles">#N/A</definedName>
    <definedName name="Títulos_impressão_IM">#REF!</definedName>
    <definedName name="TLC4T">#REF!</definedName>
    <definedName name="TLCB5">#REF!</definedName>
    <definedName name="TLCC4">#REF!</definedName>
    <definedName name="TLMB">#REF!</definedName>
    <definedName name="TLMR">#REF!</definedName>
    <definedName name="tmat">#REF!</definedName>
    <definedName name="TMO">#REF!</definedName>
    <definedName name="Todas_as_pendencias">#REF!</definedName>
    <definedName name="Tool">#REF!</definedName>
    <definedName name="TOT" hidden="1">#REF!</definedName>
    <definedName name="Tot_Líquido">#REF!</definedName>
    <definedName name="Tot_Líquido_1">"'file:///Eng_aroldo/Meus documentos/Documents and Settings/Flávio R. Carmona/My Documents/3 - Sanches Tripoloni/3 - Diamantino/4 - BR-364/2 - CREMA/Medição/06a.MP/MP06.xls'#$Medição.$#REF!$#REF!"</definedName>
    <definedName name="Tot_Líquido_3">"'file:///Eng_aroldo/Meus documentos/Documents and Settings/Flávio R. Carmona/My Documents/3 - Sanches Tripoloni/3 - Diamantino/4 - BR-364/2 - CREMA/Medição/06a.MP/MP06.xls'#$Medição.$#REF!$#REF!"</definedName>
    <definedName name="Tot_Líquido_6">"'file:///Eng_aroldo/Meus documentos/Documents and Settings/Flávio R. Carmona/My Documents/3 - Sanches Tripoloni/3 - Diamantino/4 - BR-364/2 - CREMA/Medição/06a.MP/MP06.xls'#$Medição.$#REF!$#REF!"</definedName>
    <definedName name="Tot_param">#REF!</definedName>
    <definedName name="tota">#REF!</definedName>
    <definedName name="TOTAL">#REF!</definedName>
    <definedName name="total_19">#REF!</definedName>
    <definedName name="total_6">#REF!</definedName>
    <definedName name="total_7">#REF!</definedName>
    <definedName name="total_8">#REF!</definedName>
    <definedName name="total_9">#REF!</definedName>
    <definedName name="total1">#REF!</definedName>
    <definedName name="TotalItens">#REF!</definedName>
    <definedName name="totalob">#REF!</definedName>
    <definedName name="TOTALRP">#REF!</definedName>
    <definedName name="TOTALRP_20">#REF!</definedName>
    <definedName name="TOTALRP_21">#REF!</definedName>
    <definedName name="TOTALRP_23">#REF!</definedName>
    <definedName name="TOTALSAIBRO">#REF!</definedName>
    <definedName name="TOTALTB">#REF!</definedName>
    <definedName name="TOTALTB_20">#REF!</definedName>
    <definedName name="TOTALTB_21">#REF!</definedName>
    <definedName name="TOTALTB_23">#REF!</definedName>
    <definedName name="totcro">#REF!</definedName>
    <definedName name="totmsa">#REF!</definedName>
    <definedName name="totmsa2">#REF!</definedName>
    <definedName name="TOTSERV">#REF!</definedName>
    <definedName name="totsma">#REF!</definedName>
    <definedName name="TPM">#REF!</definedName>
    <definedName name="TPM_25">#REF!</definedName>
    <definedName name="TPM_4">#REF!</definedName>
    <definedName name="TPMM">#REF!</definedName>
    <definedName name="TPTE_FRIO">#REF!</definedName>
    <definedName name="TPTE_QUENTE">#REF!</definedName>
    <definedName name="TQ_150_AN">#REF!</definedName>
    <definedName name="TQ_150_AT">#REF!</definedName>
    <definedName name="TQ_200_AN">#REF!</definedName>
    <definedName name="TQ_200_AT">#REF!</definedName>
    <definedName name="TQ_250_AN">#REF!</definedName>
    <definedName name="TQ_250_AT">#REF!</definedName>
    <definedName name="TQ_300_AN">#REF!</definedName>
    <definedName name="TQ_300_AT">#REF!</definedName>
    <definedName name="TR">#REF!</definedName>
    <definedName name="TR_13">#REF!</definedName>
    <definedName name="TR_39">#REF!</definedName>
    <definedName name="TR_6">#REF!</definedName>
    <definedName name="TR5C">#REF!</definedName>
    <definedName name="TRABALHO">#REF!</definedName>
    <definedName name="TrabAnual">#REF!</definedName>
    <definedName name="TRAF">#REF!</definedName>
    <definedName name="TRAF_25">#REF!</definedName>
    <definedName name="tran" localSheetId="19" hidden="1">{"'Quadro'!$A$4:$BG$78"}</definedName>
    <definedName name="tran" localSheetId="18" hidden="1">{"'Quadro'!$A$4:$BG$78"}</definedName>
    <definedName name="tran" localSheetId="22" hidden="1">{"'Quadro'!$A$4:$BG$78"}</definedName>
    <definedName name="tran" localSheetId="24" hidden="1">{"'Quadro'!$A$4:$BG$78"}</definedName>
    <definedName name="tran" hidden="1">{"'Quadro'!$A$4:$BG$78"}</definedName>
    <definedName name="TRANS">#REF!</definedName>
    <definedName name="TRANSENRPEDJOG">"$#REF!.$M$27"</definedName>
    <definedName name="TRANSP">#REF!</definedName>
    <definedName name="TRANSP_1_AN">#REF!</definedName>
    <definedName name="TRANSP_1_AT">#REF!</definedName>
    <definedName name="TRANSP_3_AN">#REF!</definedName>
    <definedName name="TRANSP_3_AT">#REF!</definedName>
    <definedName name="TRANSP_LOC_CARROC_PAV">#REF!</definedName>
    <definedName name="TRANSP_LOC_EQUIP">#REF!</definedName>
    <definedName name="TRANSP_LOC_PAV">#REF!</definedName>
    <definedName name="transp_massa">#REF!</definedName>
    <definedName name="TRANSPBASCARG">"$#REF!.$M$27"</definedName>
    <definedName name="transpbascemman">"$#REF!.$H$76"</definedName>
    <definedName name="TRANSPBETF">#REF!</definedName>
    <definedName name="TRANSPBETQ">#REF!</definedName>
    <definedName name="TRANSPC4TGC">"$#REF!.$K$27"</definedName>
    <definedName name="TRANSPCARMAN">"$'_TRANSPORTE MAN 5ª'.$#REF!$#REF!"</definedName>
    <definedName name="TRANSPCARRARG">"$#REF!.$N$27"</definedName>
    <definedName name="TRANSPCOMCARROVPAVMAN">#REF!</definedName>
    <definedName name="TRANSPGC">"$#REF!.$J$27"</definedName>
    <definedName name="TRANSPLOCALBASC5M3RODPAVMAN">#REF!</definedName>
    <definedName name="TRANSPLOCALCAR4TRODPAVMAN">#REF!</definedName>
    <definedName name="TRANSPLOCALMATREMMAN">#REF!</definedName>
    <definedName name="TRANSPMATBETMAN">#REF!</definedName>
    <definedName name="TRANSPMATTBFMAN">"$#REF!.$M$36"</definedName>
    <definedName name="TRANSPO">"$#REF!.$#REF!$#REF!:$#REF!$#REF!"</definedName>
    <definedName name="transporte">#REF!</definedName>
    <definedName name="Transporte_Brita_TSD" localSheetId="19" hidden="1">{#N/A,#N/A,TRUE,"Plan1"}</definedName>
    <definedName name="Transporte_Brita_TSD" localSheetId="18" hidden="1">{#N/A,#N/A,TRUE,"Plan1"}</definedName>
    <definedName name="Transporte_Brita_TSD" localSheetId="22" hidden="1">{#N/A,#N/A,TRUE,"Plan1"}</definedName>
    <definedName name="Transporte_Brita_TSD" localSheetId="24" hidden="1">{#N/A,#N/A,TRUE,"Plan1"}</definedName>
    <definedName name="Transporte_Brita_TSD" hidden="1">{#N/A,#N/A,TRUE,"Plan1"}</definedName>
    <definedName name="transportes">#REF!</definedName>
    <definedName name="TRANSPREMENDOMAN_23">#REF!</definedName>
    <definedName name="transpremrmp">"$#REF!.$K$22"</definedName>
    <definedName name="tratamento">#REF!</definedName>
    <definedName name="TRAVESSIA_AN">#REF!</definedName>
    <definedName name="TRAVESSIA_AT">#REF!</definedName>
    <definedName name="TRB">#REF!</definedName>
    <definedName name="TRBMA">#REF!</definedName>
    <definedName name="TRBTA">#REF!</definedName>
    <definedName name="TRCAP20">"$#REF!.$I$27"</definedName>
    <definedName name="TRCM30">"$#REF!.$I$28"</definedName>
    <definedName name="tre">#REF!</definedName>
    <definedName name="TREC">#REF!</definedName>
    <definedName name="TRECH">#REF!</definedName>
    <definedName name="TRECHO">#REF!</definedName>
    <definedName name="TRECHO1">#REF!</definedName>
    <definedName name="TRECHOA">#REF!</definedName>
    <definedName name="trem" localSheetId="19" hidden="1">{"'gráf jan00'!$A$1:$AK$41"}</definedName>
    <definedName name="trem" localSheetId="18" hidden="1">{"'gráf jan00'!$A$1:$AK$41"}</definedName>
    <definedName name="trem" localSheetId="22" hidden="1">{"'gráf jan00'!$A$1:$AK$41"}</definedName>
    <definedName name="trem" localSheetId="24" hidden="1">{"'gráf jan00'!$A$1:$AK$41"}</definedName>
    <definedName name="trem" hidden="1">{"'gráf jan00'!$A$1:$AK$41"}</definedName>
    <definedName name="Trev">#REF!</definedName>
    <definedName name="trezeabril" localSheetId="19" hidden="1">{"'gráf jan00'!$A$1:$AK$41"}</definedName>
    <definedName name="trezeabril" localSheetId="18" hidden="1">{"'gráf jan00'!$A$1:$AK$41"}</definedName>
    <definedName name="trezeabril" localSheetId="22" hidden="1">{"'gráf jan00'!$A$1:$AK$41"}</definedName>
    <definedName name="trezeabril" localSheetId="24" hidden="1">{"'gráf jan00'!$A$1:$AK$41"}</definedName>
    <definedName name="trezeabril" hidden="1">{"'gráf jan00'!$A$1:$AK$41"}</definedName>
    <definedName name="TREZEABRILL" localSheetId="19" hidden="1">{"'gráf jan00'!$A$1:$AK$41"}</definedName>
    <definedName name="TREZEABRILL" localSheetId="18" hidden="1">{"'gráf jan00'!$A$1:$AK$41"}</definedName>
    <definedName name="TREZEABRILL" localSheetId="22" hidden="1">{"'gráf jan00'!$A$1:$AK$41"}</definedName>
    <definedName name="TREZEABRILL" localSheetId="24" hidden="1">{"'gráf jan00'!$A$1:$AK$41"}</definedName>
    <definedName name="TREZEABRILL" hidden="1">{"'gráf jan00'!$A$1:$AK$41"}</definedName>
    <definedName name="trezeagosto" localSheetId="19" hidden="1">{"'gráf jan00'!$A$1:$AK$41"}</definedName>
    <definedName name="trezeagosto" localSheetId="18" hidden="1">{"'gráf jan00'!$A$1:$AK$41"}</definedName>
    <definedName name="trezeagosto" localSheetId="22" hidden="1">{"'gráf jan00'!$A$1:$AK$41"}</definedName>
    <definedName name="trezeagosto" localSheetId="24" hidden="1">{"'gráf jan00'!$A$1:$AK$41"}</definedName>
    <definedName name="trezeagosto" hidden="1">{"'gráf jan00'!$A$1:$AK$41"}</definedName>
    <definedName name="trezeagosto2" localSheetId="19" hidden="1">{"'gráf jan00'!$A$1:$AK$41"}</definedName>
    <definedName name="trezeagosto2" localSheetId="18" hidden="1">{"'gráf jan00'!$A$1:$AK$41"}</definedName>
    <definedName name="trezeagosto2" localSheetId="22" hidden="1">{"'gráf jan00'!$A$1:$AK$41"}</definedName>
    <definedName name="trezeagosto2" localSheetId="24" hidden="1">{"'gráf jan00'!$A$1:$AK$41"}</definedName>
    <definedName name="trezeagosto2" hidden="1">{"'gráf jan00'!$A$1:$AK$41"}</definedName>
    <definedName name="trezeagosto3" localSheetId="19" hidden="1">{"'gráf jan00'!$A$1:$AK$41"}</definedName>
    <definedName name="trezeagosto3" localSheetId="18" hidden="1">{"'gráf jan00'!$A$1:$AK$41"}</definedName>
    <definedName name="trezeagosto3" localSheetId="22" hidden="1">{"'gráf jan00'!$A$1:$AK$41"}</definedName>
    <definedName name="trezeagosto3" localSheetId="24" hidden="1">{"'gráf jan00'!$A$1:$AK$41"}</definedName>
    <definedName name="trezeagosto3" hidden="1">{"'gráf jan00'!$A$1:$AK$41"}</definedName>
    <definedName name="trezeagosto4" localSheetId="19" hidden="1">{"'gráf jan00'!$A$1:$AK$41"}</definedName>
    <definedName name="trezeagosto4" localSheetId="18" hidden="1">{"'gráf jan00'!$A$1:$AK$41"}</definedName>
    <definedName name="trezeagosto4" localSheetId="22" hidden="1">{"'gráf jan00'!$A$1:$AK$41"}</definedName>
    <definedName name="trezeagosto4" localSheetId="24" hidden="1">{"'gráf jan00'!$A$1:$AK$41"}</definedName>
    <definedName name="trezeagosto4" hidden="1">{"'gráf jan00'!$A$1:$AK$41"}</definedName>
    <definedName name="trezeagosto5" localSheetId="19" hidden="1">{"'gráf jan00'!$A$1:$AK$41"}</definedName>
    <definedName name="trezeagosto5" localSheetId="18" hidden="1">{"'gráf jan00'!$A$1:$AK$41"}</definedName>
    <definedName name="trezeagosto5" localSheetId="22" hidden="1">{"'gráf jan00'!$A$1:$AK$41"}</definedName>
    <definedName name="trezeagosto5" localSheetId="24" hidden="1">{"'gráf jan00'!$A$1:$AK$41"}</definedName>
    <definedName name="trezeagosto5" hidden="1">{"'gráf jan00'!$A$1:$AK$41"}</definedName>
    <definedName name="trezeagosto6" localSheetId="19" hidden="1">{"'gráf jan00'!$A$1:$AK$41"}</definedName>
    <definedName name="trezeagosto6" localSheetId="18" hidden="1">{"'gráf jan00'!$A$1:$AK$41"}</definedName>
    <definedName name="trezeagosto6" localSheetId="22" hidden="1">{"'gráf jan00'!$A$1:$AK$41"}</definedName>
    <definedName name="trezeagosto6" localSheetId="24" hidden="1">{"'gráf jan00'!$A$1:$AK$41"}</definedName>
    <definedName name="trezeagosto6" hidden="1">{"'gráf jan00'!$A$1:$AK$41"}</definedName>
    <definedName name="trezeagosto7" localSheetId="19" hidden="1">{"'gráf jan00'!$A$1:$AK$41"}</definedName>
    <definedName name="trezeagosto7" localSheetId="18" hidden="1">{"'gráf jan00'!$A$1:$AK$41"}</definedName>
    <definedName name="trezeagosto7" localSheetId="22" hidden="1">{"'gráf jan00'!$A$1:$AK$41"}</definedName>
    <definedName name="trezeagosto7" localSheetId="24" hidden="1">{"'gráf jan00'!$A$1:$AK$41"}</definedName>
    <definedName name="trezeagosto7" hidden="1">{"'gráf jan00'!$A$1:$AK$41"}</definedName>
    <definedName name="trezeagosto8" localSheetId="19" hidden="1">{"'gráf jan00'!$A$1:$AK$41"}</definedName>
    <definedName name="trezeagosto8" localSheetId="18" hidden="1">{"'gráf jan00'!$A$1:$AK$41"}</definedName>
    <definedName name="trezeagosto8" localSheetId="22" hidden="1">{"'gráf jan00'!$A$1:$AK$41"}</definedName>
    <definedName name="trezeagosto8" localSheetId="24" hidden="1">{"'gráf jan00'!$A$1:$AK$41"}</definedName>
    <definedName name="trezeagosto8" hidden="1">{"'gráf jan00'!$A$1:$AK$41"}</definedName>
    <definedName name="trezejulho" localSheetId="19" hidden="1">{"'gráf jan00'!$A$1:$AK$41"}</definedName>
    <definedName name="trezejulho" localSheetId="18" hidden="1">{"'gráf jan00'!$A$1:$AK$41"}</definedName>
    <definedName name="trezejulho" localSheetId="22" hidden="1">{"'gráf jan00'!$A$1:$AK$41"}</definedName>
    <definedName name="trezejulho" localSheetId="24" hidden="1">{"'gráf jan00'!$A$1:$AK$41"}</definedName>
    <definedName name="trezejulho" hidden="1">{"'gráf jan00'!$A$1:$AK$41"}</definedName>
    <definedName name="trezejulho2" localSheetId="19" hidden="1">{"'gráf jan00'!$A$1:$AK$41"}</definedName>
    <definedName name="trezejulho2" localSheetId="18" hidden="1">{"'gráf jan00'!$A$1:$AK$41"}</definedName>
    <definedName name="trezejulho2" localSheetId="22" hidden="1">{"'gráf jan00'!$A$1:$AK$41"}</definedName>
    <definedName name="trezejulho2" localSheetId="24" hidden="1">{"'gráf jan00'!$A$1:$AK$41"}</definedName>
    <definedName name="trezejulho2" hidden="1">{"'gráf jan00'!$A$1:$AK$41"}</definedName>
    <definedName name="trezejulho3" localSheetId="19" hidden="1">{"'gráf jan00'!$A$1:$AK$41"}</definedName>
    <definedName name="trezejulho3" localSheetId="18" hidden="1">{"'gráf jan00'!$A$1:$AK$41"}</definedName>
    <definedName name="trezejulho3" localSheetId="22" hidden="1">{"'gráf jan00'!$A$1:$AK$41"}</definedName>
    <definedName name="trezejulho3" localSheetId="24" hidden="1">{"'gráf jan00'!$A$1:$AK$41"}</definedName>
    <definedName name="trezejulho3" hidden="1">{"'gráf jan00'!$A$1:$AK$41"}</definedName>
    <definedName name="trezejun" localSheetId="19" hidden="1">{"'gráf jan00'!$A$1:$AK$41"}</definedName>
    <definedName name="trezejun" localSheetId="18" hidden="1">{"'gráf jan00'!$A$1:$AK$41"}</definedName>
    <definedName name="trezejun" localSheetId="22" hidden="1">{"'gráf jan00'!$A$1:$AK$41"}</definedName>
    <definedName name="trezejun" localSheetId="24" hidden="1">{"'gráf jan00'!$A$1:$AK$41"}</definedName>
    <definedName name="trezejun" hidden="1">{"'gráf jan00'!$A$1:$AK$41"}</definedName>
    <definedName name="trezejunho" localSheetId="19" hidden="1">{"'gráf jan00'!$A$1:$AK$41"}</definedName>
    <definedName name="trezejunho" localSheetId="18" hidden="1">{"'gráf jan00'!$A$1:$AK$41"}</definedName>
    <definedName name="trezejunho" localSheetId="22" hidden="1">{"'gráf jan00'!$A$1:$AK$41"}</definedName>
    <definedName name="trezejunho" localSheetId="24" hidden="1">{"'gráf jan00'!$A$1:$AK$41"}</definedName>
    <definedName name="trezejunho" hidden="1">{"'gráf jan00'!$A$1:$AK$41"}</definedName>
    <definedName name="trezejunnho" localSheetId="19" hidden="1">{"'gráf jan00'!$A$1:$AK$41"}</definedName>
    <definedName name="trezejunnho" localSheetId="18" hidden="1">{"'gráf jan00'!$A$1:$AK$41"}</definedName>
    <definedName name="trezejunnho" localSheetId="22" hidden="1">{"'gráf jan00'!$A$1:$AK$41"}</definedName>
    <definedName name="trezejunnho" localSheetId="24" hidden="1">{"'gráf jan00'!$A$1:$AK$41"}</definedName>
    <definedName name="trezejunnho" hidden="1">{"'gráf jan00'!$A$1:$AK$41"}</definedName>
    <definedName name="trezemarço" localSheetId="19" hidden="1">{"'gráf jan00'!$A$1:$AK$41"}</definedName>
    <definedName name="trezemarço" localSheetId="18" hidden="1">{"'gráf jan00'!$A$1:$AK$41"}</definedName>
    <definedName name="trezemarço" localSheetId="22" hidden="1">{"'gráf jan00'!$A$1:$AK$41"}</definedName>
    <definedName name="trezemarço" localSheetId="24" hidden="1">{"'gráf jan00'!$A$1:$AK$41"}</definedName>
    <definedName name="trezemarço" hidden="1">{"'gráf jan00'!$A$1:$AK$41"}</definedName>
    <definedName name="Trilhas">#REF!</definedName>
    <definedName name="TRL1C">#REF!</definedName>
    <definedName name="TRL1CCG">#REF!</definedName>
    <definedName name="TRL1CMA">#REF!</definedName>
    <definedName name="TRL1CTA">#REF!</definedName>
    <definedName name="TRM1C">#REF!</definedName>
    <definedName name="TRM1CCG">#REF!</definedName>
    <definedName name="TRP">#REF!</definedName>
    <definedName name="TRR1C">#REF!</definedName>
    <definedName name="TRR1CCG">#REF!</definedName>
    <definedName name="TRR1CP">#REF!</definedName>
    <definedName name="TRR1CPA">#REF!</definedName>
    <definedName name="TRR1CPAMA">#REF!</definedName>
    <definedName name="TRR1CPATA">#REF!</definedName>
    <definedName name="TRR1CPCG">#REF!</definedName>
    <definedName name="TRR1CRS">#REF!</definedName>
    <definedName name="TRR1CRSFRESA">#REF!</definedName>
    <definedName name="TRR1CRSFRESAMA">#REF!</definedName>
    <definedName name="TRR1CRSFRESATA">#REF!</definedName>
    <definedName name="TRR1CRSMA">#REF!</definedName>
    <definedName name="TRR1CRSTA">#REF!</definedName>
    <definedName name="TRR2C">#REF!</definedName>
    <definedName name="TRR2CCG">#REF!</definedName>
    <definedName name="trre6">#REF!</definedName>
    <definedName name="TRRM1C">"$#REF!.$I$30"</definedName>
    <definedName name="TRRR1C">"$#REF!.$I$29"</definedName>
    <definedName name="TRT">#REF!</definedName>
    <definedName name="TRYU" localSheetId="19" hidden="1">{"'Quadro'!$A$4:$BG$78"}</definedName>
    <definedName name="TRYU" localSheetId="18" hidden="1">{"'Quadro'!$A$4:$BG$78"}</definedName>
    <definedName name="TRYU" localSheetId="22" hidden="1">{"'Quadro'!$A$4:$BG$78"}</definedName>
    <definedName name="TRYU" localSheetId="24" hidden="1">{"'Quadro'!$A$4:$BG$78"}</definedName>
    <definedName name="TRYU" hidden="1">{"'Quadro'!$A$4:$BG$78"}</definedName>
    <definedName name="ts">#REF!</definedName>
    <definedName name="TS2C">"'file:///D:/Meus documentos/ANASTÁCIO/SERCEL/BR262990800.xls'#$TLMB.$#REF!$#REF!"</definedName>
    <definedName name="TSD">#REF!</definedName>
    <definedName name="tsd.a">#REF!</definedName>
    <definedName name="TSD_4">"$'memória de calculo_liquida'.$#REF!$#REF!"</definedName>
    <definedName name="tsd4_4">"$'memória de calculo_liquida'.$#REF!$#REF!"</definedName>
    <definedName name="TSDB">#REF!</definedName>
    <definedName name="TSDP">#REF!</definedName>
    <definedName name="TSs">#REF!</definedName>
    <definedName name="tss.a">#REF!</definedName>
    <definedName name="TSSB">#REF!</definedName>
    <definedName name="tt">#REF!</definedName>
    <definedName name="tt_25">#N/A</definedName>
    <definedName name="TT_ORÇADA">#REF!</definedName>
    <definedName name="TT_ORÇADA3">2750000</definedName>
    <definedName name="TT_ORÇADA4">1320000</definedName>
    <definedName name="tt1_25" localSheetId="19">[0]!TT102_4</definedName>
    <definedName name="tt1_25" localSheetId="18">[0]!TT102_4</definedName>
    <definedName name="tt1_25" localSheetId="22">[0]!TT102_4</definedName>
    <definedName name="tt1_25" localSheetId="24">[0]!TT102_4</definedName>
    <definedName name="tt1_25">[0]!TT102_4</definedName>
    <definedName name="TT102_4">"'file:///Eng_aroldo/Aroldo/Documents and Settings/Administrador/Meus documentos/Obras em Andamento/Tangará/Anel 3ª etapa/21ª medição/Med 21ª.xls'#$'Rel_19ª med_'.$#REF!$#REF!"</definedName>
    <definedName name="TT107_4">"'file:///Eng_aroldo/Aroldo/Documents and Settings/Administrador/Meus documentos/Obras em Andamento/Tangará/Anel 3ª etapa/21ª medição/Med 21ª.xls'#$'Rel_19ª med_'.$#REF!$#REF!"</definedName>
    <definedName name="TT121_4">"'file:///Eng_aroldo/Aroldo/Documents and Settings/Administrador/Meus documentos/Obras em Andamento/Tangará/Anel 3ª etapa/21ª medição/Med 21ª.xls'#$'Rel_19ª med_'.$#REF!$#REF!"</definedName>
    <definedName name="TT123_4">"'file:///Eng_aroldo/Aroldo/Documents and Settings/Administrador/Meus documentos/Obras em Andamento/Tangará/Anel 3ª etapa/21ª medição/Med 21ª.xls'#$'Rel_19ª med_'.$#REF!$#REF!"</definedName>
    <definedName name="TT19_4">"'file:///Eng_aroldo/Aroldo/Documents and Settings/Administrador/Meus documentos/Obras em Andamento/Tangará/Anel 3ª etapa/21ª medição/Med 21ª.xls'#$'Rel_19ª med_'.$#REF!$#REF!"</definedName>
    <definedName name="TT21_4">"'file:///Eng_aroldo/Aroldo/Documents and Settings/Administrador/Meus documentos/Obras em Andamento/Tangará/Anel 3ª etapa/21ª medição/Med 21ª.xls'#$'Rel_19ª med_'.$#REF!$#REF!"</definedName>
    <definedName name="TT22_4">"'file:///Eng_aroldo/Aroldo/Documents and Settings/Administrador/Meus documentos/Obras em Andamento/Tangará/Anel 3ª etapa/21ª medição/Med 21ª.xls'#$'Rel_19ª med_'.$#REF!$#REF!"</definedName>
    <definedName name="TT30_4">"'file:///Eng_aroldo/Aroldo/Documents and Settings/Administrador/Meus documentos/Obras em Andamento/Tangará/Anel 3ª etapa/21ª medição/Med 21ª.xls'#$'Rel_19ª med_'.$#REF!$#REF!"</definedName>
    <definedName name="TT31_4">"'file:///Eng_aroldo/Aroldo/Documents and Settings/Administrador/Meus documentos/Obras em Andamento/Tangará/Anel 3ª etapa/21ª medição/Med 21ª.xls'#$'Rel_19ª med_'.$#REF!$#REF!"</definedName>
    <definedName name="TT32_4">"'file:///Eng_aroldo/Aroldo/Documents and Settings/Administrador/Meus documentos/Obras em Andamento/Tangará/Anel 3ª etapa/21ª medição/Med 21ª.xls'#$'Rel_19ª med_'.$#REF!$#REF!"</definedName>
    <definedName name="TT33_4">"'file:///Eng_aroldo/Aroldo/Documents and Settings/Administrador/Meus documentos/Obras em Andamento/Tangará/Anel 3ª etapa/21ª medição/Med 21ª.xls'#$'Rel_19ª med_'.$#REF!$#REF!"</definedName>
    <definedName name="TT34_4">"'file:///Eng_aroldo/Aroldo/Documents and Settings/Administrador/Meus documentos/Obras em Andamento/Tangará/Anel 3ª etapa/21ª medição/Med 21ª.xls'#$'Rel_19ª med_'.$#REF!$#REF!"</definedName>
    <definedName name="TT36_4">"'file:///Eng_aroldo/Aroldo/Documents and Settings/Administrador/Meus documentos/Obras em Andamento/Tangará/Anel 3ª etapa/21ª medição/Med 21ª.xls'#$'Rel_19ª med_'.$#REF!$#REF!"</definedName>
    <definedName name="TT38_4">"'file:///Eng_aroldo/Aroldo/Documents and Settings/Administrador/Meus documentos/Obras em Andamento/Tangará/Anel 3ª etapa/21ª medição/Med 21ª.xls'#$'Rel_19ª med_'.$#REF!$#REF!"</definedName>
    <definedName name="TT39_4">"'file:///Eng_aroldo/Aroldo/Documents and Settings/Administrador/Meus documentos/Obras em Andamento/Tangará/Anel 3ª etapa/21ª medição/Med 21ª.xls'#$'Rel_19ª med_'.$#REF!$#REF!"</definedName>
    <definedName name="TT40_4">"'file:///Eng_aroldo/Aroldo/Documents and Settings/Administrador/Meus documentos/Obras em Andamento/Tangará/Anel 3ª etapa/21ª medição/Med 21ª.xls'#$'Rel_19ª med_'.$#REF!$#REF!"</definedName>
    <definedName name="TT52_4">"'file:///Eng_aroldo/Aroldo/Documents and Settings/Administrador/Meus documentos/Obras em Andamento/Tangará/Anel 3ª etapa/21ª medição/Med 21ª.xls'#$'Rel_19ª med_'.$#REF!$#REF!"</definedName>
    <definedName name="TT53_4">"'file:///Eng_aroldo/Aroldo/Documents and Settings/Administrador/Meus documentos/Obras em Andamento/Tangará/Anel 3ª etapa/21ª medição/Med 21ª.xls'#$'Rel_19ª med_'.$#REF!$#REF!"</definedName>
    <definedName name="TT54_4">"'file:///Eng_aroldo/Aroldo/Documents and Settings/Administrador/Meus documentos/Obras em Andamento/Tangará/Anel 3ª etapa/21ª medição/Med 21ª.xls'#$'Rel_19ª med_'.$#REF!$#REF!"</definedName>
    <definedName name="TT55_4">"'file:///Eng_aroldo/Aroldo/Documents and Settings/Administrador/Meus documentos/Obras em Andamento/Tangará/Anel 3ª etapa/21ª medição/Med 21ª.xls'#$'Rel_19ª med_'.$#REF!$#REF!"</definedName>
    <definedName name="TT6_4">"'file:///Eng_aroldo/Aroldo/Documents and Settings/Administrador/Meus documentos/Obras em Andamento/Tangará/Anel 3ª etapa/21ª medição/Med 21ª.xls'#$'Rel_19ª med_'.$#REF!$#REF!"</definedName>
    <definedName name="TT60_4">"'file:///Eng_aroldo/Aroldo/Documents and Settings/Administrador/Meus documentos/Obras em Andamento/Tangará/Anel 3ª etapa/21ª medição/Med 21ª.xls'#$'Rel_19ª med_'.$#REF!$#REF!"</definedName>
    <definedName name="TT61_4">"'file:///Eng_aroldo/Aroldo/Documents and Settings/Administrador/Meus documentos/Obras em Andamento/Tangará/Anel 3ª etapa/21ª medição/Med 21ª.xls'#$'Rel_19ª med_'.$#REF!$#REF!"</definedName>
    <definedName name="TT69_4">"'file:///Eng_aroldo/Aroldo/Documents and Settings/Administrador/Meus documentos/Obras em Andamento/Tangará/Anel 3ª etapa/21ª medição/Med 21ª.xls'#$'Rel_19ª med_'.$#REF!$#REF!"</definedName>
    <definedName name="TT70_4">"'file:///Eng_aroldo/Aroldo/Documents and Settings/Administrador/Meus documentos/Obras em Andamento/Tangará/Anel 3ª etapa/21ª medição/Med 21ª.xls'#$'Rel_19ª med_'.$#REF!$#REF!"</definedName>
    <definedName name="TT71_4">"'file:///Eng_aroldo/Aroldo/Documents and Settings/Administrador/Meus documentos/Obras em Andamento/Tangará/Anel 3ª etapa/21ª medição/Med 21ª.xls'#$'Rel_19ª med_'.$#REF!$#REF!"</definedName>
    <definedName name="TT74_4">"'file:///Eng_aroldo/Aroldo/Documents and Settings/Administrador/Meus documentos/Obras em Andamento/Tangará/Anel 3ª etapa/21ª medição/Med 21ª.xls'#$'Rel_19ª med_'.$#REF!$#REF!"</definedName>
    <definedName name="TT75_4">"'file:///Eng_aroldo/Aroldo/Documents and Settings/Administrador/Meus documentos/Obras em Andamento/Tangará/Anel 3ª etapa/21ª medição/Med 21ª.xls'#$'Rel_19ª med_'.$#REF!$#REF!"</definedName>
    <definedName name="TT76_4">"'file:///Eng_aroldo/Aroldo/Documents and Settings/Administrador/Meus documentos/Obras em Andamento/Tangará/Anel 3ª etapa/21ª medição/Med 21ª.xls'#$'Rel_19ª med_'.$#REF!$#REF!"</definedName>
    <definedName name="TT77_4">"'file:///Eng_aroldo/Aroldo/Documents and Settings/Administrador/Meus documentos/Obras em Andamento/Tangará/Anel 3ª etapa/21ª medição/Med 21ª.xls'#$'Rel_19ª med_'.$#REF!$#REF!"</definedName>
    <definedName name="TT78_4">"'file:///Eng_aroldo/Aroldo/Documents and Settings/Administrador/Meus documentos/Obras em Andamento/Tangará/Anel 3ª etapa/21ª medição/Med 21ª.xls'#$'Rel_19ª med_'.$#REF!$#REF!"</definedName>
    <definedName name="TT79_4">"'file:///Eng_aroldo/Aroldo/Documents and Settings/Administrador/Meus documentos/Obras em Andamento/Tangará/Anel 3ª etapa/21ª medição/Med 21ª.xls'#$'Rel_19ª med_'.$#REF!$#REF!"</definedName>
    <definedName name="TT94_4">"'file:///Eng_aroldo/Aroldo/Documents and Settings/Administrador/Meus documentos/Obras em Andamento/Tangará/Anel 3ª etapa/21ª medição/Med 21ª.xls'#$'Rel_19ª med_'.$#REF!$#REF!"</definedName>
    <definedName name="TT95_4">"'file:///Eng_aroldo/Aroldo/Documents and Settings/Administrador/Meus documentos/Obras em Andamento/Tangará/Anel 3ª etapa/21ª medição/Med 21ª.xls'#$'Rel_19ª med_'.$#REF!$#REF!"</definedName>
    <definedName name="TT96_4">"'file:///Eng_aroldo/Aroldo/Documents and Settings/Administrador/Meus documentos/Obras em Andamento/Tangará/Anel 3ª etapa/21ª medição/Med 21ª.xls'#$'Rel_19ª med_'.$#REF!$#REF!"</definedName>
    <definedName name="TT97_4">"'file:///Eng_aroldo/Aroldo/Documents and Settings/Administrador/Meus documentos/Obras em Andamento/Tangará/Anel 3ª etapa/21ª medição/Med 21ª.xls'#$'Rel_19ª med_'.$#REF!$#REF!"</definedName>
    <definedName name="TTER" localSheetId="19" hidden="1">{"'Quadro'!$A$4:$BG$78"}</definedName>
    <definedName name="TTER" localSheetId="18" hidden="1">{"'Quadro'!$A$4:$BG$78"}</definedName>
    <definedName name="TTER" localSheetId="22" hidden="1">{"'Quadro'!$A$4:$BG$78"}</definedName>
    <definedName name="TTER" localSheetId="24" hidden="1">{"'Quadro'!$A$4:$BG$78"}</definedName>
    <definedName name="TTER" hidden="1">{"'Quadro'!$A$4:$BG$78"}</definedName>
    <definedName name="TTIPO_DE_MATERIAL">#REF!</definedName>
    <definedName name="ttra">#REF!</definedName>
    <definedName name="ttt">#REF!</definedName>
    <definedName name="tttt">#REF!</definedName>
    <definedName name="ttttt">#REF!</definedName>
    <definedName name="ttttttttttttttttttttttttttttttttt">#REF!</definedName>
    <definedName name="TUBO">#REF!</definedName>
    <definedName name="TUBOA">#REF!</definedName>
    <definedName name="tubopav">#REF!</definedName>
    <definedName name="Tubos_PRFV">#REF!</definedName>
    <definedName name="Tubulacao">#REF!</definedName>
    <definedName name="tudo">#REF!</definedName>
    <definedName name="TUNNELLINER">#REF!</definedName>
    <definedName name="TXREMATI">#REF!</definedName>
    <definedName name="ty">#REF!</definedName>
    <definedName name="tyt">#REF!</definedName>
    <definedName name="TYU" localSheetId="19" hidden="1">{"'Quadro'!$A$4:$BG$78"}</definedName>
    <definedName name="TYU" localSheetId="18" hidden="1">{"'Quadro'!$A$4:$BG$78"}</definedName>
    <definedName name="TYU" localSheetId="22" hidden="1">{"'Quadro'!$A$4:$BG$78"}</definedName>
    <definedName name="TYU" localSheetId="24" hidden="1">{"'Quadro'!$A$4:$BG$78"}</definedName>
    <definedName name="TYU" hidden="1">{"'Quadro'!$A$4:$BG$78"}</definedName>
    <definedName name="TYUIO" localSheetId="19" hidden="1">{#N/A,#N/A,TRUE,"Serviços"}</definedName>
    <definedName name="TYUIO" localSheetId="18" hidden="1">{#N/A,#N/A,TRUE,"Serviços"}</definedName>
    <definedName name="TYUIO" localSheetId="22" hidden="1">{#N/A,#N/A,TRUE,"Serviços"}</definedName>
    <definedName name="TYUIO" localSheetId="24" hidden="1">{#N/A,#N/A,TRUE,"Serviços"}</definedName>
    <definedName name="TYUIO" hidden="1">{#N/A,#N/A,TRUE,"Serviços"}</definedName>
    <definedName name="TYUIOO" localSheetId="19" hidden="1">{#N/A,#N/A,TRUE,"Serviços"}</definedName>
    <definedName name="TYUIOO" localSheetId="18" hidden="1">{#N/A,#N/A,TRUE,"Serviços"}</definedName>
    <definedName name="TYUIOO" localSheetId="22" hidden="1">{#N/A,#N/A,TRUE,"Serviços"}</definedName>
    <definedName name="TYUIOO" localSheetId="24" hidden="1">{#N/A,#N/A,TRUE,"Serviços"}</definedName>
    <definedName name="TYUIOO" hidden="1">{#N/A,#N/A,TRUE,"Serviços"}</definedName>
    <definedName name="tyuu" hidden="1">#REF!</definedName>
    <definedName name="U">#REF!</definedName>
    <definedName name="uai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ai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ai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ai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ai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c">#REF!</definedName>
    <definedName name="uer">#REF!</definedName>
    <definedName name="UF">#REF!</definedName>
    <definedName name="UI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I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I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I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I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IO">#REF!</definedName>
    <definedName name="UL">#REF!</definedName>
    <definedName name="UMIDECIMENTO_AN">#REF!</definedName>
    <definedName name="UMIDECIMENTO_AT">#REF!</definedName>
    <definedName name="un" hidden="1">#N/A</definedName>
    <definedName name="Und" hidden="1">#N/A</definedName>
    <definedName name="Und_26">NA()</definedName>
    <definedName name="Und_27">NA()</definedName>
    <definedName name="unid.2">#REF!</definedName>
    <definedName name="unidade">#REF!</definedName>
    <definedName name="Unidade1">#REF!</definedName>
    <definedName name="UnidAux" hidden="1">#N/A</definedName>
    <definedName name="UNIT">#REF!</definedName>
    <definedName name="UnitAnexo">#REF!</definedName>
    <definedName name="UNITÁRIO">#REF!</definedName>
    <definedName name="UnitNome">#REF!</definedName>
    <definedName name="uno">#REF!</definedName>
    <definedName name="Upvc_2001">#REF!</definedName>
    <definedName name="UPVC_99">#REF!</definedName>
    <definedName name="URV_MAR94">#REF!</definedName>
    <definedName name="USA">#REF!</definedName>
    <definedName name="USINA">#REF!</definedName>
    <definedName name="Usina_Brita">#REF!</definedName>
    <definedName name="USINACANT_PISTA">#REF!</definedName>
    <definedName name="Usinagem" localSheetId="19" hidden="1">{#N/A,#N/A,FALSE,"MO (2)"}</definedName>
    <definedName name="Usinagem" localSheetId="18" hidden="1">{#N/A,#N/A,FALSE,"MO (2)"}</definedName>
    <definedName name="Usinagem" localSheetId="22" hidden="1">{#N/A,#N/A,FALSE,"MO (2)"}</definedName>
    <definedName name="Usinagem" localSheetId="24" hidden="1">{#N/A,#N/A,FALSE,"MO (2)"}</definedName>
    <definedName name="Usinagem" hidden="1">{#N/A,#N/A,FALSE,"MO (2)"}</definedName>
    <definedName name="Utlidades2">#REF!</definedName>
    <definedName name="uu" localSheetId="19" hidden="1">{"'REL CUSTODIF'!$B$1:$H$72"}</definedName>
    <definedName name="uu" localSheetId="18" hidden="1">{"'REL CUSTODIF'!$B$1:$H$72"}</definedName>
    <definedName name="uu" localSheetId="22" hidden="1">{"'REL CUSTODIF'!$B$1:$H$72"}</definedName>
    <definedName name="uu" localSheetId="24" hidden="1">{"'REL CUSTODIF'!$B$1:$H$72"}</definedName>
    <definedName name="uu" hidden="1">{"'REL CUSTODIF'!$B$1:$H$72"}</definedName>
    <definedName name="uuu" localSheetId="19" hidden="1">{#N/A,#N/A,TRUE,"Serviços"}</definedName>
    <definedName name="uuu" localSheetId="18" hidden="1">{#N/A,#N/A,TRUE,"Serviços"}</definedName>
    <definedName name="uuu" localSheetId="22" hidden="1">{#N/A,#N/A,TRUE,"Serviços"}</definedName>
    <definedName name="uuu" localSheetId="24" hidden="1">{#N/A,#N/A,TRUE,"Serviços"}</definedName>
    <definedName name="uuu" hidden="1">{#N/A,#N/A,TRUE,"Serviços"}</definedName>
    <definedName name="uuuuuuuuuuuu" hidden="1">#REF!</definedName>
    <definedName name="uyuye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yuye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yuye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yuye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yuye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V">#REF!</definedName>
    <definedName name="VACAP">"$#REF!.$D$38"</definedName>
    <definedName name="VACM">"$#REF!.$D$37"</definedName>
    <definedName name="vai">#REF!</definedName>
    <definedName name="vala.ca">#REF!</definedName>
    <definedName name="ValAcurl">#REF!</definedName>
    <definedName name="Valchvrl">#REF!</definedName>
    <definedName name="VALORES_VALORES_Listar">#REF!</definedName>
    <definedName name="VAM">#REF!</definedName>
    <definedName name="VAMM">#REF!</definedName>
    <definedName name="VARM">"$#REF!.$D$36"</definedName>
    <definedName name="VARR">"$#REF!.$D$34"</definedName>
    <definedName name="VAVRC">#REF!</definedName>
    <definedName name="VAZAO">#REF!</definedName>
    <definedName name="Vazio1">#REF!</definedName>
    <definedName name="VAZIO2">#REF!</definedName>
    <definedName name="Vazios">#REF!</definedName>
    <definedName name="Vazios_25">#REF!</definedName>
    <definedName name="Vazios_29">#REF!</definedName>
    <definedName name="Vazios_31">#REF!</definedName>
    <definedName name="vbhjg" localSheetId="19" hidden="1">{#N/A,#N/A,TRUE,"Serviços"}</definedName>
    <definedName name="vbhjg" localSheetId="18" hidden="1">{#N/A,#N/A,TRUE,"Serviços"}</definedName>
    <definedName name="vbhjg" localSheetId="22" hidden="1">{#N/A,#N/A,TRUE,"Serviços"}</definedName>
    <definedName name="vbhjg" localSheetId="24" hidden="1">{#N/A,#N/A,TRUE,"Serviços"}</definedName>
    <definedName name="vbhjg" hidden="1">{#N/A,#N/A,TRUE,"Serviços"}</definedName>
    <definedName name="VBNM">#REF!</definedName>
    <definedName name="VCANT">#REF!</definedName>
    <definedName name="VD">#REF!</definedName>
    <definedName name="VDM">[2]VDM!$A$2:$B$9</definedName>
    <definedName name="Vegetal" localSheetId="22">#REF!</definedName>
    <definedName name="Vegetal" localSheetId="24">#REF!</definedName>
    <definedName name="Vegetal">#REF!</definedName>
    <definedName name="VER_DT" localSheetId="22">#REF!&lt;&gt;"N"</definedName>
    <definedName name="VER_DT" localSheetId="24">#REF!&lt;&gt;"N"</definedName>
    <definedName name="VER_DT">#REF!&lt;&gt;"N"</definedName>
    <definedName name="VERBA_CANTEIRO" localSheetId="22">#REF!="S"</definedName>
    <definedName name="VERBA_CANTEIRO" localSheetId="24">#REF!="S"</definedName>
    <definedName name="VERBA_CANTEIRO">#REF!="S"</definedName>
    <definedName name="verde">#REF!</definedName>
    <definedName name="verde_25">#REF!</definedName>
    <definedName name="verde_4">#REF!</definedName>
    <definedName name="verdee">#REF!</definedName>
    <definedName name="verdepav">#REF!</definedName>
    <definedName name="verdepav_25">#REF!</definedName>
    <definedName name="verdepav_4">#REF!</definedName>
    <definedName name="verdepavv">#REF!</definedName>
    <definedName name="verificar">#REF!</definedName>
    <definedName name="verificar2">#REF!</definedName>
    <definedName name="VERSAO">#REF!</definedName>
    <definedName name="vert">#REF!</definedName>
    <definedName name="vfv" localSheetId="19" hidden="1">{#N/A,#N/A,TRUE,"Plan1"}</definedName>
    <definedName name="vfv" localSheetId="18" hidden="1">{#N/A,#N/A,TRUE,"Plan1"}</definedName>
    <definedName name="vfv" localSheetId="22" hidden="1">{#N/A,#N/A,TRUE,"Plan1"}</definedName>
    <definedName name="vfv" localSheetId="24" hidden="1">{#N/A,#N/A,TRUE,"Plan1"}</definedName>
    <definedName name="vfv" hidden="1">{#N/A,#N/A,TRUE,"Plan1"}</definedName>
    <definedName name="VI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VI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VI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VI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VI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VI_TVE">#REF!</definedName>
    <definedName name="VI_TVR">#REF!</definedName>
    <definedName name="VidaAnos">#REF!</definedName>
    <definedName name="Vidahoras">#REF!</definedName>
    <definedName name="VIDROS">#N/A</definedName>
    <definedName name="Vilmar12">#REF!</definedName>
    <definedName name="VLM">"$#REF!.$#REF!$#REF!"</definedName>
    <definedName name="VLPI">"$#REF!.$#REF!$#REF!"</definedName>
    <definedName name="VLREAJ">"$#REF!.$#REF!$#REF!"</definedName>
    <definedName name="vm" localSheetId="19" hidden="1">{#N/A,#N/A,FALSE,"MO (2)"}</definedName>
    <definedName name="vm" localSheetId="18" hidden="1">{#N/A,#N/A,FALSE,"MO (2)"}</definedName>
    <definedName name="vm" localSheetId="22" hidden="1">{#N/A,#N/A,FALSE,"MO (2)"}</definedName>
    <definedName name="vm" localSheetId="24" hidden="1">{#N/A,#N/A,FALSE,"MO (2)"}</definedName>
    <definedName name="vm" hidden="1">{#N/A,#N/A,FALSE,"MO (2)"}</definedName>
    <definedName name="VMOB">#REF!</definedName>
    <definedName name="voith4">#REF!</definedName>
    <definedName name="voith6">#REF!</definedName>
    <definedName name="VOL">#REF!</definedName>
    <definedName name="VOL_ACUM">#REF!</definedName>
    <definedName name="VOL_MASSA">#REF!</definedName>
    <definedName name="VOL_MASSA_4">"$'memória de calculo_liquida'.$#REF!$#REF!"</definedName>
    <definedName name="volbase">#REF!</definedName>
    <definedName name="VOLFRESAG">"$#REF!.$H$46"</definedName>
    <definedName name="VOLFRESPIL">#REF!</definedName>
    <definedName name="VOLFRESPIL_23">#REF!</definedName>
    <definedName name="volsubb">#REF!</definedName>
    <definedName name="volsubl">#REF!</definedName>
    <definedName name="VOLUME">#REF!</definedName>
    <definedName name="Volume_6">#REF!</definedName>
    <definedName name="Volume_7">#REF!</definedName>
    <definedName name="Volume_8">#REF!</definedName>
    <definedName name="Volume_9">#REF!</definedName>
    <definedName name="vp" localSheetId="19" hidden="1">{"'Quadro'!$A$4:$BG$78"}</definedName>
    <definedName name="vp" localSheetId="18" hidden="1">{"'Quadro'!$A$4:$BG$78"}</definedName>
    <definedName name="vp" localSheetId="22" hidden="1">{"'Quadro'!$A$4:$BG$78"}</definedName>
    <definedName name="vp" localSheetId="24" hidden="1">{"'Quadro'!$A$4:$BG$78"}</definedName>
    <definedName name="vp" hidden="1">{"'Quadro'!$A$4:$BG$78"}</definedName>
    <definedName name="VP_TVE">#REF!</definedName>
    <definedName name="VP_TVR">#REF!</definedName>
    <definedName name="VPD_TVE">#REF!</definedName>
    <definedName name="VPD_TVR">#REF!</definedName>
    <definedName name="vpf_6">#REF!</definedName>
    <definedName name="vpf_7">#REF!</definedName>
    <definedName name="vpf_8">#REF!</definedName>
    <definedName name="vpf_9">#REF!</definedName>
    <definedName name="VPI">#REF!</definedName>
    <definedName name="vpi_6">#REF!</definedName>
    <definedName name="vpi_7">#REF!</definedName>
    <definedName name="vpi_8">#REF!</definedName>
    <definedName name="vpi_9">#REF!</definedName>
    <definedName name="VPL">#REF!</definedName>
    <definedName name="VPLperp">#REF!</definedName>
    <definedName name="vr">#REF!</definedName>
    <definedName name="VR_CONTRATO">#REF!</definedName>
    <definedName name="VREAJ">#REF!</definedName>
    <definedName name="VSR">#REF!</definedName>
    <definedName name="vt">#REF!</definedName>
    <definedName name="Vutil">#REF!</definedName>
    <definedName name="vv">#REF!</definedName>
    <definedName name="VV9_1">#REF!</definedName>
    <definedName name="VV9_2">#REF!</definedName>
    <definedName name="VV9_3">#REF!</definedName>
    <definedName name="vvv" localSheetId="19" hidden="1">{#N/A,#N/A,FALSE,"MO (2)"}</definedName>
    <definedName name="vvv" localSheetId="18" hidden="1">{#N/A,#N/A,FALSE,"MO (2)"}</definedName>
    <definedName name="vvv" localSheetId="22" hidden="1">{#N/A,#N/A,FALSE,"MO (2)"}</definedName>
    <definedName name="vvv" localSheetId="24" hidden="1">{#N/A,#N/A,FALSE,"MO (2)"}</definedName>
    <definedName name="vvv" hidden="1">{#N/A,#N/A,FALSE,"MO (2)"}</definedName>
    <definedName name="vvv_1" localSheetId="19" hidden="1">{#N/A,#N/A,FALSE,"MO (2)"}</definedName>
    <definedName name="vvv_1" localSheetId="18" hidden="1">{#N/A,#N/A,FALSE,"MO (2)"}</definedName>
    <definedName name="vvv_1" localSheetId="22" hidden="1">{#N/A,#N/A,FALSE,"MO (2)"}</definedName>
    <definedName name="vvv_1" localSheetId="24" hidden="1">{#N/A,#N/A,FALSE,"MO (2)"}</definedName>
    <definedName name="vvv_1" hidden="1">{#N/A,#N/A,FALSE,"MO (2)"}</definedName>
    <definedName name="vxs" localSheetId="19" hidden="1">{"'RR'!$A$2:$E$81"}</definedName>
    <definedName name="vxs" localSheetId="18" hidden="1">{"'RR'!$A$2:$E$81"}</definedName>
    <definedName name="vxs" localSheetId="22" hidden="1">{"'RR'!$A$2:$E$81"}</definedName>
    <definedName name="vxs" localSheetId="24" hidden="1">{"'RR'!$A$2:$E$81"}</definedName>
    <definedName name="vxs" hidden="1">{"'RR'!$A$2:$E$81"}</definedName>
    <definedName name="w" localSheetId="19" hidden="1">{#N/A,#N/A,TRUE,"Plan1"}</definedName>
    <definedName name="w" localSheetId="18" hidden="1">{#N/A,#N/A,TRUE,"Plan1"}</definedName>
    <definedName name="w" localSheetId="22" hidden="1">{#N/A,#N/A,TRUE,"Plan1"}</definedName>
    <definedName name="w" localSheetId="24" hidden="1">{#N/A,#N/A,TRUE,"Plan1"}</definedName>
    <definedName name="w" hidden="1">{#N/A,#N/A,TRUE,"Plan1"}</definedName>
    <definedName name="wacc">#REF!</definedName>
    <definedName name="wacc1">#REF!</definedName>
    <definedName name="Waypoints">#REF!</definedName>
    <definedName name="we">#REF!</definedName>
    <definedName name="WEN">#REF!</definedName>
    <definedName name="wer" localSheetId="19">[0]!plan10area1</definedName>
    <definedName name="wer" localSheetId="18">[0]!plan10area1</definedName>
    <definedName name="wer" localSheetId="22">[0]!plan10area1</definedName>
    <definedName name="wer" localSheetId="24">[0]!plan10area1</definedName>
    <definedName name="wer">[0]!plan10area1</definedName>
    <definedName name="wew" localSheetId="19">#REF!</definedName>
    <definedName name="wew" localSheetId="18">#REF!</definedName>
    <definedName name="wew" localSheetId="22">#REF!</definedName>
    <definedName name="wew" localSheetId="24">#REF!</definedName>
    <definedName name="wew">#REF!</definedName>
    <definedName name="wew_38">#N/A</definedName>
    <definedName name="wewewew" localSheetId="19" hidden="1">{#N/A,#N/A,FALSE,"MO (2)"}</definedName>
    <definedName name="wewewew" localSheetId="18" hidden="1">{#N/A,#N/A,FALSE,"MO (2)"}</definedName>
    <definedName name="wewewew" localSheetId="22" hidden="1">{#N/A,#N/A,FALSE,"MO (2)"}</definedName>
    <definedName name="wewewew" localSheetId="24" hidden="1">{#N/A,#N/A,FALSE,"MO (2)"}</definedName>
    <definedName name="wewewew" hidden="1">{#N/A,#N/A,FALSE,"MO (2)"}</definedName>
    <definedName name="WEWR">#N/A</definedName>
    <definedName name="WEWRWR">#REF!</definedName>
    <definedName name="WEWRWR_1">#N/A</definedName>
    <definedName name="WEWRWR_10">#N/A</definedName>
    <definedName name="WEWRWR_12">#N/A</definedName>
    <definedName name="WEWRWR_13">#N/A</definedName>
    <definedName name="WEWRWR_14" localSheetId="19">[0]!WEWRWR_19</definedName>
    <definedName name="WEWRWR_14" localSheetId="18">[0]!WEWRWR_19</definedName>
    <definedName name="WEWRWR_14" localSheetId="22">[0]!WEWRWR_19</definedName>
    <definedName name="WEWRWR_14" localSheetId="24">[0]!WEWRWR_19</definedName>
    <definedName name="WEWRWR_14">[0]!WEWRWR_19</definedName>
    <definedName name="WEWRWR_19">#N/A</definedName>
    <definedName name="WEWRWR_2" localSheetId="19">'MOBILIZAÇÃO-CD'!WEWRWR_20</definedName>
    <definedName name="WEWRWR_2" localSheetId="18">'MOBILIZAÇÃO-SD'!WEWRWR_20</definedName>
    <definedName name="WEWRWR_2" localSheetId="22">'PONTE-DEMOLIÇÕES E LIMPEZA'!WEWRWR_20</definedName>
    <definedName name="WEWRWR_2" localSheetId="24">'PONTE-GABIÃO'!WEWRWR_20</definedName>
    <definedName name="WEWRWR_2">[0]!WEWRWR_20</definedName>
    <definedName name="WEWRWR_20" localSheetId="19">[0]!WEWRWR_21</definedName>
    <definedName name="WEWRWR_20" localSheetId="18">[0]!WEWRWR_21</definedName>
    <definedName name="WEWRWR_20" localSheetId="22">[0]!WEWRWR_21</definedName>
    <definedName name="WEWRWR_20" localSheetId="24">[0]!WEWRWR_21</definedName>
    <definedName name="WEWRWR_20">[0]!WEWRWR_21</definedName>
    <definedName name="WEWRWR_21">#N/A</definedName>
    <definedName name="WEWRWR_22" localSheetId="19">[0]!WEWRWR_23</definedName>
    <definedName name="WEWRWR_22" localSheetId="18">[0]!WEWRWR_23</definedName>
    <definedName name="WEWRWR_22" localSheetId="22">[0]!WEWRWR_23</definedName>
    <definedName name="WEWRWR_22" localSheetId="24">[0]!WEWRWR_23</definedName>
    <definedName name="WEWRWR_22">[0]!WEWRWR_23</definedName>
    <definedName name="WEWRWR_23">#N/A</definedName>
    <definedName name="WEWRWR_24">#N/A</definedName>
    <definedName name="WEWRWR_25">#N/A</definedName>
    <definedName name="WEWRWR_26">#N/A</definedName>
    <definedName name="WEWRWR_27">#N/A</definedName>
    <definedName name="WEWRWR_28">#N/A</definedName>
    <definedName name="WEWRWR_29">#N/A</definedName>
    <definedName name="WEWRWR_3">#N/A</definedName>
    <definedName name="WEWRWR_30">#N/A</definedName>
    <definedName name="WEWRWR_31">#N/A</definedName>
    <definedName name="WEWRWR_32">#N/A</definedName>
    <definedName name="WEWRWR_33">#N/A</definedName>
    <definedName name="WEWRWR_34">#N/A</definedName>
    <definedName name="WEWRWR_35">#N/A</definedName>
    <definedName name="WEWRWR_36">#N/A</definedName>
    <definedName name="WEWRWR_37">#N/A</definedName>
    <definedName name="WEWRWR_38" localSheetId="19">[0]!WEWRWR_39</definedName>
    <definedName name="WEWRWR_38" localSheetId="18">[0]!WEWRWR_39</definedName>
    <definedName name="WEWRWR_38" localSheetId="22">[0]!WEWRWR_39</definedName>
    <definedName name="WEWRWR_38" localSheetId="24">[0]!WEWRWR_39</definedName>
    <definedName name="WEWRWR_38">[0]!WEWRWR_39</definedName>
    <definedName name="WEWRWR_39">#N/A</definedName>
    <definedName name="WEWRWR_4" localSheetId="19">[0]!WEWRWR_40</definedName>
    <definedName name="WEWRWR_4" localSheetId="18">[0]!WEWRWR_40</definedName>
    <definedName name="WEWRWR_4" localSheetId="22">[0]!WEWRWR_40</definedName>
    <definedName name="WEWRWR_4" localSheetId="24">[0]!WEWRWR_40</definedName>
    <definedName name="WEWRWR_4">[0]!WEWRWR_40</definedName>
    <definedName name="WEWRWR_40">#N/A</definedName>
    <definedName name="WEWRWR_41">#N/A</definedName>
    <definedName name="WEWRWR_42">#N/A</definedName>
    <definedName name="WEWRWR_43">#N/A</definedName>
    <definedName name="WEWRWR_44">#N/A</definedName>
    <definedName name="WEWRWR_45">#N/A</definedName>
    <definedName name="WEWRWR_46">#N/A</definedName>
    <definedName name="WEWRWR_47">#N/A</definedName>
    <definedName name="WEWRWR_48">#N/A</definedName>
    <definedName name="WEWRWR_5" localSheetId="19">[0]!WEWRWR_51</definedName>
    <definedName name="WEWRWR_5" localSheetId="18">[0]!WEWRWR_51</definedName>
    <definedName name="WEWRWR_5" localSheetId="22">[0]!WEWRWR_51</definedName>
    <definedName name="WEWRWR_5" localSheetId="24">[0]!WEWRWR_51</definedName>
    <definedName name="WEWRWR_5">[0]!WEWRWR_51</definedName>
    <definedName name="WEWRWR_51">#N/A</definedName>
    <definedName name="WEWRWR_52">#N/A</definedName>
    <definedName name="WEWRWR_53">#N/A</definedName>
    <definedName name="WEWRWR_54">#N/A</definedName>
    <definedName name="WEWRWR_55">#N/A</definedName>
    <definedName name="WEWRWR_56">#N/A</definedName>
    <definedName name="WEWRWR_57">#N/A</definedName>
    <definedName name="WEWRWR_58">#N/A</definedName>
    <definedName name="WEWRWR_59">#N/A</definedName>
    <definedName name="WEWRWR_6" localSheetId="19">[0]!WEWRWR_60</definedName>
    <definedName name="WEWRWR_6" localSheetId="18">[0]!WEWRWR_60</definedName>
    <definedName name="WEWRWR_6" localSheetId="22">[0]!WEWRWR_60</definedName>
    <definedName name="WEWRWR_6" localSheetId="24">[0]!WEWRWR_60</definedName>
    <definedName name="WEWRWR_6">[0]!WEWRWR_60</definedName>
    <definedName name="WEWRWR_60">#N/A</definedName>
    <definedName name="WEWRWR_61">#N/A</definedName>
    <definedName name="WEWRWR_62">#N/A</definedName>
    <definedName name="WEWRWR_63">#N/A</definedName>
    <definedName name="WEWRWR_64">#N/A</definedName>
    <definedName name="WEWRWR_65">#N/A</definedName>
    <definedName name="WEWRWR_66">#N/A</definedName>
    <definedName name="WEWRWR_67">#N/A</definedName>
    <definedName name="WEWRWR_68">#N/A</definedName>
    <definedName name="WEWRWR_69">#N/A</definedName>
    <definedName name="WEWRWR_7" localSheetId="19">[0]!WEWRWR_70</definedName>
    <definedName name="WEWRWR_7" localSheetId="18">[0]!WEWRWR_70</definedName>
    <definedName name="WEWRWR_7" localSheetId="22">[0]!WEWRWR_70</definedName>
    <definedName name="WEWRWR_7" localSheetId="24">[0]!WEWRWR_70</definedName>
    <definedName name="WEWRWR_7">[0]!WEWRWR_70</definedName>
    <definedName name="WEWRWR_70">#N/A</definedName>
    <definedName name="WEWRWR_71">#N/A</definedName>
    <definedName name="WEWRWR_72">#N/A</definedName>
    <definedName name="WEWRWR_8">#N/A</definedName>
    <definedName name="WEWRWR_9">#N/A</definedName>
    <definedName name="WEWRWRE" localSheetId="19">#REF!</definedName>
    <definedName name="WEWRWRE" localSheetId="18">#REF!</definedName>
    <definedName name="WEWRWRE" localSheetId="22">#REF!</definedName>
    <definedName name="WEWRWRE" localSheetId="24">#REF!</definedName>
    <definedName name="WEWRWRE">#REF!</definedName>
    <definedName name="WQ" localSheetId="19" hidden="1">{#N/A,#N/A,FALSE,"ET-CAPA";#N/A,#N/A,FALSE,"ET-PAG1";#N/A,#N/A,FALSE,"ET-PAG2";#N/A,#N/A,FALSE,"ET-PAG3";#N/A,#N/A,FALSE,"ET-PAG4";#N/A,#N/A,FALSE,"ET-PAG5"}</definedName>
    <definedName name="WQ" localSheetId="18" hidden="1">{#N/A,#N/A,FALSE,"ET-CAPA";#N/A,#N/A,FALSE,"ET-PAG1";#N/A,#N/A,FALSE,"ET-PAG2";#N/A,#N/A,FALSE,"ET-PAG3";#N/A,#N/A,FALSE,"ET-PAG4";#N/A,#N/A,FALSE,"ET-PAG5"}</definedName>
    <definedName name="WQ" localSheetId="22" hidden="1">{#N/A,#N/A,FALSE,"ET-CAPA";#N/A,#N/A,FALSE,"ET-PAG1";#N/A,#N/A,FALSE,"ET-PAG2";#N/A,#N/A,FALSE,"ET-PAG3";#N/A,#N/A,FALSE,"ET-PAG4";#N/A,#N/A,FALSE,"ET-PAG5"}</definedName>
    <definedName name="WQ" localSheetId="24" hidden="1">{#N/A,#N/A,FALSE,"ET-CAPA";#N/A,#N/A,FALSE,"ET-PAG1";#N/A,#N/A,FALSE,"ET-PAG2";#N/A,#N/A,FALSE,"ET-PAG3";#N/A,#N/A,FALSE,"ET-PAG4";#N/A,#N/A,FALSE,"ET-PAG5"}</definedName>
    <definedName name="WQ" hidden="1">{#N/A,#N/A,FALSE,"ET-CAPA";#N/A,#N/A,FALSE,"ET-PAG1";#N/A,#N/A,FALSE,"ET-PAG2";#N/A,#N/A,FALSE,"ET-PAG3";#N/A,#N/A,FALSE,"ET-PAG4";#N/A,#N/A,FALSE,"ET-PAG5"}</definedName>
    <definedName name="WR" localSheetId="19" hidden="1">{"'Quadro'!$A$4:$BG$78"}</definedName>
    <definedName name="WR" localSheetId="18" hidden="1">{"'Quadro'!$A$4:$BG$78"}</definedName>
    <definedName name="WR" localSheetId="22" hidden="1">{"'Quadro'!$A$4:$BG$78"}</definedName>
    <definedName name="WR" localSheetId="24" hidden="1">{"'Quadro'!$A$4:$BG$78"}</definedName>
    <definedName name="WR" hidden="1">{"'Quadro'!$A$4:$BG$78"}</definedName>
    <definedName name="wrn.ACABINT." localSheetId="19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wrn.ACABINT." localSheetId="18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wrn.ACABINT." localSheetId="22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wrn.ACABINT." localSheetId="24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wrn.ACABINT." hidden="1">{#N/A,#N/A,FALSE,"SS";#N/A,#N/A,FALSE,"TER1";#N/A,#N/A,FALSE,"TER2";#N/A,#N/A,FALSE,"TER3";#N/A,#N/A,FALSE,"TP1";#N/A,#N/A,FALSE,"TP2";#N/A,#N/A,FALSE,"TP3";#N/A,#N/A,FALSE,"DI1";#N/A,#N/A,FALSE,"DI2";#N/A,#N/A,FALSE,"DI3";#N/A,#N/A,FALSE,"DS1";#N/A,#N/A,FALSE,"DS2";#N/A,#N/A,FALSE,"CM"}</definedName>
    <definedName name="wrn.ACABINT._.TOT." localSheetId="19" hidden="1">{#N/A,#N/A,FALSE,"SS 1";#N/A,#N/A,FALSE,"TER 1 (A)";#N/A,#N/A,FALSE,"SS 2";#N/A,#N/A,FALSE,"TER 1 (B)";#N/A,#N/A,FALSE,"TER 1 (C)";#N/A,#N/A,FALSE,"TER 1 (D)";#N/A,#N/A,FALSE,"TER 1 (E)";#N/A,#N/A,FALSE,"TER 2 "}</definedName>
    <definedName name="wrn.ACABINT._.TOT." localSheetId="18" hidden="1">{#N/A,#N/A,FALSE,"SS 1";#N/A,#N/A,FALSE,"TER 1 (A)";#N/A,#N/A,FALSE,"SS 2";#N/A,#N/A,FALSE,"TER 1 (B)";#N/A,#N/A,FALSE,"TER 1 (C)";#N/A,#N/A,FALSE,"TER 1 (D)";#N/A,#N/A,FALSE,"TER 1 (E)";#N/A,#N/A,FALSE,"TER 2 "}</definedName>
    <definedName name="wrn.ACABINT._.TOT." localSheetId="22" hidden="1">{#N/A,#N/A,FALSE,"SS 1";#N/A,#N/A,FALSE,"TER 1 (A)";#N/A,#N/A,FALSE,"SS 2";#N/A,#N/A,FALSE,"TER 1 (B)";#N/A,#N/A,FALSE,"TER 1 (C)";#N/A,#N/A,FALSE,"TER 1 (D)";#N/A,#N/A,FALSE,"TER 1 (E)";#N/A,#N/A,FALSE,"TER 2 "}</definedName>
    <definedName name="wrn.ACABINT._.TOT." localSheetId="24" hidden="1">{#N/A,#N/A,FALSE,"SS 1";#N/A,#N/A,FALSE,"TER 1 (A)";#N/A,#N/A,FALSE,"SS 2";#N/A,#N/A,FALSE,"TER 1 (B)";#N/A,#N/A,FALSE,"TER 1 (C)";#N/A,#N/A,FALSE,"TER 1 (D)";#N/A,#N/A,FALSE,"TER 1 (E)";#N/A,#N/A,FALSE,"TER 2 "}</definedName>
    <definedName name="wrn.ACABINT._.TOT." hidden="1">{#N/A,#N/A,FALSE,"SS 1";#N/A,#N/A,FALSE,"TER 1 (A)";#N/A,#N/A,FALSE,"SS 2";#N/A,#N/A,FALSE,"TER 1 (B)";#N/A,#N/A,FALSE,"TER 1 (C)";#N/A,#N/A,FALSE,"TER 1 (D)";#N/A,#N/A,FALSE,"TER 1 (E)";#N/A,#N/A,FALSE,"TER 2 "}</definedName>
    <definedName name="wrn.Caixa._.de._.Ferramentas." localSheetId="19" hidden="1">{#N/A,#N/A,FALSE,"Eletricista";#N/A,#N/A,FALSE,"Mec. Refrig.";#N/A,#N/A,FALSE,"Civil";#N/A,#N/A,FALSE,"Civ";#N/A,#N/A,FALSE,"Serralheiro";#N/A,#N/A,FALSE,"Encanador";#N/A,#N/A,FALSE,"Eletr.";#N/A,#N/A,FALSE,"EL";#N/A,#N/A,FALSE,"Mec.Refrig.";#N/A,#N/A,FALSE,"Serv. Civ.";#N/A,#N/A,FALSE,"MMO";#N/A,#N/A,FALSE,"EN - CA";#N/A,#N/A,FALSE,"EL - ELT";#N/A,#N/A,FALSE,"PE";#N/A,#N/A,FALSE,"CARP";#N/A,#N/A,FALSE,"TAPEC";#N/A,#N/A,FALSE,"FU";#N/A,#N/A,FALSE,"Mec. Manut.";#N/A,#N/A,FALSE,"SO";#N/A,#N/A,FALSE,"Marc."}</definedName>
    <definedName name="wrn.Caixa._.de._.Ferramentas." localSheetId="18" hidden="1">{#N/A,#N/A,FALSE,"Eletricista";#N/A,#N/A,FALSE,"Mec. Refrig.";#N/A,#N/A,FALSE,"Civil";#N/A,#N/A,FALSE,"Civ";#N/A,#N/A,FALSE,"Serralheiro";#N/A,#N/A,FALSE,"Encanador";#N/A,#N/A,FALSE,"Eletr.";#N/A,#N/A,FALSE,"EL";#N/A,#N/A,FALSE,"Mec.Refrig.";#N/A,#N/A,FALSE,"Serv. Civ.";#N/A,#N/A,FALSE,"MMO";#N/A,#N/A,FALSE,"EN - CA";#N/A,#N/A,FALSE,"EL - ELT";#N/A,#N/A,FALSE,"PE";#N/A,#N/A,FALSE,"CARP";#N/A,#N/A,FALSE,"TAPEC";#N/A,#N/A,FALSE,"FU";#N/A,#N/A,FALSE,"Mec. Manut.";#N/A,#N/A,FALSE,"SO";#N/A,#N/A,FALSE,"Marc."}</definedName>
    <definedName name="wrn.Caixa._.de._.Ferramentas." localSheetId="22" hidden="1">{#N/A,#N/A,FALSE,"Eletricista";#N/A,#N/A,FALSE,"Mec. Refrig.";#N/A,#N/A,FALSE,"Civil";#N/A,#N/A,FALSE,"Civ";#N/A,#N/A,FALSE,"Serralheiro";#N/A,#N/A,FALSE,"Encanador";#N/A,#N/A,FALSE,"Eletr.";#N/A,#N/A,FALSE,"EL";#N/A,#N/A,FALSE,"Mec.Refrig.";#N/A,#N/A,FALSE,"Serv. Civ.";#N/A,#N/A,FALSE,"MMO";#N/A,#N/A,FALSE,"EN - CA";#N/A,#N/A,FALSE,"EL - ELT";#N/A,#N/A,FALSE,"PE";#N/A,#N/A,FALSE,"CARP";#N/A,#N/A,FALSE,"TAPEC";#N/A,#N/A,FALSE,"FU";#N/A,#N/A,FALSE,"Mec. Manut.";#N/A,#N/A,FALSE,"SO";#N/A,#N/A,FALSE,"Marc."}</definedName>
    <definedName name="wrn.Caixa._.de._.Ferramentas." localSheetId="24" hidden="1">{#N/A,#N/A,FALSE,"Eletricista";#N/A,#N/A,FALSE,"Mec. Refrig.";#N/A,#N/A,FALSE,"Civil";#N/A,#N/A,FALSE,"Civ";#N/A,#N/A,FALSE,"Serralheiro";#N/A,#N/A,FALSE,"Encanador";#N/A,#N/A,FALSE,"Eletr.";#N/A,#N/A,FALSE,"EL";#N/A,#N/A,FALSE,"Mec.Refrig.";#N/A,#N/A,FALSE,"Serv. Civ.";#N/A,#N/A,FALSE,"MMO";#N/A,#N/A,FALSE,"EN - CA";#N/A,#N/A,FALSE,"EL - ELT";#N/A,#N/A,FALSE,"PE";#N/A,#N/A,FALSE,"CARP";#N/A,#N/A,FALSE,"TAPEC";#N/A,#N/A,FALSE,"FU";#N/A,#N/A,FALSE,"Mec. Manut.";#N/A,#N/A,FALSE,"SO";#N/A,#N/A,FALSE,"Marc."}</definedName>
    <definedName name="wrn.Caixa._.de._.Ferramentas." hidden="1">{#N/A,#N/A,FALSE,"Eletricista";#N/A,#N/A,FALSE,"Mec. Refrig.";#N/A,#N/A,FALSE,"Civil";#N/A,#N/A,FALSE,"Civ";#N/A,#N/A,FALSE,"Serralheiro";#N/A,#N/A,FALSE,"Encanador";#N/A,#N/A,FALSE,"Eletr.";#N/A,#N/A,FALSE,"EL";#N/A,#N/A,FALSE,"Mec.Refrig.";#N/A,#N/A,FALSE,"Serv. Civ.";#N/A,#N/A,FALSE,"MMO";#N/A,#N/A,FALSE,"EN - CA";#N/A,#N/A,FALSE,"EL - ELT";#N/A,#N/A,FALSE,"PE";#N/A,#N/A,FALSE,"CARP";#N/A,#N/A,FALSE,"TAPEC";#N/A,#N/A,FALSE,"FU";#N/A,#N/A,FALSE,"Mec. Manut.";#N/A,#N/A,FALSE,"SO";#N/A,#N/A,FALSE,"Marc."}</definedName>
    <definedName name="wrn.Caixa._.de._.Ferramentas._.Individuais." localSheetId="19" hidden="1">{#N/A,#N/A,FALSE,"Eletricista";#N/A,#N/A,FALSE,"Mecânico de Refrigeração";#N/A,#N/A,FALSE,"Obra civil";#N/A,#N/A,FALSE,"Serralheiro e Mecânico Montador";#N/A,#N/A,FALSE,"Encanador e Caldeireiro";#N/A,#N/A,FALSE,"Eletricista eletrônico";#N/A,#N/A,FALSE,"Pedreiro";#N/A,#N/A,FALSE,"Carpinteiro";#N/A,#N/A,FALSE,"Tapeceiro";#N/A,#N/A,FALSE,"Funileiro";#N/A,#N/A,FALSE,"Mecânico de Manutenção";#N/A,#N/A,FALSE,"Soldador";#N/A,#N/A,FALSE,"Marceneiro";#N/A,#N/A,FALSE,"Laminador"}</definedName>
    <definedName name="wrn.Caixa._.de._.Ferramentas._.Individuais." localSheetId="18" hidden="1">{#N/A,#N/A,FALSE,"Eletricista";#N/A,#N/A,FALSE,"Mecânico de Refrigeração";#N/A,#N/A,FALSE,"Obra civil";#N/A,#N/A,FALSE,"Serralheiro e Mecânico Montador";#N/A,#N/A,FALSE,"Encanador e Caldeireiro";#N/A,#N/A,FALSE,"Eletricista eletrônico";#N/A,#N/A,FALSE,"Pedreiro";#N/A,#N/A,FALSE,"Carpinteiro";#N/A,#N/A,FALSE,"Tapeceiro";#N/A,#N/A,FALSE,"Funileiro";#N/A,#N/A,FALSE,"Mecânico de Manutenção";#N/A,#N/A,FALSE,"Soldador";#N/A,#N/A,FALSE,"Marceneiro";#N/A,#N/A,FALSE,"Laminador"}</definedName>
    <definedName name="wrn.Caixa._.de._.Ferramentas._.Individuais." localSheetId="22" hidden="1">{#N/A,#N/A,FALSE,"Eletricista";#N/A,#N/A,FALSE,"Mecânico de Refrigeração";#N/A,#N/A,FALSE,"Obra civil";#N/A,#N/A,FALSE,"Serralheiro e Mecânico Montador";#N/A,#N/A,FALSE,"Encanador e Caldeireiro";#N/A,#N/A,FALSE,"Eletricista eletrônico";#N/A,#N/A,FALSE,"Pedreiro";#N/A,#N/A,FALSE,"Carpinteiro";#N/A,#N/A,FALSE,"Tapeceiro";#N/A,#N/A,FALSE,"Funileiro";#N/A,#N/A,FALSE,"Mecânico de Manutenção";#N/A,#N/A,FALSE,"Soldador";#N/A,#N/A,FALSE,"Marceneiro";#N/A,#N/A,FALSE,"Laminador"}</definedName>
    <definedName name="wrn.Caixa._.de._.Ferramentas._.Individuais." localSheetId="24" hidden="1">{#N/A,#N/A,FALSE,"Eletricista";#N/A,#N/A,FALSE,"Mecânico de Refrigeração";#N/A,#N/A,FALSE,"Obra civil";#N/A,#N/A,FALSE,"Serralheiro e Mecânico Montador";#N/A,#N/A,FALSE,"Encanador e Caldeireiro";#N/A,#N/A,FALSE,"Eletricista eletrônico";#N/A,#N/A,FALSE,"Pedreiro";#N/A,#N/A,FALSE,"Carpinteiro";#N/A,#N/A,FALSE,"Tapeceiro";#N/A,#N/A,FALSE,"Funileiro";#N/A,#N/A,FALSE,"Mecânico de Manutenção";#N/A,#N/A,FALSE,"Soldador";#N/A,#N/A,FALSE,"Marceneiro";#N/A,#N/A,FALSE,"Laminador"}</definedName>
    <definedName name="wrn.Caixa._.de._.Ferramentas._.Individuais." hidden="1">{#N/A,#N/A,FALSE,"Eletricista";#N/A,#N/A,FALSE,"Mecânico de Refrigeração";#N/A,#N/A,FALSE,"Obra civil";#N/A,#N/A,FALSE,"Serralheiro e Mecânico Montador";#N/A,#N/A,FALSE,"Encanador e Caldeireiro";#N/A,#N/A,FALSE,"Eletricista eletrônico";#N/A,#N/A,FALSE,"Pedreiro";#N/A,#N/A,FALSE,"Carpinteiro";#N/A,#N/A,FALSE,"Tapeceiro";#N/A,#N/A,FALSE,"Funileiro";#N/A,#N/A,FALSE,"Mecânico de Manutenção";#N/A,#N/A,FALSE,"Soldador";#N/A,#N/A,FALSE,"Marceneiro";#N/A,#N/A,FALSE,"Laminador"}</definedName>
    <definedName name="wrn.COLETAS._.DE._.EQUIPAMENTOS." localSheetId="19" hidden="1">{#N/A,#N/A,FALSE,"EQUIPAMENTOS"}</definedName>
    <definedName name="wrn.COLETAS._.DE._.EQUIPAMENTOS." localSheetId="18" hidden="1">{#N/A,#N/A,FALSE,"EQUIPAMENTOS"}</definedName>
    <definedName name="wrn.COLETAS._.DE._.EQUIPAMENTOS." localSheetId="22" hidden="1">{#N/A,#N/A,FALSE,"EQUIPAMENTOS"}</definedName>
    <definedName name="wrn.COLETAS._.DE._.EQUIPAMENTOS." localSheetId="24" hidden="1">{#N/A,#N/A,FALSE,"EQUIPAMENTOS"}</definedName>
    <definedName name="wrn.COLETAS._.DE._.EQUIPAMENTOS." hidden="1">{#N/A,#N/A,FALSE,"EQUIPAMENTOS"}</definedName>
    <definedName name="wrn.COLETAS._.DE._.MATERIAIS." localSheetId="19" hidden="1">{#N/A,#N/A,FALSE,"SOTREQ"}</definedName>
    <definedName name="wrn.COLETAS._.DE._.MATERIAIS." localSheetId="18" hidden="1">{#N/A,#N/A,FALSE,"SOTREQ"}</definedName>
    <definedName name="wrn.COLETAS._.DE._.MATERIAIS." localSheetId="22" hidden="1">{#N/A,#N/A,FALSE,"SOTREQ"}</definedName>
    <definedName name="wrn.COLETAS._.DE._.MATERIAIS." localSheetId="24" hidden="1">{#N/A,#N/A,FALSE,"SOTREQ"}</definedName>
    <definedName name="wrn.COLETAS._.DE._.MATERIAIS." hidden="1">{#N/A,#N/A,FALSE,"SOTREQ"}</definedName>
    <definedName name="wrn.COMP._.EQUIP." localSheetId="19" hidden="1">{#N/A,#N/A,FALSE,"EQUIPAMENTOS"}</definedName>
    <definedName name="wrn.COMP._.EQUIP." localSheetId="18" hidden="1">{#N/A,#N/A,FALSE,"EQUIPAMENTOS"}</definedName>
    <definedName name="wrn.COMP._.EQUIP." localSheetId="22" hidden="1">{#N/A,#N/A,FALSE,"EQUIPAMENTOS"}</definedName>
    <definedName name="wrn.COMP._.EQUIP." localSheetId="24" hidden="1">{#N/A,#N/A,FALSE,"EQUIPAMENTOS"}</definedName>
    <definedName name="wrn.COMP._.EQUIP." hidden="1">{#N/A,#N/A,FALSE,"EQUIPAMENTOS"}</definedName>
    <definedName name="wrn.COMP._.MATERIAIS." localSheetId="19" hidden="1">{#N/A,#N/A,FALSE,"MATERIAIS"}</definedName>
    <definedName name="wrn.COMP._.MATERIAIS." localSheetId="18" hidden="1">{#N/A,#N/A,FALSE,"MATERIAIS"}</definedName>
    <definedName name="wrn.COMP._.MATERIAIS." localSheetId="22" hidden="1">{#N/A,#N/A,FALSE,"MATERIAIS"}</definedName>
    <definedName name="wrn.COMP._.MATERIAIS." localSheetId="24" hidden="1">{#N/A,#N/A,FALSE,"MATERIAIS"}</definedName>
    <definedName name="wrn.COMP._.MATERIAIS." hidden="1">{#N/A,#N/A,FALSE,"MATERIAIS"}</definedName>
    <definedName name="wrn.Cronograma." localSheetId="19" hidden="1">{#N/A,#N/A,FALSE,"Cronograma";#N/A,#N/A,FALSE,"Cronogr. 2"}</definedName>
    <definedName name="wrn.Cronograma." localSheetId="18" hidden="1">{#N/A,#N/A,FALSE,"Cronograma";#N/A,#N/A,FALSE,"Cronogr. 2"}</definedName>
    <definedName name="wrn.Cronograma." localSheetId="22" hidden="1">{#N/A,#N/A,FALSE,"Cronograma";#N/A,#N/A,FALSE,"Cronogr. 2"}</definedName>
    <definedName name="wrn.Cronograma." localSheetId="24" hidden="1">{#N/A,#N/A,FALSE,"Cronograma";#N/A,#N/A,FALSE,"Cronogr. 2"}</definedName>
    <definedName name="wrn.Cronograma." hidden="1">{#N/A,#N/A,FALSE,"Cronograma";#N/A,#N/A,FALSE,"Cronogr. 2"}</definedName>
    <definedName name="wrn.Custo._.Unit." localSheetId="19" hidden="1">{#N/A,#N/A,FALSE,"Custo Unitário";#N/A,#N/A,FALSE,"Custo Unitário";#N/A,#N/A,FALSE,"Custo Unitário"}</definedName>
    <definedName name="wrn.Custo._.Unit." localSheetId="18" hidden="1">{#N/A,#N/A,FALSE,"Custo Unitário";#N/A,#N/A,FALSE,"Custo Unitário";#N/A,#N/A,FALSE,"Custo Unitário"}</definedName>
    <definedName name="wrn.Custo._.Unit." localSheetId="22" hidden="1">{#N/A,#N/A,FALSE,"Custo Unitário";#N/A,#N/A,FALSE,"Custo Unitário";#N/A,#N/A,FALSE,"Custo Unitário"}</definedName>
    <definedName name="wrn.Custo._.Unit." localSheetId="24" hidden="1">{#N/A,#N/A,FALSE,"Custo Unitário";#N/A,#N/A,FALSE,"Custo Unitário";#N/A,#N/A,FALSE,"Custo Unitário"}</definedName>
    <definedName name="wrn.Custo._.Unit." hidden="1">{#N/A,#N/A,FALSE,"Custo Unitário";#N/A,#N/A,FALSE,"Custo Unitário";#N/A,#N/A,FALSE,"Custo Unitário"}</definedName>
    <definedName name="wrn.CUSTOS._.INDIRETOS." localSheetId="19" hidden="1">{#N/A,#N/A,FALSE,"ServTéc.";#N/A,#N/A,FALSE,"ServPrel.";#N/A,#N/A,FALSE,"InsProv.";#N/A,#N/A,FALSE,"Administ.";#N/A,#N/A,FALSE,"DespGerais"}</definedName>
    <definedName name="wrn.CUSTOS._.INDIRETOS." localSheetId="18" hidden="1">{#N/A,#N/A,FALSE,"ServTéc.";#N/A,#N/A,FALSE,"ServPrel.";#N/A,#N/A,FALSE,"InsProv.";#N/A,#N/A,FALSE,"Administ.";#N/A,#N/A,FALSE,"DespGerais"}</definedName>
    <definedName name="wrn.CUSTOS._.INDIRETOS." localSheetId="22" hidden="1">{#N/A,#N/A,FALSE,"ServTéc.";#N/A,#N/A,FALSE,"ServPrel.";#N/A,#N/A,FALSE,"InsProv.";#N/A,#N/A,FALSE,"Administ.";#N/A,#N/A,FALSE,"DespGerais"}</definedName>
    <definedName name="wrn.CUSTOS._.INDIRETOS." localSheetId="24" hidden="1">{#N/A,#N/A,FALSE,"ServTéc.";#N/A,#N/A,FALSE,"ServPrel.";#N/A,#N/A,FALSE,"InsProv.";#N/A,#N/A,FALSE,"Administ.";#N/A,#N/A,FALSE,"DespGerais"}</definedName>
    <definedName name="wrn.CUSTOS._.INDIRETOS." hidden="1">{#N/A,#N/A,FALSE,"ServTéc.";#N/A,#N/A,FALSE,"ServPrel.";#N/A,#N/A,FALSE,"InsProv.";#N/A,#N/A,FALSE,"Administ.";#N/A,#N/A,FALSE,"DespGerais"}</definedName>
    <definedName name="wrn.ESQ._.TOT." localSheetId="19" hidden="1">{#N/A,#N/A,FALSE,"SS 1";#N/A,#N/A,FALSE,"SS 2";#N/A,#N/A,FALSE,"TER 1 (1)";#N/A,#N/A,FALSE,"TER 1 (2)";#N/A,#N/A,FALSE,"TER 2";#N/A,#N/A,FALSE,"TIPO";#N/A,#N/A,FALSE,"CM  BAR"}</definedName>
    <definedName name="wrn.ESQ._.TOT." localSheetId="18" hidden="1">{#N/A,#N/A,FALSE,"SS 1";#N/A,#N/A,FALSE,"SS 2";#N/A,#N/A,FALSE,"TER 1 (1)";#N/A,#N/A,FALSE,"TER 1 (2)";#N/A,#N/A,FALSE,"TER 2";#N/A,#N/A,FALSE,"TIPO";#N/A,#N/A,FALSE,"CM  BAR"}</definedName>
    <definedName name="wrn.ESQ._.TOT." localSheetId="22" hidden="1">{#N/A,#N/A,FALSE,"SS 1";#N/A,#N/A,FALSE,"SS 2";#N/A,#N/A,FALSE,"TER 1 (1)";#N/A,#N/A,FALSE,"TER 1 (2)";#N/A,#N/A,FALSE,"TER 2";#N/A,#N/A,FALSE,"TIPO";#N/A,#N/A,FALSE,"CM  BAR"}</definedName>
    <definedName name="wrn.ESQ._.TOT." localSheetId="24" hidden="1">{#N/A,#N/A,FALSE,"SS 1";#N/A,#N/A,FALSE,"SS 2";#N/A,#N/A,FALSE,"TER 1 (1)";#N/A,#N/A,FALSE,"TER 1 (2)";#N/A,#N/A,FALSE,"TER 2";#N/A,#N/A,FALSE,"TIPO";#N/A,#N/A,FALSE,"CM  BAR"}</definedName>
    <definedName name="wrn.ESQ._.TOT." hidden="1">{#N/A,#N/A,FALSE,"SS 1";#N/A,#N/A,FALSE,"SS 2";#N/A,#N/A,FALSE,"TER 1 (1)";#N/A,#N/A,FALSE,"TER 1 (2)";#N/A,#N/A,FALSE,"TER 2";#N/A,#N/A,FALSE,"TIPO";#N/A,#N/A,FALSE,"CM  BAR"}</definedName>
    <definedName name="wrn.FACHADA." localSheetId="19" hidden="1">{#N/A,#N/A,TRUE,"TER  EXT";#N/A,#N/A,TRUE,"TER  EXT";#N/A,#N/A,TRUE,"LAT  ESQ";#N/A,#N/A,TRUE,"FRONTAL";#N/A,#N/A,TRUE,"POST";#N/A,#N/A,TRUE,"LAT  DIR"}</definedName>
    <definedName name="wrn.FACHADA." localSheetId="18" hidden="1">{#N/A,#N/A,TRUE,"TER  EXT";#N/A,#N/A,TRUE,"TER  EXT";#N/A,#N/A,TRUE,"LAT  ESQ";#N/A,#N/A,TRUE,"FRONTAL";#N/A,#N/A,TRUE,"POST";#N/A,#N/A,TRUE,"LAT  DIR"}</definedName>
    <definedName name="wrn.FACHADA." localSheetId="22" hidden="1">{#N/A,#N/A,TRUE,"TER  EXT";#N/A,#N/A,TRUE,"TER  EXT";#N/A,#N/A,TRUE,"LAT  ESQ";#N/A,#N/A,TRUE,"FRONTAL";#N/A,#N/A,TRUE,"POST";#N/A,#N/A,TRUE,"LAT  DIR"}</definedName>
    <definedName name="wrn.FACHADA." localSheetId="24" hidden="1">{#N/A,#N/A,TRUE,"TER  EXT";#N/A,#N/A,TRUE,"TER  EXT";#N/A,#N/A,TRUE,"LAT  ESQ";#N/A,#N/A,TRUE,"FRONTAL";#N/A,#N/A,TRUE,"POST";#N/A,#N/A,TRUE,"LAT  DIR"}</definedName>
    <definedName name="wrn.FACHADA." hidden="1">{#N/A,#N/A,TRUE,"TER  EXT";#N/A,#N/A,TRUE,"TER  EXT";#N/A,#N/A,TRUE,"LAT  ESQ";#N/A,#N/A,TRUE,"FRONTAL";#N/A,#N/A,TRUE,"POST";#N/A,#N/A,TRUE,"LAT  DIR"}</definedName>
    <definedName name="wrn.FERPILAR." localSheetId="19" hidden="1">{#N/A,#N/A,FALSE,"PR  06";#N/A,#N/A,FALSE,"PR  07";#N/A,#N/A,FALSE,"PR 08";#N/A,#N/A,FALSE,"PR 09";#N/A,#N/A,FALSE,"PR 40";#N/A,#N/A,FALSE,"PR 41";#N/A,#N/A,FALSE,"PR 45";#N/A,#N/A,FALSE,"PR 46";#N/A,#N/A,FALSE,"PR 55"}</definedName>
    <definedName name="wrn.FERPILAR." localSheetId="18" hidden="1">{#N/A,#N/A,FALSE,"PR  06";#N/A,#N/A,FALSE,"PR  07";#N/A,#N/A,FALSE,"PR 08";#N/A,#N/A,FALSE,"PR 09";#N/A,#N/A,FALSE,"PR 40";#N/A,#N/A,FALSE,"PR 41";#N/A,#N/A,FALSE,"PR 45";#N/A,#N/A,FALSE,"PR 46";#N/A,#N/A,FALSE,"PR 55"}</definedName>
    <definedName name="wrn.FERPILAR." localSheetId="22" hidden="1">{#N/A,#N/A,FALSE,"PR  06";#N/A,#N/A,FALSE,"PR  07";#N/A,#N/A,FALSE,"PR 08";#N/A,#N/A,FALSE,"PR 09";#N/A,#N/A,FALSE,"PR 40";#N/A,#N/A,FALSE,"PR 41";#N/A,#N/A,FALSE,"PR 45";#N/A,#N/A,FALSE,"PR 46";#N/A,#N/A,FALSE,"PR 55"}</definedName>
    <definedName name="wrn.FERPILAR." localSheetId="24" hidden="1">{#N/A,#N/A,FALSE,"PR  06";#N/A,#N/A,FALSE,"PR  07";#N/A,#N/A,FALSE,"PR 08";#N/A,#N/A,FALSE,"PR 09";#N/A,#N/A,FALSE,"PR 40";#N/A,#N/A,FALSE,"PR 41";#N/A,#N/A,FALSE,"PR 45";#N/A,#N/A,FALSE,"PR 46";#N/A,#N/A,FALSE,"PR 55"}</definedName>
    <definedName name="wrn.FERPILAR." hidden="1">{#N/A,#N/A,FALSE,"PR  06";#N/A,#N/A,FALSE,"PR  07";#N/A,#N/A,FALSE,"PR 08";#N/A,#N/A,FALSE,"PR 09";#N/A,#N/A,FALSE,"PR 40";#N/A,#N/A,FALSE,"PR 41";#N/A,#N/A,FALSE,"PR 45";#N/A,#N/A,FALSE,"PR 46";#N/A,#N/A,FALSE,"PR 55"}</definedName>
    <definedName name="wrn.GERAL." localSheetId="19" hidden="1">{#N/A,#N/A,FALSE,"ET-CAPA";#N/A,#N/A,FALSE,"ET-PAG1";#N/A,#N/A,FALSE,"ET-PAG2";#N/A,#N/A,FALSE,"ET-PAG3";#N/A,#N/A,FALSE,"ET-PAG4";#N/A,#N/A,FALSE,"ET-PAG5"}</definedName>
    <definedName name="wrn.GERAL." localSheetId="18" hidden="1">{#N/A,#N/A,FALSE,"ET-CAPA";#N/A,#N/A,FALSE,"ET-PAG1";#N/A,#N/A,FALSE,"ET-PAG2";#N/A,#N/A,FALSE,"ET-PAG3";#N/A,#N/A,FALSE,"ET-PAG4";#N/A,#N/A,FALSE,"ET-PAG5"}</definedName>
    <definedName name="wrn.GERAL." localSheetId="22" hidden="1">{#N/A,#N/A,FALSE,"ET-CAPA";#N/A,#N/A,FALSE,"ET-PAG1";#N/A,#N/A,FALSE,"ET-PAG2";#N/A,#N/A,FALSE,"ET-PAG3";#N/A,#N/A,FALSE,"ET-PAG4";#N/A,#N/A,FALSE,"ET-PAG5"}</definedName>
    <definedName name="wrn.GERAL." localSheetId="24" hidden="1">{#N/A,#N/A,FALSE,"ET-CAPA";#N/A,#N/A,FALSE,"ET-PAG1";#N/A,#N/A,FALSE,"ET-PAG2";#N/A,#N/A,FALSE,"ET-PAG3";#N/A,#N/A,FALSE,"ET-PAG4";#N/A,#N/A,FALSE,"ET-PAG5"}</definedName>
    <definedName name="wrn.GERAL." hidden="1">{#N/A,#N/A,FALSE,"ET-CAPA";#N/A,#N/A,FALSE,"ET-PAG1";#N/A,#N/A,FALSE,"ET-PAG2";#N/A,#N/A,FALSE,"ET-PAG3";#N/A,#N/A,FALSE,"ET-PAG4";#N/A,#N/A,FALSE,"ET-PAG5"}</definedName>
    <definedName name="wrn.GRÁFICOS." localSheetId="19" hidden="1">{#N/A,#N/A,FALSE,"Gráficos"}</definedName>
    <definedName name="wrn.GRÁFICOS." localSheetId="18" hidden="1">{#N/A,#N/A,FALSE,"Gráficos"}</definedName>
    <definedName name="wrn.GRÁFICOS." localSheetId="22" hidden="1">{#N/A,#N/A,FALSE,"Gráficos"}</definedName>
    <definedName name="wrn.GRÁFICOS." localSheetId="24" hidden="1">{#N/A,#N/A,FALSE,"Gráficos"}</definedName>
    <definedName name="wrn.GRÁFICOS." hidden="1">{#N/A,#N/A,FALSE,"Gráficos"}</definedName>
    <definedName name="wrn.impresión." localSheetId="19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" localSheetId="1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" localSheetId="2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" localSheetId="24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localSheetId="19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localSheetId="1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localSheetId="2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localSheetId="24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sao." localSheetId="19" hidden="1">{#N/A,#N/A,FALSE,"FASE1";#N/A,#N/A,FALSE,"FASE2";#N/A,#N/A,FALSE,"FASE3";#N/A,#N/A,FALSE,"FASE4";#N/A,#N/A,FALSE,"FASE5";#N/A,#N/A,FALSE,"FASE6";#N/A,#N/A,FALSE,"FASE7";#N/A,#N/A,FALSE,"FASE8";#N/A,#N/A,FALSE,"FASE9";#N/A,#N/A,FALSE,"FASE10";#N/A,#N/A,FALSE,"EQUIPAMENTOS";#N/A,#N/A,FALSE,"MOI";#N/A,#N/A,FALSE,"CANTEIRO";#N/A,#N/A,FALSE,"TERCEIROS";#N/A,#N/A,FALSE,"DCO";#N/A,#N/A,FALSE,"RESUMO"}</definedName>
    <definedName name="wrn.impressao." localSheetId="18" hidden="1">{#N/A,#N/A,FALSE,"FASE1";#N/A,#N/A,FALSE,"FASE2";#N/A,#N/A,FALSE,"FASE3";#N/A,#N/A,FALSE,"FASE4";#N/A,#N/A,FALSE,"FASE5";#N/A,#N/A,FALSE,"FASE6";#N/A,#N/A,FALSE,"FASE7";#N/A,#N/A,FALSE,"FASE8";#N/A,#N/A,FALSE,"FASE9";#N/A,#N/A,FALSE,"FASE10";#N/A,#N/A,FALSE,"EQUIPAMENTOS";#N/A,#N/A,FALSE,"MOI";#N/A,#N/A,FALSE,"CANTEIRO";#N/A,#N/A,FALSE,"TERCEIROS";#N/A,#N/A,FALSE,"DCO";#N/A,#N/A,FALSE,"RESUMO"}</definedName>
    <definedName name="wrn.impressao." localSheetId="22" hidden="1">{#N/A,#N/A,FALSE,"FASE1";#N/A,#N/A,FALSE,"FASE2";#N/A,#N/A,FALSE,"FASE3";#N/A,#N/A,FALSE,"FASE4";#N/A,#N/A,FALSE,"FASE5";#N/A,#N/A,FALSE,"FASE6";#N/A,#N/A,FALSE,"FASE7";#N/A,#N/A,FALSE,"FASE8";#N/A,#N/A,FALSE,"FASE9";#N/A,#N/A,FALSE,"FASE10";#N/A,#N/A,FALSE,"EQUIPAMENTOS";#N/A,#N/A,FALSE,"MOI";#N/A,#N/A,FALSE,"CANTEIRO";#N/A,#N/A,FALSE,"TERCEIROS";#N/A,#N/A,FALSE,"DCO";#N/A,#N/A,FALSE,"RESUMO"}</definedName>
    <definedName name="wrn.impressao." localSheetId="24" hidden="1">{#N/A,#N/A,FALSE,"FASE1";#N/A,#N/A,FALSE,"FASE2";#N/A,#N/A,FALSE,"FASE3";#N/A,#N/A,FALSE,"FASE4";#N/A,#N/A,FALSE,"FASE5";#N/A,#N/A,FALSE,"FASE6";#N/A,#N/A,FALSE,"FASE7";#N/A,#N/A,FALSE,"FASE8";#N/A,#N/A,FALSE,"FASE9";#N/A,#N/A,FALSE,"FASE10";#N/A,#N/A,FALSE,"EQUIPAMENTOS";#N/A,#N/A,FALSE,"MOI";#N/A,#N/A,FALSE,"CANTEIRO";#N/A,#N/A,FALSE,"TERCEIROS";#N/A,#N/A,FALSE,"DCO";#N/A,#N/A,FALSE,"RESUMO"}</definedName>
    <definedName name="wrn.impressao." hidden="1">{#N/A,#N/A,FALSE,"FASE1";#N/A,#N/A,FALSE,"FASE2";#N/A,#N/A,FALSE,"FASE3";#N/A,#N/A,FALSE,"FASE4";#N/A,#N/A,FALSE,"FASE5";#N/A,#N/A,FALSE,"FASE6";#N/A,#N/A,FALSE,"FASE7";#N/A,#N/A,FALSE,"FASE8";#N/A,#N/A,FALSE,"FASE9";#N/A,#N/A,FALSE,"FASE10";#N/A,#N/A,FALSE,"EQUIPAMENTOS";#N/A,#N/A,FALSE,"MOI";#N/A,#N/A,FALSE,"CANTEIRO";#N/A,#N/A,FALSE,"TERCEIROS";#N/A,#N/A,FALSE,"DCO";#N/A,#N/A,FALSE,"RESUMO"}</definedName>
    <definedName name="wrn.LEVFER." localSheetId="19" hidden="1">{#N/A,#N/A,FALSE,"LEVFER V2 P";#N/A,#N/A,FALSE,"LEVFER V2 P10%"}</definedName>
    <definedName name="wrn.LEVFER." localSheetId="18" hidden="1">{#N/A,#N/A,FALSE,"LEVFER V2 P";#N/A,#N/A,FALSE,"LEVFER V2 P10%"}</definedName>
    <definedName name="wrn.LEVFER." localSheetId="22" hidden="1">{#N/A,#N/A,FALSE,"LEVFER V2 P";#N/A,#N/A,FALSE,"LEVFER V2 P10%"}</definedName>
    <definedName name="wrn.LEVFER." localSheetId="24" hidden="1">{#N/A,#N/A,FALSE,"LEVFER V2 P";#N/A,#N/A,FALSE,"LEVFER V2 P10%"}</definedName>
    <definedName name="wrn.LEVFER." hidden="1">{#N/A,#N/A,FALSE,"LEVFER V2 P";#N/A,#N/A,FALSE,"LEVFER V2 P10%"}</definedName>
    <definedName name="wrn.mo2." localSheetId="19" hidden="1">{#N/A,#N/A,FALSE,"MO (2)"}</definedName>
    <definedName name="wrn.mo2." localSheetId="18" hidden="1">{#N/A,#N/A,FALSE,"MO (2)"}</definedName>
    <definedName name="wrn.mo2." localSheetId="22" hidden="1">{#N/A,#N/A,FALSE,"MO (2)"}</definedName>
    <definedName name="wrn.mo2." localSheetId="24" hidden="1">{#N/A,#N/A,FALSE,"MO (2)"}</definedName>
    <definedName name="wrn.mo2." hidden="1">{#N/A,#N/A,FALSE,"MO (2)"}</definedName>
    <definedName name="wrn.mo2._1" localSheetId="19" hidden="1">{#N/A,#N/A,FALSE,"MO (2)"}</definedName>
    <definedName name="wrn.mo2._1" localSheetId="18" hidden="1">{#N/A,#N/A,FALSE,"MO (2)"}</definedName>
    <definedName name="wrn.mo2._1" localSheetId="22" hidden="1">{#N/A,#N/A,FALSE,"MO (2)"}</definedName>
    <definedName name="wrn.mo2._1" localSheetId="24" hidden="1">{#N/A,#N/A,FALSE,"MO (2)"}</definedName>
    <definedName name="wrn.mo2._1" hidden="1">{#N/A,#N/A,FALSE,"MO (2)"}</definedName>
    <definedName name="wrn.PENDENCIAS.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_1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_1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_1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_1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_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2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2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2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2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LANILHAS." localSheetId="19" hidden="1">{#N/A,#N/A,FALSE,"PL. LT 01 - TO134";#N/A,#N/A,FALSE,"PL. LT 02 - TO255";#N/A,#N/A,FALSE,"PL. LT 03 - TO255";#N/A,#N/A,FALSE,"PL. LT 04 - TO374";#N/A,#N/A,FALSE,"PL. LT 05 - TO050";#N/A,#N/A,FALSE,"PL. LT 06 - TO050";#N/A,#N/A,FALSE,"PL. LT 07 - TO280";#N/A,#N/A,FALSE,"PL. LT 08 - TO280";#N/A,#N/A,FALSE,"PL. LT 09 - TO280";#N/A,#N/A,FALSE,"PL. LT 10 - TO373";#N/A,#N/A,FALSE,"PL. LT 11 - TO373";#N/A,#N/A,FALSE,"PL LT 12 - TO373";#N/A,#N/A,FALSE,"PL LT 13 - TO050";#N/A,#N/A,FALSE,"PL LT 14 - TO050";#N/A,#N/A,FALSE,"PL LT 15 - TO050";#N/A,#N/A,FALSE,"PL LT 16 - TO255"}</definedName>
    <definedName name="wrn.PLANILHAS." localSheetId="18" hidden="1">{#N/A,#N/A,FALSE,"PL. LT 01 - TO134";#N/A,#N/A,FALSE,"PL. LT 02 - TO255";#N/A,#N/A,FALSE,"PL. LT 03 - TO255";#N/A,#N/A,FALSE,"PL. LT 04 - TO374";#N/A,#N/A,FALSE,"PL. LT 05 - TO050";#N/A,#N/A,FALSE,"PL. LT 06 - TO050";#N/A,#N/A,FALSE,"PL. LT 07 - TO280";#N/A,#N/A,FALSE,"PL. LT 08 - TO280";#N/A,#N/A,FALSE,"PL. LT 09 - TO280";#N/A,#N/A,FALSE,"PL. LT 10 - TO373";#N/A,#N/A,FALSE,"PL. LT 11 - TO373";#N/A,#N/A,FALSE,"PL LT 12 - TO373";#N/A,#N/A,FALSE,"PL LT 13 - TO050";#N/A,#N/A,FALSE,"PL LT 14 - TO050";#N/A,#N/A,FALSE,"PL LT 15 - TO050";#N/A,#N/A,FALSE,"PL LT 16 - TO255"}</definedName>
    <definedName name="wrn.PLANILHAS." localSheetId="22" hidden="1">{#N/A,#N/A,FALSE,"PL. LT 01 - TO134";#N/A,#N/A,FALSE,"PL. LT 02 - TO255";#N/A,#N/A,FALSE,"PL. LT 03 - TO255";#N/A,#N/A,FALSE,"PL. LT 04 - TO374";#N/A,#N/A,FALSE,"PL. LT 05 - TO050";#N/A,#N/A,FALSE,"PL. LT 06 - TO050";#N/A,#N/A,FALSE,"PL. LT 07 - TO280";#N/A,#N/A,FALSE,"PL. LT 08 - TO280";#N/A,#N/A,FALSE,"PL. LT 09 - TO280";#N/A,#N/A,FALSE,"PL. LT 10 - TO373";#N/A,#N/A,FALSE,"PL. LT 11 - TO373";#N/A,#N/A,FALSE,"PL LT 12 - TO373";#N/A,#N/A,FALSE,"PL LT 13 - TO050";#N/A,#N/A,FALSE,"PL LT 14 - TO050";#N/A,#N/A,FALSE,"PL LT 15 - TO050";#N/A,#N/A,FALSE,"PL LT 16 - TO255"}</definedName>
    <definedName name="wrn.PLANILHAS." localSheetId="24" hidden="1">{#N/A,#N/A,FALSE,"PL. LT 01 - TO134";#N/A,#N/A,FALSE,"PL. LT 02 - TO255";#N/A,#N/A,FALSE,"PL. LT 03 - TO255";#N/A,#N/A,FALSE,"PL. LT 04 - TO374";#N/A,#N/A,FALSE,"PL. LT 05 - TO050";#N/A,#N/A,FALSE,"PL. LT 06 - TO050";#N/A,#N/A,FALSE,"PL. LT 07 - TO280";#N/A,#N/A,FALSE,"PL. LT 08 - TO280";#N/A,#N/A,FALSE,"PL. LT 09 - TO280";#N/A,#N/A,FALSE,"PL. LT 10 - TO373";#N/A,#N/A,FALSE,"PL. LT 11 - TO373";#N/A,#N/A,FALSE,"PL LT 12 - TO373";#N/A,#N/A,FALSE,"PL LT 13 - TO050";#N/A,#N/A,FALSE,"PL LT 14 - TO050";#N/A,#N/A,FALSE,"PL LT 15 - TO050";#N/A,#N/A,FALSE,"PL LT 16 - TO255"}</definedName>
    <definedName name="wrn.PLANILHAS." hidden="1">{#N/A,#N/A,FALSE,"PL. LT 01 - TO134";#N/A,#N/A,FALSE,"PL. LT 02 - TO255";#N/A,#N/A,FALSE,"PL. LT 03 - TO255";#N/A,#N/A,FALSE,"PL. LT 04 - TO374";#N/A,#N/A,FALSE,"PL. LT 05 - TO050";#N/A,#N/A,FALSE,"PL. LT 06 - TO050";#N/A,#N/A,FALSE,"PL. LT 07 - TO280";#N/A,#N/A,FALSE,"PL. LT 08 - TO280";#N/A,#N/A,FALSE,"PL. LT 09 - TO280";#N/A,#N/A,FALSE,"PL. LT 10 - TO373";#N/A,#N/A,FALSE,"PL. LT 11 - TO373";#N/A,#N/A,FALSE,"PL LT 12 - TO373";#N/A,#N/A,FALSE,"PL LT 13 - TO050";#N/A,#N/A,FALSE,"PL LT 14 - TO050";#N/A,#N/A,FALSE,"PL LT 15 - TO050";#N/A,#N/A,FALSE,"PL LT 16 - TO255"}</definedName>
    <definedName name="wrn.PNEUS." localSheetId="19" hidden="1">{#N/A,#N/A,FALSE,"EQUIPAMENTOS"}</definedName>
    <definedName name="wrn.PNEUS." localSheetId="18" hidden="1">{#N/A,#N/A,FALSE,"EQUIPAMENTOS"}</definedName>
    <definedName name="wrn.PNEUS." localSheetId="22" hidden="1">{#N/A,#N/A,FALSE,"EQUIPAMENTOS"}</definedName>
    <definedName name="wrn.PNEUS." localSheetId="24" hidden="1">{#N/A,#N/A,FALSE,"EQUIPAMENTOS"}</definedName>
    <definedName name="wrn.PNEUS." hidden="1">{#N/A,#N/A,FALSE,"EQUIPAMENTOS"}</definedName>
    <definedName name="wrn.preco." localSheetId="19" hidden="1">{#N/A,#N/A,FALSE,"Pla_Preço";#N/A,#N/A,FALSE,"Crono"}</definedName>
    <definedName name="wrn.preco." localSheetId="18" hidden="1">{#N/A,#N/A,FALSE,"Pla_Preço";#N/A,#N/A,FALSE,"Crono"}</definedName>
    <definedName name="wrn.preco." localSheetId="22" hidden="1">{#N/A,#N/A,FALSE,"Pla_Preço";#N/A,#N/A,FALSE,"Crono"}</definedName>
    <definedName name="wrn.preco." localSheetId="24" hidden="1">{#N/A,#N/A,FALSE,"Pla_Preço";#N/A,#N/A,FALSE,"Crono"}</definedName>
    <definedName name="wrn.preco." hidden="1">{#N/A,#N/A,FALSE,"Pla_Preço";#N/A,#N/A,FALSE,"Crono"}</definedName>
    <definedName name="wrn.Quadros._.relatório." localSheetId="19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Quadros._.relatório." localSheetId="18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Quadros._.relatório." localSheetId="22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Quadros._.relatório." localSheetId="24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Quadros._.relatório.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RELAT_EAP." localSheetId="19" hidden="1">{#N/A,#N/A,FALSE,"EAP";#N/A,#N/A,FALSE,"CURVA AV.FÍSICO";#N/A,#N/A,FALSE,"CURVA AV.FINANC."}</definedName>
    <definedName name="wrn.RELAT_EAP." localSheetId="18" hidden="1">{#N/A,#N/A,FALSE,"EAP";#N/A,#N/A,FALSE,"CURVA AV.FÍSICO";#N/A,#N/A,FALSE,"CURVA AV.FINANC."}</definedName>
    <definedName name="wrn.RELAT_EAP." localSheetId="22" hidden="1">{#N/A,#N/A,FALSE,"EAP";#N/A,#N/A,FALSE,"CURVA AV.FÍSICO";#N/A,#N/A,FALSE,"CURVA AV.FINANC."}</definedName>
    <definedName name="wrn.RELAT_EAP." localSheetId="24" hidden="1">{#N/A,#N/A,FALSE,"EAP";#N/A,#N/A,FALSE,"CURVA AV.FÍSICO";#N/A,#N/A,FALSE,"CURVA AV.FINANC."}</definedName>
    <definedName name="wrn.RELAT_EAP." hidden="1">{#N/A,#N/A,FALSE,"EAP";#N/A,#N/A,FALSE,"CURVA AV.FÍSICO";#N/A,#N/A,FALSE,"CURVA AV.FINANC."}</definedName>
    <definedName name="wrn.relext." localSheetId="19" hidden="1">{#N/A,#N/A,TRUE,"Plan1"}</definedName>
    <definedName name="wrn.relext." localSheetId="18" hidden="1">{#N/A,#N/A,TRUE,"Plan1"}</definedName>
    <definedName name="wrn.relext." localSheetId="22" hidden="1">{#N/A,#N/A,TRUE,"Plan1"}</definedName>
    <definedName name="wrn.relext." localSheetId="24" hidden="1">{#N/A,#N/A,TRUE,"Plan1"}</definedName>
    <definedName name="wrn.relext." hidden="1">{#N/A,#N/A,TRUE,"Plan1"}</definedName>
    <definedName name="wrn.relext._1" localSheetId="19" hidden="1">{#N/A,#N/A,TRUE,"Plan1"}</definedName>
    <definedName name="wrn.relext._1" localSheetId="18" hidden="1">{#N/A,#N/A,TRUE,"Plan1"}</definedName>
    <definedName name="wrn.relext._1" localSheetId="22" hidden="1">{#N/A,#N/A,TRUE,"Plan1"}</definedName>
    <definedName name="wrn.relext._1" localSheetId="24" hidden="1">{#N/A,#N/A,TRUE,"Plan1"}</definedName>
    <definedName name="wrn.relext._1" hidden="1">{#N/A,#N/A,TRUE,"Plan1"}</definedName>
    <definedName name="wrn.RESUMO." localSheetId="19" hidden="1">{#N/A,#N/A,FALSE,"RESUMO"}</definedName>
    <definedName name="wrn.RESUMO." localSheetId="18" hidden="1">{#N/A,#N/A,FALSE,"RESUMO"}</definedName>
    <definedName name="wrn.RESUMO." localSheetId="22" hidden="1">{#N/A,#N/A,FALSE,"RESUMO"}</definedName>
    <definedName name="wrn.RESUMO." localSheetId="24" hidden="1">{#N/A,#N/A,FALSE,"RESUMO"}</definedName>
    <definedName name="wrn.RESUMO." hidden="1">{#N/A,#N/A,FALSE,"RESUMO"}</definedName>
    <definedName name="wrn.SBBE." localSheetId="19" hidden="1">{#N/A,#N/A,FALSE,"Plan1"}</definedName>
    <definedName name="wrn.SBBE." localSheetId="18" hidden="1">{#N/A,#N/A,FALSE,"Plan1"}</definedName>
    <definedName name="wrn.SBBE." localSheetId="22" hidden="1">{#N/A,#N/A,FALSE,"Plan1"}</definedName>
    <definedName name="wrn.SBBE." localSheetId="24" hidden="1">{#N/A,#N/A,FALSE,"Plan1"}</definedName>
    <definedName name="wrn.SBBE." hidden="1">{#N/A,#N/A,FALSE,"Plan1"}</definedName>
    <definedName name="wrn.SERV._.PAVTO." localSheetId="19" hidden="1">{#N/A,#N/A,FALSE,"SS 1";#N/A,#N/A,FALSE,"SS 2";#N/A,#N/A,FALSE,"TER 1 (1)";#N/A,#N/A,FALSE,"TER 1 (2)";#N/A,#N/A,FALSE,"TER 2 ";#N/A,#N/A,FALSE,"TP  (1)";#N/A,#N/A,FALSE,"TP  (2)";#N/A,#N/A,FALSE,"CM BAR"}</definedName>
    <definedName name="wrn.SERV._.PAVTO." localSheetId="18" hidden="1">{#N/A,#N/A,FALSE,"SS 1";#N/A,#N/A,FALSE,"SS 2";#N/A,#N/A,FALSE,"TER 1 (1)";#N/A,#N/A,FALSE,"TER 1 (2)";#N/A,#N/A,FALSE,"TER 2 ";#N/A,#N/A,FALSE,"TP  (1)";#N/A,#N/A,FALSE,"TP  (2)";#N/A,#N/A,FALSE,"CM BAR"}</definedName>
    <definedName name="wrn.SERV._.PAVTO." localSheetId="22" hidden="1">{#N/A,#N/A,FALSE,"SS 1";#N/A,#N/A,FALSE,"SS 2";#N/A,#N/A,FALSE,"TER 1 (1)";#N/A,#N/A,FALSE,"TER 1 (2)";#N/A,#N/A,FALSE,"TER 2 ";#N/A,#N/A,FALSE,"TP  (1)";#N/A,#N/A,FALSE,"TP  (2)";#N/A,#N/A,FALSE,"CM BAR"}</definedName>
    <definedName name="wrn.SERV._.PAVTO." localSheetId="24" hidden="1">{#N/A,#N/A,FALSE,"SS 1";#N/A,#N/A,FALSE,"SS 2";#N/A,#N/A,FALSE,"TER 1 (1)";#N/A,#N/A,FALSE,"TER 1 (2)";#N/A,#N/A,FALSE,"TER 2 ";#N/A,#N/A,FALSE,"TP  (1)";#N/A,#N/A,FALSE,"TP  (2)";#N/A,#N/A,FALSE,"CM BAR"}</definedName>
    <definedName name="wrn.SERV._.PAVTO." hidden="1">{#N/A,#N/A,FALSE,"SS 1";#N/A,#N/A,FALSE,"SS 2";#N/A,#N/A,FALSE,"TER 1 (1)";#N/A,#N/A,FALSE,"TER 1 (2)";#N/A,#N/A,FALSE,"TER 2 ";#N/A,#N/A,FALSE,"TP  (1)";#N/A,#N/A,FALSE,"TP  (2)";#N/A,#N/A,FALSE,"CM BAR"}</definedName>
    <definedName name="wrn.serv.xls." localSheetId="19" hidden="1">{#N/A,#N/A,FALSE,"CM BAR";#N/A,#N/A,FALSE,"SUBSOLO";#N/A,#N/A,FALSE,"TERREO";#N/A,#N/A,FALSE,"TIPO";#N/A,#N/A,FALSE,"DUP  INF";#N/A,#N/A,FALSE,"DUP SUP"}</definedName>
    <definedName name="wrn.serv.xls." localSheetId="18" hidden="1">{#N/A,#N/A,FALSE,"CM BAR";#N/A,#N/A,FALSE,"SUBSOLO";#N/A,#N/A,FALSE,"TERREO";#N/A,#N/A,FALSE,"TIPO";#N/A,#N/A,FALSE,"DUP  INF";#N/A,#N/A,FALSE,"DUP SUP"}</definedName>
    <definedName name="wrn.serv.xls." localSheetId="22" hidden="1">{#N/A,#N/A,FALSE,"CM BAR";#N/A,#N/A,FALSE,"SUBSOLO";#N/A,#N/A,FALSE,"TERREO";#N/A,#N/A,FALSE,"TIPO";#N/A,#N/A,FALSE,"DUP  INF";#N/A,#N/A,FALSE,"DUP SUP"}</definedName>
    <definedName name="wrn.serv.xls." localSheetId="24" hidden="1">{#N/A,#N/A,FALSE,"CM BAR";#N/A,#N/A,FALSE,"SUBSOLO";#N/A,#N/A,FALSE,"TERREO";#N/A,#N/A,FALSE,"TIPO";#N/A,#N/A,FALSE,"DUP  INF";#N/A,#N/A,FALSE,"DUP SUP"}</definedName>
    <definedName name="wrn.serv.xls." hidden="1">{#N/A,#N/A,FALSE,"CM BAR";#N/A,#N/A,FALSE,"SUBSOLO";#N/A,#N/A,FALSE,"TERREO";#N/A,#N/A,FALSE,"TIPO";#N/A,#N/A,FALSE,"DUP  INF";#N/A,#N/A,FALSE,"DUP SUP"}</definedName>
    <definedName name="wrn.Tipo." localSheetId="19" hidden="1">{#N/A,#N/A,TRUE,"Serviços"}</definedName>
    <definedName name="wrn.Tipo." localSheetId="18" hidden="1">{#N/A,#N/A,TRUE,"Serviços"}</definedName>
    <definedName name="wrn.Tipo." localSheetId="22" hidden="1">{#N/A,#N/A,TRUE,"Serviços"}</definedName>
    <definedName name="wrn.Tipo." localSheetId="24" hidden="1">{#N/A,#N/A,TRUE,"Serviços"}</definedName>
    <definedName name="wrn.Tipo." hidden="1">{#N/A,#N/A,TRUE,"Serviços"}</definedName>
    <definedName name="wrn.Tipo.." localSheetId="19" hidden="1">{#N/A,#N/A,TRUE,"Serviços"}</definedName>
    <definedName name="wrn.Tipo.." localSheetId="18" hidden="1">{#N/A,#N/A,TRUE,"Serviços"}</definedName>
    <definedName name="wrn.Tipo.." localSheetId="22" hidden="1">{#N/A,#N/A,TRUE,"Serviços"}</definedName>
    <definedName name="wrn.Tipo.." localSheetId="24" hidden="1">{#N/A,#N/A,TRUE,"Serviços"}</definedName>
    <definedName name="wrn.Tipo.." hidden="1">{#N/A,#N/A,TRUE,"Serviços"}</definedName>
    <definedName name="wrn.TUDO." localSheetId="19" hidden="1">{#N/A,#N/A,FALSE,"RESUMO";#N/A,#N/A,FALSE,"ServTéc.";#N/A,#N/A,FALSE,"ServPrel.";#N/A,#N/A,FALSE,"InsProv.";#N/A,#N/A,FALSE,"Administ.";#N/A,#N/A,FALSE,"DespGerais";#N/A,#N/A,FALSE,"Gráficos"}</definedName>
    <definedName name="wrn.TUDO." localSheetId="18" hidden="1">{#N/A,#N/A,FALSE,"RESUMO";#N/A,#N/A,FALSE,"ServTéc.";#N/A,#N/A,FALSE,"ServPrel.";#N/A,#N/A,FALSE,"InsProv.";#N/A,#N/A,FALSE,"Administ.";#N/A,#N/A,FALSE,"DespGerais";#N/A,#N/A,FALSE,"Gráficos"}</definedName>
    <definedName name="wrn.TUDO." localSheetId="22" hidden="1">{#N/A,#N/A,FALSE,"RESUMO";#N/A,#N/A,FALSE,"ServTéc.";#N/A,#N/A,FALSE,"ServPrel.";#N/A,#N/A,FALSE,"InsProv.";#N/A,#N/A,FALSE,"Administ.";#N/A,#N/A,FALSE,"DespGerais";#N/A,#N/A,FALSE,"Gráficos"}</definedName>
    <definedName name="wrn.TUDO." localSheetId="24" hidden="1">{#N/A,#N/A,FALSE,"RESUMO";#N/A,#N/A,FALSE,"ServTéc.";#N/A,#N/A,FALSE,"ServPrel.";#N/A,#N/A,FALSE,"InsProv.";#N/A,#N/A,FALSE,"Administ.";#N/A,#N/A,FALSE,"DespGerais";#N/A,#N/A,FALSE,"Gráficos"}</definedName>
    <definedName name="wrn.TUDO." hidden="1">{#N/A,#N/A,FALSE,"RESUMO";#N/A,#N/A,FALSE,"ServTéc.";#N/A,#N/A,FALSE,"ServPrel.";#N/A,#N/A,FALSE,"InsProv.";#N/A,#N/A,FALSE,"Administ.";#N/A,#N/A,FALSE,"DespGerais";#N/A,#N/A,FALSE,"Gráficos"}</definedName>
    <definedName name="wrn.VENTAS." localSheetId="19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" localSheetId="18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" localSheetId="2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" localSheetId="24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localSheetId="19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localSheetId="18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localSheetId="2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localSheetId="24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s">#REF!</definedName>
    <definedName name="wvu.Print_Todo." localSheetId="19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Print_Todo." localSheetId="18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Print_Todo." localSheetId="22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Print_Todo." localSheetId="24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Print_Todo.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Socios._.95." localSheetId="19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vu.Socios._.95." localSheetId="18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vu.Socios._.95." localSheetId="22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vu.Socios._.95." localSheetId="24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vu.Socios._.95.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W">#REF!</definedName>
    <definedName name="ww_27">#REF!</definedName>
    <definedName name="ww_28">#REF!</definedName>
    <definedName name="ww_29">#REF!</definedName>
    <definedName name="www" localSheetId="19">{"cento","duzentos","trezentos","quatrocentos","quinhentos","seiscentos","setecentos","oitocentos","novecentos"}</definedName>
    <definedName name="www" localSheetId="18">{"cento","duzentos","trezentos","quatrocentos","quinhentos","seiscentos","setecentos","oitocentos","novecentos"}</definedName>
    <definedName name="www" localSheetId="22">{"cento","duzentos","trezentos","quatrocentos","quinhentos","seiscentos","setecentos","oitocentos","novecentos"}</definedName>
    <definedName name="www" localSheetId="24">{"cento","duzentos","trezentos","quatrocentos","quinhentos","seiscentos","setecentos","oitocentos","novecentos"}</definedName>
    <definedName name="www">{"cento","duzentos","trezentos","quatrocentos","quinhentos","seiscentos","setecentos","oitocentos","novecentos"}</definedName>
    <definedName name="WWWW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WWW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WWW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WWW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WWW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wwww" localSheetId="19" hidden="1">{#N/A,#N/A,FALSE,"MO (2)"}</definedName>
    <definedName name="wwwww" localSheetId="18" hidden="1">{#N/A,#N/A,FALSE,"MO (2)"}</definedName>
    <definedName name="wwwww" localSheetId="22" hidden="1">{#N/A,#N/A,FALSE,"MO (2)"}</definedName>
    <definedName name="wwwww" localSheetId="24" hidden="1">{#N/A,#N/A,FALSE,"MO (2)"}</definedName>
    <definedName name="wwwww" hidden="1">{#N/A,#N/A,FALSE,"MO (2)"}</definedName>
    <definedName name="wwwww1" localSheetId="19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wwww1" localSheetId="18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wwww1" localSheetId="22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wwww1" localSheetId="24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wwww1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wwwww" localSheetId="19" hidden="1">{#N/A,#N/A,FALSE,"MO (2)"}</definedName>
    <definedName name="wwwwww" localSheetId="18" hidden="1">{#N/A,#N/A,FALSE,"MO (2)"}</definedName>
    <definedName name="wwwwww" localSheetId="22" hidden="1">{#N/A,#N/A,FALSE,"MO (2)"}</definedName>
    <definedName name="wwwwww" localSheetId="24" hidden="1">{#N/A,#N/A,FALSE,"MO (2)"}</definedName>
    <definedName name="wwwwww" hidden="1">{#N/A,#N/A,FALSE,"MO (2)"}</definedName>
    <definedName name="WWWWWWWWWW" localSheetId="19" hidden="1">{"'gráf jan00'!$A$1:$AK$41"}</definedName>
    <definedName name="WWWWWWWWWW" localSheetId="18" hidden="1">{"'gráf jan00'!$A$1:$AK$41"}</definedName>
    <definedName name="WWWWWWWWWW" localSheetId="22" hidden="1">{"'gráf jan00'!$A$1:$AK$41"}</definedName>
    <definedName name="WWWWWWWWWW" localSheetId="24" hidden="1">{"'gráf jan00'!$A$1:$AK$41"}</definedName>
    <definedName name="WWWWWWWWWW" hidden="1">{"'gráf jan00'!$A$1:$AK$41"}</definedName>
    <definedName name="x">#REF!</definedName>
    <definedName name="x_10">#REF!</definedName>
    <definedName name="x_25">#REF!</definedName>
    <definedName name="x_27">#REF!</definedName>
    <definedName name="x_29">#REF!</definedName>
    <definedName name="x_3">#REF!</definedName>
    <definedName name="x_31">#REF!</definedName>
    <definedName name="x_4">#REF!</definedName>
    <definedName name="x_5">#REF!</definedName>
    <definedName name="x_9">#REF!</definedName>
    <definedName name="X1a">#REF!</definedName>
    <definedName name="X2a">#REF!</definedName>
    <definedName name="xc32dd">#N/A</definedName>
    <definedName name="xcxcx" localSheetId="19" hidden="1">{"'gráf jan00'!$A$1:$AK$41"}</definedName>
    <definedName name="xcxcx" localSheetId="18" hidden="1">{"'gráf jan00'!$A$1:$AK$41"}</definedName>
    <definedName name="xcxcx" localSheetId="22" hidden="1">{"'gráf jan00'!$A$1:$AK$41"}</definedName>
    <definedName name="xcxcx" localSheetId="24" hidden="1">{"'gráf jan00'!$A$1:$AK$41"}</definedName>
    <definedName name="xcxcx" hidden="1">{"'gráf jan00'!$A$1:$AK$41"}</definedName>
    <definedName name="XDF" localSheetId="19" hidden="1">{"'Quadro'!$A$4:$BG$78"}</definedName>
    <definedName name="XDF" localSheetId="18" hidden="1">{"'Quadro'!$A$4:$BG$78"}</definedName>
    <definedName name="XDF" localSheetId="22" hidden="1">{"'Quadro'!$A$4:$BG$78"}</definedName>
    <definedName name="XDF" localSheetId="24" hidden="1">{"'Quadro'!$A$4:$BG$78"}</definedName>
    <definedName name="XDF" hidden="1">{"'Quadro'!$A$4:$BG$78"}</definedName>
    <definedName name="xsd">#N/A</definedName>
    <definedName name="xx">#REF!</definedName>
    <definedName name="xx_38">#N/A</definedName>
    <definedName name="xxc">#N/A</definedName>
    <definedName name="xxd">#N/A</definedName>
    <definedName name="XXX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XX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XX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XX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XX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XX_1">#N/A</definedName>
    <definedName name="XXX_10">#N/A</definedName>
    <definedName name="XXX_12">#N/A</definedName>
    <definedName name="XXX_13">#N/A</definedName>
    <definedName name="XXX_14" localSheetId="19">[0]!XXX_19</definedName>
    <definedName name="XXX_14" localSheetId="18">[0]!XXX_19</definedName>
    <definedName name="XXX_14" localSheetId="22">[0]!XXX_19</definedName>
    <definedName name="XXX_14" localSheetId="24">[0]!XXX_19</definedName>
    <definedName name="XXX_14">[0]!XXX_19</definedName>
    <definedName name="XXX_19">#N/A</definedName>
    <definedName name="XXX_2" localSheetId="19">'MOBILIZAÇÃO-CD'!XXX_20</definedName>
    <definedName name="XXX_2" localSheetId="18">'MOBILIZAÇÃO-SD'!XXX_20</definedName>
    <definedName name="XXX_2" localSheetId="22">'PONTE-DEMOLIÇÕES E LIMPEZA'!XXX_20</definedName>
    <definedName name="XXX_2" localSheetId="24">'PONTE-GABIÃO'!XXX_20</definedName>
    <definedName name="XXX_2">[0]!XXX_20</definedName>
    <definedName name="XXX_20" localSheetId="19">[0]!XXX_21</definedName>
    <definedName name="XXX_20" localSheetId="18">[0]!XXX_21</definedName>
    <definedName name="XXX_20" localSheetId="22">[0]!XXX_21</definedName>
    <definedName name="XXX_20" localSheetId="24">[0]!XXX_21</definedName>
    <definedName name="XXX_20">[0]!XXX_21</definedName>
    <definedName name="XXX_21">#N/A</definedName>
    <definedName name="XXX_22" localSheetId="19">[0]!XXX_23</definedName>
    <definedName name="XXX_22" localSheetId="18">[0]!XXX_23</definedName>
    <definedName name="XXX_22" localSheetId="22">[0]!XXX_23</definedName>
    <definedName name="XXX_22" localSheetId="24">[0]!XXX_23</definedName>
    <definedName name="XXX_22">[0]!XXX_23</definedName>
    <definedName name="XXX_23">#N/A</definedName>
    <definedName name="XXX_24">#N/A</definedName>
    <definedName name="XXX_25">#N/A</definedName>
    <definedName name="XXX_26">#N/A</definedName>
    <definedName name="XXX_27">#N/A</definedName>
    <definedName name="XXX_28">#N/A</definedName>
    <definedName name="XXX_29">#N/A</definedName>
    <definedName name="XXX_3">#N/A</definedName>
    <definedName name="XXX_30">#N/A</definedName>
    <definedName name="XXX_31">#N/A</definedName>
    <definedName name="XXX_32">#N/A</definedName>
    <definedName name="XXX_33">#N/A</definedName>
    <definedName name="XXX_34">#N/A</definedName>
    <definedName name="XXX_35">#N/A</definedName>
    <definedName name="XXX_36">#N/A</definedName>
    <definedName name="XXX_37">#N/A</definedName>
    <definedName name="XXX_38" localSheetId="19">[0]!XXX_39</definedName>
    <definedName name="XXX_38" localSheetId="18">[0]!XXX_39</definedName>
    <definedName name="XXX_38" localSheetId="22">[0]!XXX_39</definedName>
    <definedName name="XXX_38" localSheetId="24">[0]!XXX_39</definedName>
    <definedName name="XXX_38">[0]!XXX_39</definedName>
    <definedName name="XXX_39">#N/A</definedName>
    <definedName name="XXX_4" localSheetId="19">[0]!XXX_40</definedName>
    <definedName name="XXX_4" localSheetId="18">[0]!XXX_40</definedName>
    <definedName name="XXX_4" localSheetId="22">[0]!XXX_40</definedName>
    <definedName name="XXX_4" localSheetId="24">[0]!XXX_40</definedName>
    <definedName name="XXX_4">[0]!XXX_40</definedName>
    <definedName name="XXX_40">#N/A</definedName>
    <definedName name="XXX_41">#N/A</definedName>
    <definedName name="XXX_42">#N/A</definedName>
    <definedName name="XXX_43">#N/A</definedName>
    <definedName name="XXX_44">#N/A</definedName>
    <definedName name="XXX_45">#N/A</definedName>
    <definedName name="XXX_46">#N/A</definedName>
    <definedName name="XXX_47">#N/A</definedName>
    <definedName name="XXX_48">#N/A</definedName>
    <definedName name="XXX_5" localSheetId="19">[0]!XXX_51</definedName>
    <definedName name="XXX_5" localSheetId="18">[0]!XXX_51</definedName>
    <definedName name="XXX_5" localSheetId="22">[0]!XXX_51</definedName>
    <definedName name="XXX_5" localSheetId="24">[0]!XXX_51</definedName>
    <definedName name="XXX_5">[0]!XXX_51</definedName>
    <definedName name="XXX_51">#N/A</definedName>
    <definedName name="XXX_52">#N/A</definedName>
    <definedName name="XXX_53">#N/A</definedName>
    <definedName name="XXX_54">#N/A</definedName>
    <definedName name="XXX_55">#N/A</definedName>
    <definedName name="XXX_56">#N/A</definedName>
    <definedName name="XXX_57">#N/A</definedName>
    <definedName name="XXX_58">#N/A</definedName>
    <definedName name="XXX_59">#N/A</definedName>
    <definedName name="XXX_6" localSheetId="19">[0]!XXX_60</definedName>
    <definedName name="XXX_6" localSheetId="18">[0]!XXX_60</definedName>
    <definedName name="XXX_6" localSheetId="22">[0]!XXX_60</definedName>
    <definedName name="XXX_6" localSheetId="24">[0]!XXX_60</definedName>
    <definedName name="XXX_6">[0]!XXX_60</definedName>
    <definedName name="XXX_60">#N/A</definedName>
    <definedName name="XXX_61">#N/A</definedName>
    <definedName name="XXX_62">#N/A</definedName>
    <definedName name="XXX_63">#N/A</definedName>
    <definedName name="XXX_64">#N/A</definedName>
    <definedName name="XXX_65">#N/A</definedName>
    <definedName name="XXX_66">#N/A</definedName>
    <definedName name="XXX_67">#N/A</definedName>
    <definedName name="XXX_68">#N/A</definedName>
    <definedName name="XXX_69">#N/A</definedName>
    <definedName name="XXX_7" localSheetId="19">[0]!XXX_70</definedName>
    <definedName name="XXX_7" localSheetId="18">[0]!XXX_70</definedName>
    <definedName name="XXX_7" localSheetId="22">[0]!XXX_70</definedName>
    <definedName name="XXX_7" localSheetId="24">[0]!XXX_70</definedName>
    <definedName name="XXX_7">[0]!XXX_70</definedName>
    <definedName name="XXX_70">#N/A</definedName>
    <definedName name="XXX_71">#N/A</definedName>
    <definedName name="XXX_72">#N/A</definedName>
    <definedName name="XXX_8">#N/A</definedName>
    <definedName name="XXX_9">#N/A</definedName>
    <definedName name="xxxaa" localSheetId="19" hidden="1">{#N/A,#N/A,FALSE,"MO (2)"}</definedName>
    <definedName name="xxxaa" localSheetId="18" hidden="1">{#N/A,#N/A,FALSE,"MO (2)"}</definedName>
    <definedName name="xxxaa" localSheetId="22" hidden="1">{#N/A,#N/A,FALSE,"MO (2)"}</definedName>
    <definedName name="xxxaa" localSheetId="24" hidden="1">{#N/A,#N/A,FALSE,"MO (2)"}</definedName>
    <definedName name="xxxaa" hidden="1">{#N/A,#N/A,FALSE,"MO (2)"}</definedName>
    <definedName name="xxxc">#N/A</definedName>
    <definedName name="XXXX">#REF!</definedName>
    <definedName name="xxxxx" localSheetId="19" hidden="1">{#N/A,#N/A,FALSE,"MO (2)"}</definedName>
    <definedName name="xxxxx" localSheetId="18" hidden="1">{#N/A,#N/A,FALSE,"MO (2)"}</definedName>
    <definedName name="xxxxx" localSheetId="22" hidden="1">{#N/A,#N/A,FALSE,"MO (2)"}</definedName>
    <definedName name="xxxxx" localSheetId="24" hidden="1">{#N/A,#N/A,FALSE,"MO (2)"}</definedName>
    <definedName name="xxxxx" hidden="1">{#N/A,#N/A,FALSE,"MO (2)"}</definedName>
    <definedName name="XXXXXX" localSheetId="17">[0]!a022e</definedName>
    <definedName name="XXXXXX" localSheetId="21">[0]!a022e</definedName>
    <definedName name="XXXXXX" localSheetId="20">[0]!a022e</definedName>
    <definedName name="XXXXXX" localSheetId="12">[0]!a022e</definedName>
    <definedName name="XXXXXX" localSheetId="8">[0]!a022e</definedName>
    <definedName name="XXXXXX" localSheetId="19">[0]!a022e</definedName>
    <definedName name="XXXXXX" localSheetId="18">[0]!a022e</definedName>
    <definedName name="XXXXXX" localSheetId="13">[0]!a022e</definedName>
    <definedName name="XXXXXX" localSheetId="6">[0]!a022e</definedName>
    <definedName name="XXXXXX" localSheetId="22">[0]!a022e</definedName>
    <definedName name="XXXXXX" localSheetId="24">[0]!a022e</definedName>
    <definedName name="XXXXXX" localSheetId="31">[0]!a022e</definedName>
    <definedName name="XXXXXX" localSheetId="39">[0]!a022e</definedName>
    <definedName name="XXXXXX">[0]!a022e</definedName>
    <definedName name="xxxxxxxx" localSheetId="19">#REF!</definedName>
    <definedName name="xxxxxxxx" localSheetId="18">#REF!</definedName>
    <definedName name="xxxxxxxx" localSheetId="22">#REF!</definedName>
    <definedName name="xxxxxxxx" localSheetId="24">#REF!</definedName>
    <definedName name="xxxxxxxx">#REF!</definedName>
    <definedName name="xz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z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z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z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z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Y" localSheetId="19" hidden="1">{#N/A,#N/A,FALSE,"MO (2)"}</definedName>
    <definedName name="Y" localSheetId="18" hidden="1">{#N/A,#N/A,FALSE,"MO (2)"}</definedName>
    <definedName name="Y" localSheetId="22" hidden="1">{#N/A,#N/A,FALSE,"MO (2)"}</definedName>
    <definedName name="Y" localSheetId="24" hidden="1">{#N/A,#N/A,FALSE,"MO (2)"}</definedName>
    <definedName name="Y" hidden="1">{#N/A,#N/A,FALSE,"MO (2)"}</definedName>
    <definedName name="yety">#REF!</definedName>
    <definedName name="yreyre">#REF!</definedName>
    <definedName name="YUI">#REF!</definedName>
    <definedName name="yy" localSheetId="19" hidden="1">{#N/A,#N/A,TRUE,"Serviços"}</definedName>
    <definedName name="yy" localSheetId="18" hidden="1">{#N/A,#N/A,TRUE,"Serviços"}</definedName>
    <definedName name="yy" localSheetId="22" hidden="1">{#N/A,#N/A,TRUE,"Serviços"}</definedName>
    <definedName name="yy" localSheetId="24" hidden="1">{#N/A,#N/A,TRUE,"Serviços"}</definedName>
    <definedName name="yy" hidden="1">{#N/A,#N/A,TRUE,"Serviços"}</definedName>
    <definedName name="z" localSheetId="19" hidden="1">{#N/A,#N/A,FALSE,"MO (2)"}</definedName>
    <definedName name="z" localSheetId="18" hidden="1">{#N/A,#N/A,FALSE,"MO (2)"}</definedName>
    <definedName name="z" localSheetId="22" hidden="1">{#N/A,#N/A,FALSE,"MO (2)"}</definedName>
    <definedName name="z" localSheetId="24" hidden="1">{#N/A,#N/A,FALSE,"MO (2)"}</definedName>
    <definedName name="z" hidden="1">{#N/A,#N/A,FALSE,"MO (2)"}</definedName>
    <definedName name="Z_022B7420_7F94_427F_B370_84030F9B3342_.wvu.FilterData" hidden="1">#REF!</definedName>
    <definedName name="Z_04BC043C_175B_412D_8093_6F29CD74FBAE_.wvu.FilterData" hidden="1">#REF!</definedName>
    <definedName name="Z_058B9256_CB4D_4C39_834D_D693FEEB491F_.wvu.FilterData" hidden="1">#REF!</definedName>
    <definedName name="Z_05D1A71D_3B7B_4FB7_8DF3_B8E29CA3927A_.wvu.FilterData" hidden="1">#REF!</definedName>
    <definedName name="Z_07C2CF55_E6DF_411A_AB00_7E155615468C_.wvu.FilterData" hidden="1">#REF!</definedName>
    <definedName name="Z_0B1003A7_69DB_4D5B_966D_57B9E8AF76FB_.wvu.FilterData" hidden="1">#REF!</definedName>
    <definedName name="Z_0C3EE359_64F6_4049_9576_8EACA8563EA4_.wvu.FilterData" hidden="1">#REF!</definedName>
    <definedName name="Z_0D05AC4E_32D3_4985_8208_9776E00AC749_.wvu.FilterData" hidden="1">#REF!</definedName>
    <definedName name="Z_0DC459DE_F68C_4E33_8D1E_F1663ABAC944_.wvu.FilterData" hidden="1">#REF!</definedName>
    <definedName name="Z_0FACBA89_1203_4ED8_87E5_EC1D45B051B7_.wvu.FilterData" hidden="1">#REF!</definedName>
    <definedName name="Z_0FEA3536_5108_4591_BECF_C3181387F85F_.wvu.FilterData" hidden="1">#REF!</definedName>
    <definedName name="Z_0FEFDB42_ECBC_4500_A6C8_FEE3D368790B_.wvu.FilterData" hidden="1">#REF!</definedName>
    <definedName name="z_1" localSheetId="19" hidden="1">{#N/A,#N/A,FALSE,"MO (2)"}</definedName>
    <definedName name="z_1" localSheetId="18" hidden="1">{#N/A,#N/A,FALSE,"MO (2)"}</definedName>
    <definedName name="z_1" localSheetId="22" hidden="1">{#N/A,#N/A,FALSE,"MO (2)"}</definedName>
    <definedName name="z_1" localSheetId="24" hidden="1">{#N/A,#N/A,FALSE,"MO (2)"}</definedName>
    <definedName name="z_1" hidden="1">{#N/A,#N/A,FALSE,"MO (2)"}</definedName>
    <definedName name="Z_110A0651_47C7_408E_B3BF_0C80D30B95FC_.wvu.FilterData" hidden="1">#REF!</definedName>
    <definedName name="Z_128E64DD_BE84_40EE_A6D2_C9B0EB25CBBD_.wvu.FilterData" hidden="1">#REF!</definedName>
    <definedName name="Z_12F2973E_0018_407B_98AD_CD9C5D1F65FA_.wvu.FilterData" hidden="1">#REF!</definedName>
    <definedName name="Z_137DAE61_8A8D_4219_A4CC_0EEC18A94882_.wvu.FilterData" hidden="1">#REF!</definedName>
    <definedName name="Z_13E06FB5_D019_406D_B278_1B53AD2F6386_.wvu.FilterData" hidden="1">#REF!</definedName>
    <definedName name="Z_14D375AC_5615_46DE_8EE3_95915B2A8B54_.wvu.FilterData" hidden="1">#REF!</definedName>
    <definedName name="Z_15B5DC78_B02F_4AC6_8572_015040A55619_.wvu.FilterData" hidden="1">#REF!</definedName>
    <definedName name="Z_166D6F0F_4D44_46E7_8C36_48FD4848B5AA_.wvu.FilterData" hidden="1">#REF!</definedName>
    <definedName name="Z_16FAB836_2255_4D4C_90E4_6B46255F3759_.wvu.FilterData" hidden="1">#REF!</definedName>
    <definedName name="Z_198D391C_95CB_49F5_8924_5FEA3CE5C98A_.wvu.FilterData" hidden="1">#REF!</definedName>
    <definedName name="Z_1D9C37CC_3E33_4D4D_B7CD_819F75C83D65_.wvu.FilterData" hidden="1">#REF!</definedName>
    <definedName name="Z_1DF9838C_880D_4C4E_BFFE_89B5894EC40F_.wvu.FilterData" hidden="1">#REF!</definedName>
    <definedName name="Z_1EF42BFC_874B_4E01_B67D_1607E823ACD0_.wvu.FilterData" hidden="1">#REF!</definedName>
    <definedName name="Z_1F94C6E7_3CCA_4599_AF6F_4D6291B2AD93_.wvu.FilterData" hidden="1">#REF!</definedName>
    <definedName name="Z_20A9AA17_0DEB_4190_8DAD_FC60D0D33A52_.wvu.FilterData" hidden="1">#REF!</definedName>
    <definedName name="Z_2103F656_ECB2_4F99_BE9B_56F4D7A5CEE2_.wvu.FilterData" hidden="1">#REF!</definedName>
    <definedName name="Z_2158A2BC_8DB5_455D_AFDE_914B22949288_.wvu.FilterData" hidden="1">#REF!</definedName>
    <definedName name="Z_21A967FF_561E_495F_AEB9_4DD3BEDA53BC_.wvu.FilterData" hidden="1">#REF!</definedName>
    <definedName name="Z_227E7522_DC52_4EA7_A11A_0741FF23CC42_.wvu.FilterData" hidden="1">#REF!</definedName>
    <definedName name="Z_23BA0C23_280B_4568_A53C_1C6D2E85772A_.wvu.FilterData" hidden="1">#REF!</definedName>
    <definedName name="Z_244346C6_3866_4160_9E2E_C77913F25398_.wvu.FilterData" hidden="1">#REF!</definedName>
    <definedName name="Z_25117F67_F0EE_43EF_8FF9_79F533CE10B0_.wvu.FilterData" hidden="1">#REF!</definedName>
    <definedName name="Z_259E2DDE_5459_4510_B7A2_66F49964C56E_.wvu.FilterData" hidden="1">#REF!</definedName>
    <definedName name="Z_25C7DFCF_BE54_4A41_B957_DE39B9B2A5B5_.wvu.FilterData" hidden="1">#REF!</definedName>
    <definedName name="Z_272E0E4D_901D_11D7_B59C_0050DAB35C7B_.wvu.FilterData" hidden="1">#REF!</definedName>
    <definedName name="Z_27D9353E_5A5F_49BF_8724_FA312A4073FF_.wvu.FilterData" hidden="1">#REF!</definedName>
    <definedName name="Z_299BE965_B904_49FA_A79D_B9538F94936F_.wvu.FilterData" hidden="1">#REF!</definedName>
    <definedName name="Z_29D37CE9_76D1_4D09_99A0_55ABA6929929_.wvu.FilterData" hidden="1">#REF!</definedName>
    <definedName name="Z_2C05BC27_731C_41F4_980F_CD81E4A7A662_.wvu.FilterData" hidden="1">#REF!</definedName>
    <definedName name="Z_2C0BDCBF_705B_4E5A_9659_05D99EC56641_.wvu.FilterData" hidden="1">#REF!</definedName>
    <definedName name="Z_2CD580B5_D99D_45ED_AC1E_45F8CBBBB9F1_.wvu.FilterData" hidden="1">#REF!</definedName>
    <definedName name="Z_2D98D706_A306_4353_8B3D_DA92F9EAEC9A_.wvu.FilterData" hidden="1">#REF!</definedName>
    <definedName name="Z_2F8736FC_F07E_49E8_9C13_8E0A0F5EFE5F_.wvu.FilterData" hidden="1">#REF!</definedName>
    <definedName name="Z_304C2F7A_D3A6_4DBA_A568_C3E56D7C6E2F_.wvu.FilterData" hidden="1">#REF!</definedName>
    <definedName name="Z_30E0ACE8_B29A_44E9_B542_E8C1CA3FD802_.wvu.FilterData" hidden="1">#REF!</definedName>
    <definedName name="Z_31A27EA2_D574_43B8_A671_7419A12151C9_.wvu.FilterData" hidden="1">#REF!</definedName>
    <definedName name="Z_32D1B352_62AB_4105_8DFC_EAA2DF743365_.wvu.FilterData" hidden="1">#REF!</definedName>
    <definedName name="Z_330DF436_5BED_40AF_AC51_73D268BD9DF4_.wvu.FilterData" hidden="1">#REF!</definedName>
    <definedName name="Z_33B8EF57_2FB1_4600_9590_B0A2F2FE409B_.wvu.FilterData" hidden="1">#REF!</definedName>
    <definedName name="Z_3404588C_6CE7_4C97_A62C_D19D9EE290D3_.wvu.FilterData" hidden="1">#REF!</definedName>
    <definedName name="Z_34E71878_8D1A_4343_91A1_3FE085136D2B_.wvu.FilterData" hidden="1">#REF!</definedName>
    <definedName name="Z_37611AA0_E86A_42C8_8705_108B25E060A1_.wvu.FilterData" hidden="1">#REF!</definedName>
    <definedName name="Z_38FE6CED_4C19_4332_9788_ACC902B20A46_.wvu.FilterData" hidden="1">#REF!</definedName>
    <definedName name="Z_394E75CB_4F7F_4C88_A08F_29E48E587341_.wvu.FilterData" hidden="1">#REF!</definedName>
    <definedName name="Z_3C200595_20A3_4A0C_B071_705F4AD5DAD3_.wvu.FilterData" hidden="1">#REF!</definedName>
    <definedName name="Z_3E93FF4A_0B7F_475C_A63C_54FBDB9DB4C5_.wvu.FilterData" hidden="1">#REF!</definedName>
    <definedName name="Z_3FF05DC4_CA9E_470D_A193_91785ACE00EF_.wvu.FilterData" hidden="1">#REF!</definedName>
    <definedName name="Z_43791B95_57D7_42F4_8815_D1B7E488543E_.wvu.FilterData" hidden="1">#REF!</definedName>
    <definedName name="Z_445AA90F_6D9B_40F5_8E1D_CE1EF57CF450_.wvu.FilterData" hidden="1">#REF!</definedName>
    <definedName name="Z_454E0C40_F84F_42A3_A371_6F23C1F38595_.wvu.FilterData" hidden="1">#REF!</definedName>
    <definedName name="Z_4608FCB3_3552_4D58_B6CE_B8F34D78221E_.wvu.FilterData" hidden="1">#REF!</definedName>
    <definedName name="Z_46E47F7C_9185_4E39_BED5_B4A69FF64CC1_.wvu.FilterData" hidden="1">#REF!</definedName>
    <definedName name="Z_48202D5D_77CB_41DE_8C59_9325C98D7C97_.wvu.FilterData" hidden="1">#REF!</definedName>
    <definedName name="Z_48824DFE_B714_4D0B_9E95_F01C5BAD5D1F_.wvu.FilterData" hidden="1">#REF!</definedName>
    <definedName name="Z_4C45D885_33EE_4DA9_BF96_6B10CFBA5596_.wvu.FilterData" hidden="1">#REF!</definedName>
    <definedName name="Z_4D344757_9064_4D2F_A3A5_69132D23B7B9_.wvu.FilterData" hidden="1">#REF!</definedName>
    <definedName name="Z_4E773EE1_0A5B_43A9_9C28_FFB0A27D19C3_.wvu.FilterData" hidden="1">#REF!</definedName>
    <definedName name="Z_5122F04C_91B2_4031_BAE2_43203D520992_.wvu.FilterData" hidden="1">#REF!</definedName>
    <definedName name="Z_52B8D0B0_5872_4367_8D38_9AA5A4B975B3_.wvu.FilterData" hidden="1">#REF!</definedName>
    <definedName name="Z_532423B2_94C7_44C1_9A2A_9712DAE92CE9_.wvu.FilterData" hidden="1">#REF!</definedName>
    <definedName name="Z_53F31130_5EA7_42BA_93EB_88A7CB743782_.wvu.FilterData" hidden="1">#REF!</definedName>
    <definedName name="Z_55213581_1831_4A94_AB4D_23E4F8BC8085_.wvu.FilterData" hidden="1">#REF!</definedName>
    <definedName name="Z_552B9204_1C85_45BC_B148_AF3E206BDAA2_.wvu.FilterData" hidden="1">#REF!</definedName>
    <definedName name="Z_566671FC_5910_47FD_B961_1065A17D262D_.wvu.FilterData" hidden="1">#REF!</definedName>
    <definedName name="Z_569D17FA_30FE_42CA_8D65_E126C1C01EC2_.wvu.FilterData" hidden="1">#REF!</definedName>
    <definedName name="Z_573E904E_5C2F_4CA2_AFCF_918B916322E4_.wvu.FilterData" hidden="1">#REF!</definedName>
    <definedName name="Z_58DA6172_DC47_4A5F_B420_207BB6987764_.wvu.FilterData" hidden="1">#REF!</definedName>
    <definedName name="Z_58FCB891_F6F4_46F2_BF6B_861E585C9231_.wvu.FilterData" hidden="1">#REF!</definedName>
    <definedName name="Z_59A87EBA_E018_40E8_A580_AB2176E95D7E_.wvu.FilterData" hidden="1">#REF!</definedName>
    <definedName name="Z_5A3E740D_87C0_4F85_AB6D_B402AD860D04_.wvu.FilterData" hidden="1">#REF!</definedName>
    <definedName name="Z_5B42E6B5_40AA_4D3F_B932_EF1583491CDE_.wvu.FilterData" hidden="1">#REF!</definedName>
    <definedName name="Z_5B7B4951_7310_4C66_B906_4D046076272E_.wvu.FilterData" hidden="1">#REF!</definedName>
    <definedName name="Z_5D41F4B9_83DF_4509_9C07_453BA5A62846_.wvu.FilterData" hidden="1">#REF!</definedName>
    <definedName name="Z_5DB05E9F_8F3B_4886_A6CB_2CC53331BA7A_.wvu.FilterData" hidden="1">#REF!</definedName>
    <definedName name="Z_5F096896_2CB8_4B96_A0FE_9AB50EEEEFAB_.wvu.FilterData" hidden="1">#REF!</definedName>
    <definedName name="Z_60DF8B29_1C1F_4B50_BDA8_B8E0C7DD04C3_.wvu.Cols" localSheetId="19" hidden="1">#REF!,#REF!</definedName>
    <definedName name="Z_60DF8B29_1C1F_4B50_BDA8_B8E0C7DD04C3_.wvu.Cols" localSheetId="18" hidden="1">#REF!,#REF!</definedName>
    <definedName name="Z_60DF8B29_1C1F_4B50_BDA8_B8E0C7DD04C3_.wvu.Cols" localSheetId="22" hidden="1">#REF!,#REF!</definedName>
    <definedName name="Z_60DF8B29_1C1F_4B50_BDA8_B8E0C7DD04C3_.wvu.Cols" localSheetId="24" hidden="1">#REF!,#REF!</definedName>
    <definedName name="Z_60DF8B29_1C1F_4B50_BDA8_B8E0C7DD04C3_.wvu.Cols" hidden="1">#REF!,#REF!</definedName>
    <definedName name="Z_60DF8B29_1C1F_4B50_BDA8_B8E0C7DD04C3_.wvu.FilterData" hidden="1">#REF!</definedName>
    <definedName name="Z_615F4A4D_D5AB_4A04_81F5_F436484247A5_.wvu.FilterData" hidden="1">#REF!</definedName>
    <definedName name="Z_616443B5_6F0D_4082_9223_F71B54305366_.wvu.FilterData" hidden="1">#REF!</definedName>
    <definedName name="Z_631F0312_B404_409F_AF2B_39FB2D25040B_.wvu.FilterData" hidden="1">#REF!</definedName>
    <definedName name="Z_632CF316_8294_4588_87E1_2B69E184A62B_.wvu.FilterData" hidden="1">#REF!</definedName>
    <definedName name="Z_66D1BA5F_F4AE_443C_8583_CE89D6674A73_.wvu.FilterData" hidden="1">#REF!</definedName>
    <definedName name="Z_66DD4806_8039_438A_B1CE_46CC5B464050_.wvu.FilterData" hidden="1">#REF!</definedName>
    <definedName name="Z_67B65FDF_FF67_490E_B8E5_92DC66C9FC9D_.wvu.FilterData" hidden="1">#REF!</definedName>
    <definedName name="Z_68B709DF_9429_4090_9106_386C5F16C4D7_.wvu.FilterData" hidden="1">#REF!</definedName>
    <definedName name="Z_690BC25F_5AA3_4B4B_9507_8C197E768E98_.wvu.FilterData" hidden="1">#REF!</definedName>
    <definedName name="Z_6A66B8A7_491B_4A29_94A1_39F4FDA32C48_.wvu.FilterData" hidden="1">#REF!</definedName>
    <definedName name="Z_6A6F36C8_24A1_4147_9C63_27B7978935DD_.wvu.FilterData" hidden="1">#REF!</definedName>
    <definedName name="Z_6C2050D3_ABE5_4B48_B2A7_DDDD21669987_.wvu.FilterData" hidden="1">#REF!</definedName>
    <definedName name="Z_6CD84A0B_C00D_4BC8_A655_6383CCA4B296_.wvu.FilterData" hidden="1">#REF!</definedName>
    <definedName name="Z_6D5E5F42_E924_48A0_A50F_5BB481AFD1D5_.wvu.FilterData" hidden="1">#REF!</definedName>
    <definedName name="Z_6D789842_F56B_40C4_8907_F36C02855F76_.wvu.FilterData" hidden="1">#REF!</definedName>
    <definedName name="Z_6E345713_0818_471C_B54B_D890B987A0BC_.wvu.FilterData" hidden="1">#REF!</definedName>
    <definedName name="Z_701DEAE4_9CF1_491A_A54B_A6AE3235639D_.wvu.FilterData" hidden="1">#REF!</definedName>
    <definedName name="Z_7319B1DA_C8AE_4D1D_AB4C_B14141921483_.wvu.FilterData" hidden="1">#REF!</definedName>
    <definedName name="Z_75A1B66F_9EE1_4406_8264_C9BF12113183_.wvu.FilterData" hidden="1">#REF!</definedName>
    <definedName name="Z_7651BD63_D75B_41A5_B133_06AE6A84AE8F_.wvu.FilterData" hidden="1">#REF!</definedName>
    <definedName name="Z_767B7DB4_B657_4E6E_831B_84CA933FFCBE_.wvu.FilterData" hidden="1">#REF!</definedName>
    <definedName name="Z_76FA93EF_40A9_4929_9B4A_2213742C1620_.wvu.FilterData" hidden="1">#REF!</definedName>
    <definedName name="Z_78A33412_D032_45F7_9C2D_D4A31DB937D9_.wvu.FilterData" hidden="1">#REF!</definedName>
    <definedName name="Z_796E4E5E_16C3_474D_B1D5_F6D39CD34051_.wvu.FilterData" hidden="1">#REF!</definedName>
    <definedName name="Z_799FF90A_59EC_11D7_9495_0002B31BFBD5_.wvu.Cols" hidden="1">#REF!,#REF!</definedName>
    <definedName name="Z_799FF90A_59EC_11D7_9495_0002B31BFBD5_.wvu.Rows" hidden="1">#REF!,#REF!,#REF!,#REF!,#REF!,#REF!,#REF!,#REF!,#REF!,#REF!,#REF!,#REF!</definedName>
    <definedName name="Z_7BFA9C41_C881_48A8_90C2_F93F8E16E599_.wvu.FilterData" hidden="1">#REF!</definedName>
    <definedName name="Z_7BFBCE1E_B6C5_4BAC_AD95_2B50D2ED28AB_.wvu.FilterData" hidden="1">#REF!</definedName>
    <definedName name="Z_7C6FEBF3_4382_4282_BBB0_E0269BEE42DE_.wvu.FilterData" hidden="1">#REF!</definedName>
    <definedName name="Z_7D057642_92FA_4DD6_84C5_B10B17893E1F_.wvu.FilterData" hidden="1">#REF!</definedName>
    <definedName name="Z_7ED5F3D1_B838_492E_9467_7E7CE6B348ED_.wvu.FilterData" hidden="1">#REF!</definedName>
    <definedName name="Z_8090FD3B_94DF_4ACF_9708_D5B9ADEFD29C_.wvu.FilterData" hidden="1">#REF!</definedName>
    <definedName name="Z_8149A5A7_8307_4FA6_B457_A66B8A6DFABD_.wvu.FilterData" hidden="1">#REF!</definedName>
    <definedName name="Z_819A0FD3_B678_47E8_9DFB_641B3990B590_.wvu.FilterData" hidden="1">#REF!</definedName>
    <definedName name="Z_82999604_BD48_4054_BDCB_CB8B074A34A3_.wvu.FilterData" hidden="1">#REF!</definedName>
    <definedName name="Z_8473B3F0_0740_4E9F_9BAE_9113E5077DE8_.wvu.FilterData" hidden="1">#REF!</definedName>
    <definedName name="Z_85A83A94_71B4_44C8_8B5A_68CAA2461241_.wvu.FilterData" hidden="1">#REF!</definedName>
    <definedName name="Z_86E0C273_91AF_11D7_9C1E_0004231B06E7_.wvu.FilterData" hidden="1">#REF!</definedName>
    <definedName name="Z_87F04A72_68BF_497D_8569_47D1A3B89590_.wvu.FilterData" hidden="1">#REF!</definedName>
    <definedName name="Z_893CBEFD_F317_41F0_BA87_CC1860E1F73B_.wvu.FilterData" hidden="1">#REF!</definedName>
    <definedName name="Z_89D83FA2_2F4F_4275_9074_3A6247C2CDA6_.wvu.FilterData" hidden="1">#REF!</definedName>
    <definedName name="Z_8B2E8E84_1A68_4B75_A867_04E8EAC8E685_.wvu.FilterData" hidden="1">#REF!</definedName>
    <definedName name="Z_8B5FADF8_BAFC_44E0_9D1D_DE21657D83CA_.wvu.FilterData" hidden="1">#REF!</definedName>
    <definedName name="Z_8CBA7976_3F45_4926_8F5C_251343B1DCDB_.wvu.FilterData" hidden="1">#REF!</definedName>
    <definedName name="Z_8D213052_8AFD_4E06_B410_DCB431062572_.wvu.FilterData" hidden="1">#REF!</definedName>
    <definedName name="Z_8EA755F4_0515_4AA0_970C_55F473C7FD9B_.wvu.FilterData" hidden="1">#REF!</definedName>
    <definedName name="Z_8F33F4E3_A14E_4DD4_ADD4_B19023A45B10_.wvu.FilterData" hidden="1">#REF!</definedName>
    <definedName name="Z_901BF8EA_CA8A_411C_8FD3_BCB793FCF48A_.wvu.FilterData" hidden="1">#REF!</definedName>
    <definedName name="Z_91488B6D_F045_4050_BA1B_41C2E3B3B10A_.wvu.FilterData" hidden="1">#REF!</definedName>
    <definedName name="Z_92919032_3A1D_4E0A_A8D8_FD23494D13A8_.wvu.FilterData" hidden="1">#REF!</definedName>
    <definedName name="Z_9587B38A_B060_410B_8598_4B23623A371C_.wvu.FilterData" hidden="1">#REF!</definedName>
    <definedName name="Z_96EB0306_BB94_45E8_9D0D_4C07A6623010_.wvu.FilterData" hidden="1">#REF!</definedName>
    <definedName name="Z_97666733_8666_4F9D_9588_AF9B6CF9224C_.wvu.FilterData" hidden="1">#REF!</definedName>
    <definedName name="Z_98599B4F_1D05_4040_9183_E1D7A1DDEB9C_.wvu.FilterData" hidden="1">#REF!</definedName>
    <definedName name="Z_98C8BF36_C172_45C3_8EFB_521E6ACCA0D3_.wvu.FilterData" hidden="1">#REF!</definedName>
    <definedName name="Z_9A372634_7C2D_4502_BF44_0C63FD1FB6D2_.wvu.FilterData" hidden="1">#REF!</definedName>
    <definedName name="Z_9A5CC0D4_28E7_4461_BE2E_802002496535_.wvu.FilterData" hidden="1">#REF!</definedName>
    <definedName name="Z_9C86BF25_210A_4B5C_9F2A_856CA801294A_.wvu.FilterData" hidden="1">#REF!</definedName>
    <definedName name="Z_9C8AF864_7E20_415C_848E_C2849E8CBF0C_.wvu.FilterData" hidden="1">#REF!</definedName>
    <definedName name="Z_9E7B61E2_2701_4257_A261_86548A6D7D7C_.wvu.FilterData" hidden="1">#REF!</definedName>
    <definedName name="Z_A0276843_5A14_4A7A_AD1C_583475FE9ED2_.wvu.FilterData" hidden="1">#REF!</definedName>
    <definedName name="Z_A2CB926C_E33A_4E38_9626_682814771DB1_.wvu.FilterData" hidden="1">#REF!</definedName>
    <definedName name="Z_A320C8A7_8D87_4204_85D4_AE25493D1363_.wvu.FilterData" hidden="1">#REF!</definedName>
    <definedName name="Z_A5F4C2AC_640B_40D9_88C9_69B3215DBE96_.wvu.FilterData" hidden="1">#REF!</definedName>
    <definedName name="Z_A686C168_1672_48B1_ADFD_481A1276CC81_.wvu.FilterData" hidden="1">#REF!</definedName>
    <definedName name="Z_A933351F_4BD3_4901_98D5_53D192BD61DC_.wvu.FilterData" hidden="1">#REF!</definedName>
    <definedName name="Z_AA0BD2F5_1513_40DB_B224_CC27CA57E181_.wvu.FilterData" hidden="1">#REF!</definedName>
    <definedName name="Z_AA329A38_94E6_4014_8D54_EFB48C7FA433_.wvu.FilterData" hidden="1">#REF!</definedName>
    <definedName name="Z_AC5679A6_5A24_441C_BBA3_F0C9D8E8E441_.wvu.FilterData" hidden="1">#REF!</definedName>
    <definedName name="Z_ACE528A7_3516_429C_8E77_FA07F86ED2D8_.wvu.Cols" hidden="1">#REF!</definedName>
    <definedName name="Z_AE302359_F16A_4874_8921_3865B0ECD878_.wvu.FilterData" hidden="1">#REF!</definedName>
    <definedName name="Z_AF0BF736_181F_4A59_8FB9_D3BCA8E591F7_.wvu.FilterData" hidden="1">#REF!</definedName>
    <definedName name="Z_AF12B415_1D2E_4088_9C86_BB0173951217_.wvu.FilterData" hidden="1">#REF!</definedName>
    <definedName name="Z_AF537E87_E5DE_4792_8C82_FFA1FC35463A_.wvu.FilterData" hidden="1">#REF!</definedName>
    <definedName name="Z_B1269BAB_A618_45E5_8379_9ECE98405A14_.wvu.FilterData" hidden="1">#REF!</definedName>
    <definedName name="Z_B20EEB3D_E9E6_496E_8678_B417DDC74718_.wvu.FilterData" hidden="1">#REF!</definedName>
    <definedName name="Z_B4864B96_AD18_4114_8AFA_A8BAA8915737_.wvu.FilterData" hidden="1">#REF!</definedName>
    <definedName name="Z_B645C4A8_1830_42C7_9DBF_0F519499A6CE_.wvu.FilterData" hidden="1">#REF!</definedName>
    <definedName name="Z_B7475313_60A1_440E_A07B_6B97978B34F2_.wvu.FilterData" hidden="1">#REF!</definedName>
    <definedName name="Z_B891B51F_1CA2_435F_A819_8A494B08D3EE_.wvu.FilterData" hidden="1">#REF!</definedName>
    <definedName name="Z_B8CE2FA5_D3F2_48A0_8603_A3FBA2808CB4_.wvu.FilterData" hidden="1">#REF!</definedName>
    <definedName name="Z_B9837360_94DA_11D7_9C1E_0004231B06E7_.wvu.FilterData" hidden="1">#REF!</definedName>
    <definedName name="Z_BBE1AFA0_C6F6_4019_9D53_075DA4654337_.wvu.FilterData" hidden="1">#REF!</definedName>
    <definedName name="Z_BC0EED6A_3F15_49FF_A48F_B40AC74B528A_.wvu.FilterData" hidden="1">#REF!</definedName>
    <definedName name="Z_BC4212E8_2D54_48E9_A2B4_66875F86EBEF_.wvu.FilterData" hidden="1">#REF!</definedName>
    <definedName name="Z_BE48B5BF_102F_4FB8_8807_DA126440E01B_.wvu.FilterData" hidden="1">#REF!</definedName>
    <definedName name="Z_BE949522_4A35_4352_9A91_0CE0E28D3461_.wvu.FilterData" hidden="1">#REF!</definedName>
    <definedName name="Z_C1310828_8567_4952_A9D3_7183F1221321_.wvu.FilterData" hidden="1">#REF!</definedName>
    <definedName name="Z_C581774C_2FCD_4906_B930_CCB3F9F9A50B_.wvu.FilterData" hidden="1">#REF!</definedName>
    <definedName name="Z_C67C9A44_7556_4756_AC39_E00F137116ED_.wvu.FilterData" hidden="1">#REF!</definedName>
    <definedName name="Z_C908089F_9A5A_11D7_9C1E_0004231B06E7_.wvu.FilterData" hidden="1">#REF!</definedName>
    <definedName name="Z_C942EE3A_8DBF_41D7_ADAF_F43C01F31E23_.wvu.FilterData" hidden="1">#REF!</definedName>
    <definedName name="Z_CB8FB7EE_B771_11D7_9C1E_0004231B06E7_.wvu.FilterData" hidden="1">#REF!</definedName>
    <definedName name="Z_CB8FB7F1_B771_11D7_9C1E_0004231B06E7_.wvu.FilterData" hidden="1">#REF!</definedName>
    <definedName name="Z_CD48E0DF_E307_492A_9CFD_ADF6DE6ECCFB_.wvu.FilterData" hidden="1">#REF!</definedName>
    <definedName name="Z_CDAD3BC7_95B1_4949_91B3_EAB234D2A550_.wvu.FilterData" hidden="1">#REF!</definedName>
    <definedName name="Z_CE1A6073_4007_44EE_88D3_3C79CF746C78_.wvu.FilterData" hidden="1">#REF!</definedName>
    <definedName name="Z_D0500033_B90B_46E5_BD62_60D0DA033A55_.wvu.FilterData" hidden="1">#REF!</definedName>
    <definedName name="Z_D11C04A2_606C_4EF4_9AD3_4865E5EFAE70_.wvu.FilterData" hidden="1">#REF!</definedName>
    <definedName name="Z_D1371C66_ADFD_11D7_9C1E_0004231B06E7_.wvu.FilterData" hidden="1">#REF!</definedName>
    <definedName name="Z_D1371C82_ADFD_11D7_9C1E_0004231B06E7_.wvu.FilterData" hidden="1">#REF!</definedName>
    <definedName name="Z_D1371C98_ADFD_11D7_9C1E_0004231B06E7_.wvu.FilterData" hidden="1">#REF!</definedName>
    <definedName name="Z_D15727E9_9BC2_420E_AC98_E8E9B60BD754_.wvu.FilterData" hidden="1">#REF!</definedName>
    <definedName name="Z_D371D622_5497_46A4_826D_01F2F492E39D_.wvu.FilterData" hidden="1">#REF!</definedName>
    <definedName name="Z_D3FF2053_BD11_4CA8_9648_A06F387C0C79_.wvu.FilterData" hidden="1">#REF!</definedName>
    <definedName name="Z_D4D6DC3A_302F_4BF4_8221_EFB7EA05B30F_.wvu.FilterData" hidden="1">#REF!</definedName>
    <definedName name="Z_D4FF4BA0_F9BE_4CEE_B334_FBD19DA86BF4_.wvu.FilterData" hidden="1">#REF!</definedName>
    <definedName name="Z_D5810466_54E3_455B_B341_3E7B86FB72D3_.wvu.FilterData" hidden="1">#REF!</definedName>
    <definedName name="Z_D60B1DF7_D653_4F01_B5AD_6A66E578C24F_.wvu.FilterData" hidden="1">#REF!</definedName>
    <definedName name="Z_D684BA0E_B94B_4BF7_8F27_4E3A1924425C_.wvu.FilterData" hidden="1">#REF!</definedName>
    <definedName name="Z_D9443332_B48E_4E65_8F23_AC96FB75A5A9_.wvu.FilterData" hidden="1">#REF!</definedName>
    <definedName name="Z_DAA35AF8_874B_4671_A195_994D9700CFB0_.wvu.FilterData" hidden="1">#REF!</definedName>
    <definedName name="Z_DB31579F_8662_40C5_BB19_660F0F7B70E5_.wvu.FilterData" hidden="1">#REF!</definedName>
    <definedName name="Z_DB349C77_BBCF_4BF0_8906_770DC9CEB279_.wvu.FilterData" hidden="1">#REF!</definedName>
    <definedName name="Z_DBA9A16F_C863_43D6_BEF6_4907AD7FF11A_.wvu.FilterData" hidden="1">#REF!</definedName>
    <definedName name="Z_DC39DC03_5BF1_41DE_A26D_8DA774859990_.wvu.FilterData" hidden="1">#REF!</definedName>
    <definedName name="Z_DC4BE57B_E9B6_4823_AAB5_0B4AD0A1C9F8_.wvu.FilterData" hidden="1">#REF!</definedName>
    <definedName name="Z_DD40B456_B833_4D7B_A3C9_47AA2D6A0830_.wvu.FilterData" hidden="1">#REF!</definedName>
    <definedName name="Z_DDC9046D_2716_4CA3_9471_7091058B3C12_.wvu.FilterData" hidden="1">#REF!</definedName>
    <definedName name="Z_DF3B204A_F509_4DA0_BCB7_F89536B5FEBF_.wvu.FilterData" hidden="1">#REF!</definedName>
    <definedName name="Z_E3FFE9E0_6C4F_4FB4_A56E_FBE96871B5C8_.wvu.Cols" hidden="1">#REF!,#REF!</definedName>
    <definedName name="Z_E3FFE9E0_6C4F_4FB4_A56E_FBE96871B5C8_.wvu.FilterData" hidden="1">#REF!</definedName>
    <definedName name="Z_E42D429F_E4E8_41D2_9176_83C726BAF8E3_.wvu.FilterData" hidden="1">#REF!</definedName>
    <definedName name="Z_E491B72F_902A_11D7_9C1E_0004231B06E7_.wvu.FilterData" hidden="1">#REF!</definedName>
    <definedName name="Z_E491B77E_902A_11D7_9C1E_0004231B06E7_.wvu.FilterData" hidden="1">#REF!</definedName>
    <definedName name="Z_E4A534A8_CD89_4423_9F3F_8134353F3CAC_.wvu.FilterData" hidden="1">#REF!</definedName>
    <definedName name="Z_E4E1532E_DC25_47E7_8CAC_8E70342889F1_.wvu.FilterData" hidden="1">#REF!</definedName>
    <definedName name="Z_E74731A0_5CEF_4B97_AFDD_B1DCA3953478_.wvu.FilterData" hidden="1">#REF!</definedName>
    <definedName name="Z_E7582842_0D7F_4174_A223_2AB1DD8C9047_.wvu.FilterData" hidden="1">#REF!</definedName>
    <definedName name="Z_E7E3B215_0D2B_424B_B9A9_091ABF42A9B2_.wvu.FilterData" hidden="1">#REF!</definedName>
    <definedName name="Z_E833D806_B408_4951_8EA0_84873DD98CC6_.wvu.FilterData" hidden="1">#REF!</definedName>
    <definedName name="Z_E84FA520_D8B7_472A_9913_1B62E15D532D_.wvu.FilterData" hidden="1">#REF!</definedName>
    <definedName name="Z_E856A7FB_F0DE_4CE8_85BE_FBD78193AF0B_.wvu.FilterData" hidden="1">#REF!</definedName>
    <definedName name="Z_E8B81FC8_C17A_451A_B505_641DE5886245_.wvu.FilterData" hidden="1">#REF!</definedName>
    <definedName name="Z_EA900FC6_5EC3_4E18_9ED9_37FAC8862A4C_.wvu.FilterData" hidden="1">#REF!</definedName>
    <definedName name="Z_EC12F0CE_807C_4CF2_B52D_1E5945238C05_.wvu.FilterData" hidden="1">#REF!</definedName>
    <definedName name="Z_EC74CDC8_4C91_4C55_BE9F_24DF0A9793FF_.wvu.FilterData" hidden="1">#REF!</definedName>
    <definedName name="Z_ED3E33DB_FBFA_4FDE_929F_AD12074101A3_.wvu.FilterData" hidden="1">#REF!</definedName>
    <definedName name="Z_EE21DFC7_81AA_40DA_B313_9BC83DA41DD6_.wvu.FilterData" hidden="1">#REF!</definedName>
    <definedName name="Z_EE5311D7_3149_40F1_82F5_7EEC6ACB6C85_.wvu.FilterData" hidden="1">#REF!</definedName>
    <definedName name="Z_EEE8CD21_C3A5_4786_B8BE_B9E68F0A5347_.wvu.FilterData" hidden="1">#REF!</definedName>
    <definedName name="Z_F0522591_4E2E_4AD6_B99B_B69551272A68_.wvu.FilterData" hidden="1">#REF!</definedName>
    <definedName name="Z_F1326E0B_5376_4D6E_9BC8_214AA525DE83_.wvu.FilterData" hidden="1">#REF!</definedName>
    <definedName name="Z_F300E2D5_C458_4E4B_AB71_FF06367EF684_.wvu.FilterData" hidden="1">#REF!</definedName>
    <definedName name="Z_F3F443DB_8EE1_48F9_9BF4_EAF21EDD719F_.wvu.FilterData" hidden="1">#REF!</definedName>
    <definedName name="Z_F6923408_DB58_4A59_8717_D0133A922204_.wvu.FilterData" hidden="1">#REF!</definedName>
    <definedName name="Z_F9CB3A99_6D24_412C_93C4_575819594890_.wvu.FilterData" hidden="1">#REF!</definedName>
    <definedName name="Z_FA40CB26_17FE_4901_96A4_2176E8FA5EEE_.wvu.FilterData" hidden="1">#REF!</definedName>
    <definedName name="Z_FC4D1412_4B52_4393_A184_1BAD70B9C231_.wvu.FilterData" hidden="1">#REF!</definedName>
    <definedName name="Z_FD259A29_AD61_4284_9BC7_5C3B20DD002B_.wvu.FilterData" hidden="1">#REF!</definedName>
    <definedName name="Z_FDFF93A6_D487_497C_8FA1_B8636451E74C_.wvu.FilterData" hidden="1">#REF!</definedName>
    <definedName name="Z_FE37516D_56E4_424C_8DE6_6B2719F76EF4_.wvu.FilterData" hidden="1">#REF!</definedName>
    <definedName name="Z_FEBB3479_FB57_4CDC_BCCD_5D8B83257FC7_.wvu.FilterData" hidden="1">#REF!</definedName>
    <definedName name="za">#REF!</definedName>
    <definedName name="zaza" localSheetId="19" hidden="1">{#N/A,#N/A,FALSE,"MO (2)"}</definedName>
    <definedName name="zaza" localSheetId="18" hidden="1">{#N/A,#N/A,FALSE,"MO (2)"}</definedName>
    <definedName name="zaza" localSheetId="22" hidden="1">{#N/A,#N/A,FALSE,"MO (2)"}</definedName>
    <definedName name="zaza" localSheetId="24" hidden="1">{#N/A,#N/A,FALSE,"MO (2)"}</definedName>
    <definedName name="zaza" hidden="1">{#N/A,#N/A,FALSE,"MO (2)"}</definedName>
    <definedName name="zaza_1" localSheetId="19" hidden="1">{#N/A,#N/A,FALSE,"MO (2)"}</definedName>
    <definedName name="zaza_1" localSheetId="18" hidden="1">{#N/A,#N/A,FALSE,"MO (2)"}</definedName>
    <definedName name="zaza_1" localSheetId="22" hidden="1">{#N/A,#N/A,FALSE,"MO (2)"}</definedName>
    <definedName name="zaza_1" localSheetId="24" hidden="1">{#N/A,#N/A,FALSE,"MO (2)"}</definedName>
    <definedName name="zaza_1" hidden="1">{#N/A,#N/A,FALSE,"MO (2)"}</definedName>
    <definedName name="ZDA\DS" localSheetId="19" hidden="1">{"'gráf jan00'!$A$1:$AK$41"}</definedName>
    <definedName name="ZDA\DS" localSheetId="18" hidden="1">{"'gráf jan00'!$A$1:$AK$41"}</definedName>
    <definedName name="ZDA\DS" localSheetId="22" hidden="1">{"'gráf jan00'!$A$1:$AK$41"}</definedName>
    <definedName name="ZDA\DS" localSheetId="24" hidden="1">{"'gráf jan00'!$A$1:$AK$41"}</definedName>
    <definedName name="ZDA\DS" hidden="1">{"'gráf jan00'!$A$1:$AK$41"}</definedName>
    <definedName name="zenil">#REF!</definedName>
    <definedName name="zgfd" localSheetId="19" hidden="1">{"'gráf jan00'!$A$1:$AK$41"}</definedName>
    <definedName name="zgfd" localSheetId="18" hidden="1">{"'gráf jan00'!$A$1:$AK$41"}</definedName>
    <definedName name="zgfd" localSheetId="22" hidden="1">{"'gráf jan00'!$A$1:$AK$41"}</definedName>
    <definedName name="zgfd" localSheetId="24" hidden="1">{"'gráf jan00'!$A$1:$AK$41"}</definedName>
    <definedName name="zgfd" hidden="1">{"'gráf jan00'!$A$1:$AK$41"}</definedName>
    <definedName name="ZONASUL">#REF!</definedName>
    <definedName name="ZVZ" localSheetId="19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ZVZ" localSheetId="18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ZVZ" localSheetId="2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ZVZ" localSheetId="24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ZVZ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zxz" localSheetId="19" hidden="1">{#N/A,#N/A,FALSE,"MO (2)"}</definedName>
    <definedName name="zxz" localSheetId="18" hidden="1">{#N/A,#N/A,FALSE,"MO (2)"}</definedName>
    <definedName name="zxz" localSheetId="22" hidden="1">{#N/A,#N/A,FALSE,"MO (2)"}</definedName>
    <definedName name="zxz" localSheetId="24" hidden="1">{#N/A,#N/A,FALSE,"MO (2)"}</definedName>
    <definedName name="zxz" hidden="1">{#N/A,#N/A,FALSE,"MO (2)"}</definedName>
    <definedName name="zz">#REF!</definedName>
    <definedName name="zzz" localSheetId="19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" localSheetId="18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" localSheetId="22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" localSheetId="24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zz" localSheetId="19" hidden="1">{#N/A,#N/A,FALSE,"MO (2)"}</definedName>
    <definedName name="zzzzz" localSheetId="18" hidden="1">{#N/A,#N/A,FALSE,"MO (2)"}</definedName>
    <definedName name="zzzzz" localSheetId="22" hidden="1">{#N/A,#N/A,FALSE,"MO (2)"}</definedName>
    <definedName name="zzzzz" localSheetId="24" hidden="1">{#N/A,#N/A,FALSE,"MO (2)"}</definedName>
    <definedName name="zzzzz" hidden="1">{#N/A,#N/A,FALSE,"MO (2)"}</definedName>
    <definedName name="ZZZZZZZZZZZZZZ">#REF!</definedName>
  </definedName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9" i="946" l="1"/>
  <c r="G59" i="939"/>
  <c r="J4" i="958"/>
  <c r="J3" i="958"/>
  <c r="G5" i="958"/>
  <c r="G4" i="958"/>
  <c r="G3" i="958"/>
  <c r="B5" i="958"/>
  <c r="B4" i="958"/>
  <c r="B3" i="958"/>
  <c r="M53" i="943"/>
  <c r="M52" i="943"/>
  <c r="AO47" i="943"/>
  <c r="AK47" i="943"/>
  <c r="AG47" i="943"/>
  <c r="AC47" i="943"/>
  <c r="Y47" i="943"/>
  <c r="U47" i="943"/>
  <c r="Q47" i="943"/>
  <c r="M47" i="943"/>
  <c r="I47" i="943"/>
  <c r="E47" i="943"/>
  <c r="AO44" i="943"/>
  <c r="AK44" i="943"/>
  <c r="AG44" i="943"/>
  <c r="AC44" i="943"/>
  <c r="Y44" i="943"/>
  <c r="U44" i="943"/>
  <c r="Q44" i="943"/>
  <c r="M44" i="943"/>
  <c r="I44" i="943"/>
  <c r="I16" i="943" s="1"/>
  <c r="I14" i="943" s="1"/>
  <c r="E44" i="943"/>
  <c r="AO41" i="943"/>
  <c r="AK41" i="943"/>
  <c r="AG41" i="943"/>
  <c r="AC41" i="943"/>
  <c r="Y41" i="943"/>
  <c r="U41" i="943"/>
  <c r="Q41" i="943"/>
  <c r="M41" i="943"/>
  <c r="I41" i="943"/>
  <c r="E41" i="943"/>
  <c r="AO38" i="943"/>
  <c r="AK38" i="943"/>
  <c r="AG38" i="943"/>
  <c r="AC38" i="943"/>
  <c r="Y38" i="943"/>
  <c r="U38" i="943"/>
  <c r="Q38" i="943"/>
  <c r="M38" i="943"/>
  <c r="I38" i="943"/>
  <c r="E38" i="943"/>
  <c r="AO35" i="943"/>
  <c r="AK35" i="943"/>
  <c r="AG35" i="943"/>
  <c r="AC35" i="943"/>
  <c r="Y35" i="943"/>
  <c r="U35" i="943"/>
  <c r="Q35" i="943"/>
  <c r="M35" i="943"/>
  <c r="I35" i="943"/>
  <c r="E35" i="943"/>
  <c r="AO32" i="943"/>
  <c r="AK32" i="943"/>
  <c r="AG32" i="943"/>
  <c r="AC32" i="943"/>
  <c r="Y32" i="943"/>
  <c r="U32" i="943"/>
  <c r="Q32" i="943"/>
  <c r="M32" i="943"/>
  <c r="I32" i="943"/>
  <c r="E32" i="943"/>
  <c r="AO29" i="943"/>
  <c r="AK29" i="943"/>
  <c r="AG29" i="943"/>
  <c r="AC29" i="943"/>
  <c r="Y29" i="943"/>
  <c r="U29" i="943"/>
  <c r="Q29" i="943"/>
  <c r="M29" i="943"/>
  <c r="I29" i="943"/>
  <c r="E29" i="943"/>
  <c r="AO26" i="943"/>
  <c r="AK26" i="943"/>
  <c r="AG26" i="943"/>
  <c r="AC26" i="943"/>
  <c r="Y26" i="943"/>
  <c r="U26" i="943"/>
  <c r="Q26" i="943"/>
  <c r="M26" i="943"/>
  <c r="I26" i="943"/>
  <c r="E26" i="943"/>
  <c r="AO23" i="943"/>
  <c r="AK23" i="943"/>
  <c r="AG23" i="943"/>
  <c r="AC23" i="943"/>
  <c r="Y23" i="943"/>
  <c r="U23" i="943"/>
  <c r="Q23" i="943"/>
  <c r="M23" i="943"/>
  <c r="I23" i="943"/>
  <c r="E23" i="943"/>
  <c r="AO20" i="943"/>
  <c r="AK20" i="943"/>
  <c r="AG20" i="943"/>
  <c r="AC20" i="943"/>
  <c r="Y20" i="943"/>
  <c r="U20" i="943"/>
  <c r="Q20" i="943"/>
  <c r="M20" i="943"/>
  <c r="I20" i="943"/>
  <c r="E20" i="943"/>
  <c r="AR50" i="943"/>
  <c r="AQ50" i="943"/>
  <c r="AP50" i="943"/>
  <c r="AN50" i="943"/>
  <c r="AM50" i="943"/>
  <c r="AL50" i="943"/>
  <c r="AJ50" i="943"/>
  <c r="AI50" i="943"/>
  <c r="AH50" i="943"/>
  <c r="AF50" i="943"/>
  <c r="AE50" i="943"/>
  <c r="AD50" i="943"/>
  <c r="AB50" i="943"/>
  <c r="AA50" i="943"/>
  <c r="Z50" i="943"/>
  <c r="X50" i="943"/>
  <c r="W50" i="943"/>
  <c r="V50" i="943"/>
  <c r="T50" i="943"/>
  <c r="S50" i="943"/>
  <c r="R50" i="943"/>
  <c r="P50" i="943"/>
  <c r="O50" i="943"/>
  <c r="N50" i="943"/>
  <c r="L50" i="943"/>
  <c r="K50" i="943"/>
  <c r="J50" i="943"/>
  <c r="AO16" i="943"/>
  <c r="AO14" i="943" s="1"/>
  <c r="Y16" i="943"/>
  <c r="Y14" i="943" s="1"/>
  <c r="E16" i="943"/>
  <c r="E19" i="943" s="1"/>
  <c r="E17" i="943" s="1"/>
  <c r="D47" i="943"/>
  <c r="D44" i="943"/>
  <c r="D41" i="943"/>
  <c r="D38" i="943"/>
  <c r="D35" i="943"/>
  <c r="D32" i="943"/>
  <c r="D29" i="943"/>
  <c r="D26" i="943"/>
  <c r="D23" i="943"/>
  <c r="D20" i="943"/>
  <c r="D17" i="943"/>
  <c r="C47" i="943"/>
  <c r="C44" i="943"/>
  <c r="C41" i="943"/>
  <c r="C38" i="943"/>
  <c r="C35" i="943"/>
  <c r="C32" i="943"/>
  <c r="C29" i="943"/>
  <c r="C26" i="943"/>
  <c r="C23" i="943"/>
  <c r="C20" i="943"/>
  <c r="C17" i="943"/>
  <c r="C14" i="943"/>
  <c r="D14" i="943"/>
  <c r="L3" i="957"/>
  <c r="J20" i="935"/>
  <c r="J19" i="935"/>
  <c r="J18" i="935"/>
  <c r="J16" i="935"/>
  <c r="J17" i="935"/>
  <c r="J15" i="935"/>
  <c r="J14" i="935"/>
  <c r="J13" i="935"/>
  <c r="J12" i="935"/>
  <c r="J11" i="935"/>
  <c r="J10" i="935"/>
  <c r="J9" i="935"/>
  <c r="J22" i="935" s="1"/>
  <c r="K4" i="935"/>
  <c r="K3" i="935"/>
  <c r="G56" i="944"/>
  <c r="I47" i="944" s="1"/>
  <c r="J5" i="910"/>
  <c r="J4" i="910"/>
  <c r="N5" i="945"/>
  <c r="N4" i="945"/>
  <c r="J5" i="872"/>
  <c r="J4" i="872"/>
  <c r="M5" i="874"/>
  <c r="M4" i="874"/>
  <c r="K5" i="875"/>
  <c r="K4" i="875"/>
  <c r="O5" i="866"/>
  <c r="O4" i="866"/>
  <c r="Q5" i="867"/>
  <c r="Q4" i="867"/>
  <c r="M5" i="864"/>
  <c r="M4" i="864"/>
  <c r="P5" i="863"/>
  <c r="P4" i="863"/>
  <c r="P5" i="931"/>
  <c r="P4" i="931"/>
  <c r="P5" i="861"/>
  <c r="P4" i="861"/>
  <c r="P5" i="860"/>
  <c r="P4" i="860"/>
  <c r="P5" i="752"/>
  <c r="P4" i="752"/>
  <c r="S5" i="888"/>
  <c r="S4" i="888"/>
  <c r="Y5" i="750"/>
  <c r="Y4" i="750"/>
  <c r="U5" i="887"/>
  <c r="U4" i="887"/>
  <c r="K5" i="952"/>
  <c r="K4" i="952"/>
  <c r="K5" i="921"/>
  <c r="K4" i="921"/>
  <c r="K5" i="939"/>
  <c r="K4" i="939"/>
  <c r="K5" i="946"/>
  <c r="K4" i="946"/>
  <c r="J5" i="953"/>
  <c r="J4" i="953"/>
  <c r="J5" i="954"/>
  <c r="J4" i="954"/>
  <c r="J5" i="940"/>
  <c r="J4" i="940"/>
  <c r="J5" i="947"/>
  <c r="J4" i="947"/>
  <c r="M5" i="951"/>
  <c r="M4" i="951"/>
  <c r="C5" i="947"/>
  <c r="C4" i="947"/>
  <c r="C5" i="940"/>
  <c r="C4" i="940"/>
  <c r="C5" i="954"/>
  <c r="C4" i="954"/>
  <c r="C4" i="953"/>
  <c r="C5" i="953"/>
  <c r="C5" i="946"/>
  <c r="C5" i="939"/>
  <c r="L3" i="956"/>
  <c r="L4" i="957"/>
  <c r="J13" i="957" s="1"/>
  <c r="K13" i="957" s="1"/>
  <c r="L13" i="957" s="1"/>
  <c r="J24" i="957"/>
  <c r="K24" i="957" s="1"/>
  <c r="L24" i="957" s="1"/>
  <c r="I120" i="957"/>
  <c r="I119" i="957"/>
  <c r="I118" i="957" s="1"/>
  <c r="I117" i="957"/>
  <c r="I116" i="957"/>
  <c r="I115" i="957"/>
  <c r="I114" i="957"/>
  <c r="I113" i="957"/>
  <c r="I112" i="957" s="1"/>
  <c r="I111" i="957"/>
  <c r="I110" i="957"/>
  <c r="I108" i="957"/>
  <c r="I107" i="957"/>
  <c r="I106" i="957"/>
  <c r="I105" i="957"/>
  <c r="I103" i="957"/>
  <c r="I102" i="957"/>
  <c r="I101" i="957"/>
  <c r="I100" i="957" s="1"/>
  <c r="I99" i="957"/>
  <c r="I98" i="957"/>
  <c r="I97" i="957"/>
  <c r="I95" i="957"/>
  <c r="I94" i="957"/>
  <c r="I93" i="957"/>
  <c r="I92" i="957"/>
  <c r="I91" i="957"/>
  <c r="I90" i="957"/>
  <c r="I89" i="957"/>
  <c r="I86" i="957"/>
  <c r="I85" i="957"/>
  <c r="I84" i="957"/>
  <c r="I83" i="957" s="1"/>
  <c r="I82" i="957"/>
  <c r="I81" i="957"/>
  <c r="I80" i="957"/>
  <c r="I79" i="957" s="1"/>
  <c r="I78" i="957"/>
  <c r="I77" i="957"/>
  <c r="I76" i="957"/>
  <c r="I73" i="957"/>
  <c r="I72" i="957" s="1"/>
  <c r="I71" i="957"/>
  <c r="I70" i="957"/>
  <c r="I69" i="957"/>
  <c r="I68" i="957"/>
  <c r="I67" i="957"/>
  <c r="I66" i="957"/>
  <c r="I65" i="957"/>
  <c r="I64" i="957"/>
  <c r="I62" i="957"/>
  <c r="I61" i="957"/>
  <c r="I60" i="957"/>
  <c r="I59" i="957"/>
  <c r="I58" i="957"/>
  <c r="I57" i="957"/>
  <c r="I56" i="957"/>
  <c r="I55" i="957"/>
  <c r="I54" i="957"/>
  <c r="I53" i="957"/>
  <c r="I51" i="957"/>
  <c r="I50" i="957"/>
  <c r="I49" i="957"/>
  <c r="I48" i="957"/>
  <c r="I47" i="957"/>
  <c r="I46" i="957"/>
  <c r="I45" i="957"/>
  <c r="I42" i="957"/>
  <c r="I41" i="957"/>
  <c r="I40" i="957"/>
  <c r="I39" i="957"/>
  <c r="I38" i="957"/>
  <c r="I37" i="957"/>
  <c r="I36" i="957"/>
  <c r="I35" i="957"/>
  <c r="I34" i="957"/>
  <c r="I33" i="957"/>
  <c r="I32" i="957"/>
  <c r="I31" i="957"/>
  <c r="I30" i="957"/>
  <c r="I29" i="957"/>
  <c r="I28" i="957"/>
  <c r="I26" i="957"/>
  <c r="I25" i="957"/>
  <c r="I21" i="957" s="1"/>
  <c r="I24" i="957"/>
  <c r="I23" i="957"/>
  <c r="I22" i="957"/>
  <c r="I20" i="957"/>
  <c r="I19" i="957"/>
  <c r="I18" i="957"/>
  <c r="I17" i="957"/>
  <c r="I16" i="957"/>
  <c r="I15" i="957"/>
  <c r="I13" i="957"/>
  <c r="I11" i="957" s="1"/>
  <c r="I12" i="957"/>
  <c r="I10" i="957"/>
  <c r="I9" i="957" s="1"/>
  <c r="G5" i="957"/>
  <c r="C5" i="957"/>
  <c r="G4" i="957"/>
  <c r="C4" i="957"/>
  <c r="G3" i="957"/>
  <c r="C3" i="957"/>
  <c r="I108" i="956"/>
  <c r="I107" i="956"/>
  <c r="I106" i="956"/>
  <c r="I105" i="956"/>
  <c r="I111" i="956"/>
  <c r="I103" i="956"/>
  <c r="I102" i="956"/>
  <c r="I101" i="956"/>
  <c r="I99" i="956"/>
  <c r="I98" i="956"/>
  <c r="I97" i="956"/>
  <c r="I110" i="956"/>
  <c r="I95" i="956"/>
  <c r="I94" i="956"/>
  <c r="I93" i="956"/>
  <c r="I91" i="956"/>
  <c r="I90" i="956"/>
  <c r="I89" i="956"/>
  <c r="I82" i="956"/>
  <c r="I81" i="956"/>
  <c r="I80" i="956"/>
  <c r="I85" i="956"/>
  <c r="I84" i="956"/>
  <c r="I78" i="956"/>
  <c r="I77" i="956"/>
  <c r="I70" i="956"/>
  <c r="I69" i="956"/>
  <c r="I68" i="956"/>
  <c r="I67" i="956"/>
  <c r="I66" i="956"/>
  <c r="I61" i="956"/>
  <c r="I58" i="956"/>
  <c r="I57" i="956"/>
  <c r="I56" i="956"/>
  <c r="I55" i="956"/>
  <c r="I54" i="956"/>
  <c r="I42" i="956"/>
  <c r="I41" i="956"/>
  <c r="I40" i="956"/>
  <c r="I39" i="956"/>
  <c r="I38" i="956"/>
  <c r="I37" i="956"/>
  <c r="I36" i="956"/>
  <c r="I35" i="956"/>
  <c r="I34" i="956"/>
  <c r="I33" i="956"/>
  <c r="I32" i="956"/>
  <c r="I31" i="956"/>
  <c r="I30" i="956"/>
  <c r="I29" i="956"/>
  <c r="I28" i="956"/>
  <c r="L4" i="956"/>
  <c r="H5" i="956"/>
  <c r="H4" i="956"/>
  <c r="H3" i="956"/>
  <c r="C5" i="956"/>
  <c r="C4" i="956"/>
  <c r="C3" i="956"/>
  <c r="I120" i="956"/>
  <c r="I119" i="956"/>
  <c r="I117" i="956"/>
  <c r="I116" i="956"/>
  <c r="I115" i="956"/>
  <c r="I114" i="956"/>
  <c r="I113" i="956"/>
  <c r="I86" i="956"/>
  <c r="I76" i="956"/>
  <c r="I73" i="956"/>
  <c r="I71" i="956"/>
  <c r="I65" i="956"/>
  <c r="I64" i="956"/>
  <c r="I62" i="956"/>
  <c r="I60" i="956"/>
  <c r="I59" i="956"/>
  <c r="I53" i="956"/>
  <c r="I51" i="956"/>
  <c r="I50" i="956"/>
  <c r="I49" i="956"/>
  <c r="I48" i="956"/>
  <c r="I47" i="956"/>
  <c r="I46" i="956"/>
  <c r="I45" i="956"/>
  <c r="I26" i="956"/>
  <c r="I25" i="956"/>
  <c r="I24" i="956"/>
  <c r="I23" i="956"/>
  <c r="I22" i="956"/>
  <c r="I20" i="956"/>
  <c r="I19" i="956"/>
  <c r="I18" i="956"/>
  <c r="I17" i="956"/>
  <c r="I16" i="956"/>
  <c r="I15" i="956"/>
  <c r="I13" i="956"/>
  <c r="I12" i="956"/>
  <c r="I10" i="956"/>
  <c r="I9" i="956" s="1"/>
  <c r="AC16" i="943" l="1"/>
  <c r="AC14" i="943" s="1"/>
  <c r="AG16" i="943"/>
  <c r="AG19" i="943" s="1"/>
  <c r="AG17" i="943" s="1"/>
  <c r="AK16" i="943"/>
  <c r="AK19" i="943" s="1"/>
  <c r="AK17" i="943" s="1"/>
  <c r="U16" i="943"/>
  <c r="U14" i="943" s="1"/>
  <c r="Q16" i="943"/>
  <c r="AO19" i="943"/>
  <c r="AO17" i="943" s="1"/>
  <c r="AO50" i="943" s="1"/>
  <c r="I19" i="943"/>
  <c r="I17" i="943" s="1"/>
  <c r="I50" i="943" s="1"/>
  <c r="M16" i="943"/>
  <c r="M19" i="943" s="1"/>
  <c r="M17" i="943" s="1"/>
  <c r="Y19" i="943"/>
  <c r="Y17" i="943" s="1"/>
  <c r="Y50" i="943"/>
  <c r="E14" i="943"/>
  <c r="E50" i="943" s="1"/>
  <c r="AC19" i="943"/>
  <c r="AC17" i="943" s="1"/>
  <c r="AC50" i="943" s="1"/>
  <c r="D50" i="943"/>
  <c r="D16" i="943" s="1"/>
  <c r="I54" i="944"/>
  <c r="I16" i="944"/>
  <c r="I24" i="944"/>
  <c r="I32" i="944"/>
  <c r="I40" i="944"/>
  <c r="I48" i="944"/>
  <c r="I9" i="944"/>
  <c r="I17" i="944"/>
  <c r="I25" i="944"/>
  <c r="I33" i="944"/>
  <c r="I41" i="944"/>
  <c r="I49" i="944"/>
  <c r="I50" i="944"/>
  <c r="I11" i="944"/>
  <c r="I43" i="944"/>
  <c r="I12" i="944"/>
  <c r="I20" i="944"/>
  <c r="I28" i="944"/>
  <c r="I36" i="944"/>
  <c r="I44" i="944"/>
  <c r="I52" i="944"/>
  <c r="I26" i="944"/>
  <c r="I51" i="944"/>
  <c r="I13" i="944"/>
  <c r="I21" i="944"/>
  <c r="I29" i="944"/>
  <c r="I37" i="944"/>
  <c r="I45" i="944"/>
  <c r="I53" i="944"/>
  <c r="I18" i="944"/>
  <c r="I34" i="944"/>
  <c r="I35" i="944"/>
  <c r="I14" i="944"/>
  <c r="I22" i="944"/>
  <c r="I30" i="944"/>
  <c r="I38" i="944"/>
  <c r="I46" i="944"/>
  <c r="I10" i="944"/>
  <c r="I42" i="944"/>
  <c r="I19" i="944"/>
  <c r="I27" i="944"/>
  <c r="I15" i="944"/>
  <c r="I23" i="944"/>
  <c r="I31" i="944"/>
  <c r="I39" i="944"/>
  <c r="J26" i="957"/>
  <c r="K26" i="957" s="1"/>
  <c r="L26" i="957" s="1"/>
  <c r="J48" i="957"/>
  <c r="K48" i="957" s="1"/>
  <c r="L48" i="957" s="1"/>
  <c r="J22" i="957"/>
  <c r="K22" i="957" s="1"/>
  <c r="L22" i="957" s="1"/>
  <c r="I52" i="957"/>
  <c r="I44" i="957"/>
  <c r="I43" i="957" s="1"/>
  <c r="I104" i="957"/>
  <c r="I27" i="957"/>
  <c r="I63" i="957"/>
  <c r="I14" i="957"/>
  <c r="I75" i="957"/>
  <c r="I96" i="957"/>
  <c r="I88" i="957"/>
  <c r="I87" i="957" s="1"/>
  <c r="I109" i="957"/>
  <c r="I74" i="957"/>
  <c r="J54" i="957"/>
  <c r="K54" i="957" s="1"/>
  <c r="L54" i="957" s="1"/>
  <c r="J56" i="957"/>
  <c r="K56" i="957" s="1"/>
  <c r="L56" i="957" s="1"/>
  <c r="J58" i="957"/>
  <c r="K58" i="957" s="1"/>
  <c r="L58" i="957" s="1"/>
  <c r="J60" i="957"/>
  <c r="K60" i="957" s="1"/>
  <c r="L60" i="957" s="1"/>
  <c r="J62" i="957"/>
  <c r="K62" i="957" s="1"/>
  <c r="L62" i="957" s="1"/>
  <c r="J73" i="957"/>
  <c r="K73" i="957" s="1"/>
  <c r="L73" i="957" s="1"/>
  <c r="L72" i="957" s="1"/>
  <c r="K16" i="935" s="1"/>
  <c r="J76" i="957"/>
  <c r="K76" i="957" s="1"/>
  <c r="L76" i="957" s="1"/>
  <c r="J78" i="957"/>
  <c r="K78" i="957" s="1"/>
  <c r="L78" i="957" s="1"/>
  <c r="J85" i="957"/>
  <c r="K85" i="957" s="1"/>
  <c r="L85" i="957" s="1"/>
  <c r="J90" i="957"/>
  <c r="K90" i="957" s="1"/>
  <c r="L90" i="957" s="1"/>
  <c r="J97" i="957"/>
  <c r="K97" i="957" s="1"/>
  <c r="L97" i="957" s="1"/>
  <c r="J99" i="957"/>
  <c r="K99" i="957" s="1"/>
  <c r="L99" i="957" s="1"/>
  <c r="J106" i="957"/>
  <c r="K106" i="957" s="1"/>
  <c r="L106" i="957" s="1"/>
  <c r="J108" i="957"/>
  <c r="K108" i="957" s="1"/>
  <c r="L108" i="957" s="1"/>
  <c r="J113" i="957"/>
  <c r="K113" i="957" s="1"/>
  <c r="L113" i="957" s="1"/>
  <c r="J115" i="957"/>
  <c r="K115" i="957" s="1"/>
  <c r="L115" i="957" s="1"/>
  <c r="J117" i="957"/>
  <c r="K117" i="957" s="1"/>
  <c r="L117" i="957" s="1"/>
  <c r="J16" i="957"/>
  <c r="K16" i="957" s="1"/>
  <c r="L16" i="957" s="1"/>
  <c r="J31" i="957"/>
  <c r="K31" i="957" s="1"/>
  <c r="L31" i="957" s="1"/>
  <c r="J33" i="957"/>
  <c r="K33" i="957" s="1"/>
  <c r="L33" i="957" s="1"/>
  <c r="J37" i="957"/>
  <c r="K37" i="957" s="1"/>
  <c r="L37" i="957" s="1"/>
  <c r="J41" i="957"/>
  <c r="K41" i="957" s="1"/>
  <c r="L41" i="957" s="1"/>
  <c r="J65" i="957"/>
  <c r="K65" i="957" s="1"/>
  <c r="L65" i="957" s="1"/>
  <c r="J69" i="957"/>
  <c r="K69" i="957" s="1"/>
  <c r="L69" i="957" s="1"/>
  <c r="J81" i="957"/>
  <c r="K81" i="957" s="1"/>
  <c r="L81" i="957" s="1"/>
  <c r="J95" i="957"/>
  <c r="K95" i="957" s="1"/>
  <c r="L95" i="957" s="1"/>
  <c r="J102" i="957"/>
  <c r="K102" i="957" s="1"/>
  <c r="L102" i="957" s="1"/>
  <c r="J111" i="957"/>
  <c r="K111" i="957" s="1"/>
  <c r="L111" i="957" s="1"/>
  <c r="J20" i="957"/>
  <c r="K20" i="957" s="1"/>
  <c r="L20" i="957" s="1"/>
  <c r="J29" i="957"/>
  <c r="K29" i="957" s="1"/>
  <c r="L29" i="957" s="1"/>
  <c r="J35" i="957"/>
  <c r="K35" i="957" s="1"/>
  <c r="L35" i="957" s="1"/>
  <c r="J39" i="957"/>
  <c r="K39" i="957" s="1"/>
  <c r="L39" i="957" s="1"/>
  <c r="J46" i="957"/>
  <c r="K46" i="957" s="1"/>
  <c r="L46" i="957" s="1"/>
  <c r="J50" i="957"/>
  <c r="K50" i="957" s="1"/>
  <c r="L50" i="957" s="1"/>
  <c r="J67" i="957"/>
  <c r="K67" i="957" s="1"/>
  <c r="L67" i="957" s="1"/>
  <c r="J71" i="957"/>
  <c r="K71" i="957" s="1"/>
  <c r="L71" i="957" s="1"/>
  <c r="J93" i="957"/>
  <c r="K93" i="957" s="1"/>
  <c r="L93" i="957" s="1"/>
  <c r="J120" i="957"/>
  <c r="K120" i="957" s="1"/>
  <c r="L120" i="957" s="1"/>
  <c r="J12" i="957"/>
  <c r="K12" i="957" s="1"/>
  <c r="L12" i="957" s="1"/>
  <c r="L11" i="957" s="1"/>
  <c r="K10" i="935" s="1"/>
  <c r="J23" i="957"/>
  <c r="K23" i="957" s="1"/>
  <c r="L23" i="957" s="1"/>
  <c r="J25" i="957"/>
  <c r="K25" i="957" s="1"/>
  <c r="L25" i="957" s="1"/>
  <c r="J53" i="957"/>
  <c r="K53" i="957" s="1"/>
  <c r="L53" i="957" s="1"/>
  <c r="J55" i="957"/>
  <c r="K55" i="957" s="1"/>
  <c r="L55" i="957" s="1"/>
  <c r="J57" i="957"/>
  <c r="K57" i="957" s="1"/>
  <c r="L57" i="957" s="1"/>
  <c r="J59" i="957"/>
  <c r="K59" i="957" s="1"/>
  <c r="L59" i="957" s="1"/>
  <c r="J61" i="957"/>
  <c r="K61" i="957" s="1"/>
  <c r="L61" i="957" s="1"/>
  <c r="J77" i="957"/>
  <c r="K77" i="957" s="1"/>
  <c r="L77" i="957" s="1"/>
  <c r="J84" i="957"/>
  <c r="K84" i="957" s="1"/>
  <c r="L84" i="957" s="1"/>
  <c r="J86" i="957"/>
  <c r="K86" i="957" s="1"/>
  <c r="L86" i="957" s="1"/>
  <c r="J89" i="957"/>
  <c r="K89" i="957" s="1"/>
  <c r="L89" i="957" s="1"/>
  <c r="J91" i="957"/>
  <c r="K91" i="957" s="1"/>
  <c r="L91" i="957" s="1"/>
  <c r="J98" i="957"/>
  <c r="K98" i="957" s="1"/>
  <c r="L98" i="957" s="1"/>
  <c r="J105" i="957"/>
  <c r="K105" i="957" s="1"/>
  <c r="L105" i="957" s="1"/>
  <c r="J107" i="957"/>
  <c r="K107" i="957" s="1"/>
  <c r="L107" i="957" s="1"/>
  <c r="J114" i="957"/>
  <c r="K114" i="957" s="1"/>
  <c r="L114" i="957" s="1"/>
  <c r="J116" i="957"/>
  <c r="K116" i="957" s="1"/>
  <c r="L116" i="957" s="1"/>
  <c r="J10" i="957"/>
  <c r="K10" i="957" s="1"/>
  <c r="L10" i="957" s="1"/>
  <c r="L9" i="957" s="1"/>
  <c r="K9" i="935" s="1"/>
  <c r="J15" i="957"/>
  <c r="K15" i="957" s="1"/>
  <c r="L15" i="957" s="1"/>
  <c r="J17" i="957"/>
  <c r="K17" i="957" s="1"/>
  <c r="L17" i="957" s="1"/>
  <c r="J19" i="957"/>
  <c r="K19" i="957" s="1"/>
  <c r="L19" i="957" s="1"/>
  <c r="J28" i="957"/>
  <c r="K28" i="957" s="1"/>
  <c r="L28" i="957" s="1"/>
  <c r="J30" i="957"/>
  <c r="K30" i="957" s="1"/>
  <c r="L30" i="957" s="1"/>
  <c r="J32" i="957"/>
  <c r="K32" i="957" s="1"/>
  <c r="L32" i="957" s="1"/>
  <c r="J34" i="957"/>
  <c r="K34" i="957" s="1"/>
  <c r="L34" i="957" s="1"/>
  <c r="J36" i="957"/>
  <c r="K36" i="957" s="1"/>
  <c r="L36" i="957" s="1"/>
  <c r="J38" i="957"/>
  <c r="K38" i="957" s="1"/>
  <c r="L38" i="957" s="1"/>
  <c r="J40" i="957"/>
  <c r="K40" i="957" s="1"/>
  <c r="L40" i="957" s="1"/>
  <c r="J42" i="957"/>
  <c r="K42" i="957" s="1"/>
  <c r="L42" i="957" s="1"/>
  <c r="J45" i="957"/>
  <c r="K45" i="957" s="1"/>
  <c r="L45" i="957" s="1"/>
  <c r="J47" i="957"/>
  <c r="K47" i="957" s="1"/>
  <c r="L47" i="957" s="1"/>
  <c r="J49" i="957"/>
  <c r="K49" i="957" s="1"/>
  <c r="L49" i="957" s="1"/>
  <c r="J51" i="957"/>
  <c r="K51" i="957" s="1"/>
  <c r="L51" i="957" s="1"/>
  <c r="J64" i="957"/>
  <c r="K64" i="957" s="1"/>
  <c r="L64" i="957" s="1"/>
  <c r="J66" i="957"/>
  <c r="K66" i="957" s="1"/>
  <c r="L66" i="957" s="1"/>
  <c r="J68" i="957"/>
  <c r="K68" i="957" s="1"/>
  <c r="L68" i="957" s="1"/>
  <c r="J70" i="957"/>
  <c r="K70" i="957" s="1"/>
  <c r="L70" i="957" s="1"/>
  <c r="J80" i="957"/>
  <c r="K80" i="957" s="1"/>
  <c r="L80" i="957" s="1"/>
  <c r="J82" i="957"/>
  <c r="K82" i="957" s="1"/>
  <c r="L82" i="957" s="1"/>
  <c r="J94" i="957"/>
  <c r="K94" i="957" s="1"/>
  <c r="L94" i="957" s="1"/>
  <c r="J101" i="957"/>
  <c r="K101" i="957" s="1"/>
  <c r="L101" i="957" s="1"/>
  <c r="J103" i="957"/>
  <c r="K103" i="957" s="1"/>
  <c r="L103" i="957" s="1"/>
  <c r="J110" i="957"/>
  <c r="K110" i="957" s="1"/>
  <c r="L110" i="957" s="1"/>
  <c r="J119" i="957"/>
  <c r="K119" i="957" s="1"/>
  <c r="L119" i="957" s="1"/>
  <c r="L118" i="957" s="1"/>
  <c r="K20" i="935" s="1"/>
  <c r="J18" i="957"/>
  <c r="K18" i="957" s="1"/>
  <c r="L18" i="957" s="1"/>
  <c r="I104" i="956"/>
  <c r="J105" i="956"/>
  <c r="K105" i="956" s="1"/>
  <c r="L105" i="956" s="1"/>
  <c r="J107" i="956"/>
  <c r="K107" i="956" s="1"/>
  <c r="L107" i="956" s="1"/>
  <c r="I100" i="956"/>
  <c r="I92" i="956"/>
  <c r="J106" i="956"/>
  <c r="K106" i="956" s="1"/>
  <c r="L106" i="956" s="1"/>
  <c r="J108" i="956"/>
  <c r="K108" i="956" s="1"/>
  <c r="L108" i="956" s="1"/>
  <c r="I88" i="956"/>
  <c r="J111" i="956"/>
  <c r="K111" i="956" s="1"/>
  <c r="L111" i="956" s="1"/>
  <c r="J102" i="956"/>
  <c r="K102" i="956" s="1"/>
  <c r="L102" i="956" s="1"/>
  <c r="J101" i="956"/>
  <c r="K101" i="956" s="1"/>
  <c r="L101" i="956" s="1"/>
  <c r="J103" i="956"/>
  <c r="K103" i="956" s="1"/>
  <c r="L103" i="956" s="1"/>
  <c r="I96" i="956"/>
  <c r="J98" i="956"/>
  <c r="K98" i="956" s="1"/>
  <c r="L98" i="956" s="1"/>
  <c r="J97" i="956"/>
  <c r="K97" i="956" s="1"/>
  <c r="L97" i="956" s="1"/>
  <c r="J99" i="956"/>
  <c r="K99" i="956" s="1"/>
  <c r="L99" i="956" s="1"/>
  <c r="I109" i="956"/>
  <c r="J94" i="956"/>
  <c r="K94" i="956" s="1"/>
  <c r="L94" i="956" s="1"/>
  <c r="J90" i="956"/>
  <c r="K90" i="956" s="1"/>
  <c r="L90" i="956" s="1"/>
  <c r="J110" i="956"/>
  <c r="K110" i="956" s="1"/>
  <c r="L110" i="956" s="1"/>
  <c r="I79" i="956"/>
  <c r="J93" i="956"/>
  <c r="K93" i="956" s="1"/>
  <c r="L93" i="956" s="1"/>
  <c r="J95" i="956"/>
  <c r="K95" i="956" s="1"/>
  <c r="L95" i="956" s="1"/>
  <c r="J89" i="956"/>
  <c r="K89" i="956" s="1"/>
  <c r="L89" i="956" s="1"/>
  <c r="J91" i="956"/>
  <c r="K91" i="956" s="1"/>
  <c r="L91" i="956" s="1"/>
  <c r="I83" i="956"/>
  <c r="J81" i="956"/>
  <c r="K81" i="956" s="1"/>
  <c r="L81" i="956" s="1"/>
  <c r="J80" i="956"/>
  <c r="K80" i="956" s="1"/>
  <c r="L80" i="956" s="1"/>
  <c r="J82" i="956"/>
  <c r="K82" i="956" s="1"/>
  <c r="L82" i="956" s="1"/>
  <c r="J85" i="956"/>
  <c r="K85" i="956" s="1"/>
  <c r="L85" i="956" s="1"/>
  <c r="J84" i="956"/>
  <c r="K84" i="956" s="1"/>
  <c r="L84" i="956" s="1"/>
  <c r="J77" i="956"/>
  <c r="K77" i="956" s="1"/>
  <c r="L77" i="956" s="1"/>
  <c r="J78" i="956"/>
  <c r="K78" i="956" s="1"/>
  <c r="L78" i="956" s="1"/>
  <c r="J67" i="956"/>
  <c r="K67" i="956" s="1"/>
  <c r="L67" i="956" s="1"/>
  <c r="J70" i="956"/>
  <c r="K70" i="956" s="1"/>
  <c r="L70" i="956" s="1"/>
  <c r="J68" i="956"/>
  <c r="K68" i="956" s="1"/>
  <c r="L68" i="956" s="1"/>
  <c r="J66" i="956"/>
  <c r="K66" i="956" s="1"/>
  <c r="L66" i="956" s="1"/>
  <c r="J69" i="956"/>
  <c r="K69" i="956" s="1"/>
  <c r="L69" i="956" s="1"/>
  <c r="J61" i="956"/>
  <c r="K61" i="956" s="1"/>
  <c r="L61" i="956" s="1"/>
  <c r="J55" i="956"/>
  <c r="K55" i="956" s="1"/>
  <c r="L55" i="956" s="1"/>
  <c r="J57" i="956"/>
  <c r="K57" i="956" s="1"/>
  <c r="L57" i="956" s="1"/>
  <c r="J54" i="956"/>
  <c r="K54" i="956" s="1"/>
  <c r="L54" i="956" s="1"/>
  <c r="J56" i="956"/>
  <c r="K56" i="956" s="1"/>
  <c r="L56" i="956" s="1"/>
  <c r="J58" i="956"/>
  <c r="K58" i="956" s="1"/>
  <c r="L58" i="956" s="1"/>
  <c r="I27" i="956"/>
  <c r="J41" i="956"/>
  <c r="K41" i="956" s="1"/>
  <c r="L41" i="956" s="1"/>
  <c r="J39" i="956"/>
  <c r="K39" i="956" s="1"/>
  <c r="L39" i="956" s="1"/>
  <c r="J38" i="956"/>
  <c r="K38" i="956" s="1"/>
  <c r="L38" i="956" s="1"/>
  <c r="J40" i="956"/>
  <c r="K40" i="956" s="1"/>
  <c r="L40" i="956" s="1"/>
  <c r="J42" i="956"/>
  <c r="K42" i="956" s="1"/>
  <c r="L42" i="956" s="1"/>
  <c r="I11" i="956"/>
  <c r="J34" i="956"/>
  <c r="K34" i="956" s="1"/>
  <c r="L34" i="956" s="1"/>
  <c r="J36" i="956"/>
  <c r="K36" i="956" s="1"/>
  <c r="L36" i="956" s="1"/>
  <c r="J33" i="956"/>
  <c r="K33" i="956" s="1"/>
  <c r="L33" i="956" s="1"/>
  <c r="J35" i="956"/>
  <c r="K35" i="956" s="1"/>
  <c r="L35" i="956" s="1"/>
  <c r="J37" i="956"/>
  <c r="K37" i="956" s="1"/>
  <c r="L37" i="956" s="1"/>
  <c r="J31" i="956"/>
  <c r="K31" i="956" s="1"/>
  <c r="L31" i="956" s="1"/>
  <c r="J29" i="956"/>
  <c r="K29" i="956" s="1"/>
  <c r="L29" i="956" s="1"/>
  <c r="J28" i="956"/>
  <c r="K28" i="956" s="1"/>
  <c r="L28" i="956" s="1"/>
  <c r="J30" i="956"/>
  <c r="K30" i="956" s="1"/>
  <c r="L30" i="956" s="1"/>
  <c r="J32" i="956"/>
  <c r="K32" i="956" s="1"/>
  <c r="L32" i="956" s="1"/>
  <c r="I63" i="956"/>
  <c r="I21" i="956"/>
  <c r="I52" i="956"/>
  <c r="I75" i="956"/>
  <c r="I14" i="956"/>
  <c r="I72" i="956"/>
  <c r="I44" i="956"/>
  <c r="I112" i="956"/>
  <c r="I118" i="956"/>
  <c r="J23" i="956"/>
  <c r="K23" i="956" s="1"/>
  <c r="L23" i="956" s="1"/>
  <c r="J25" i="956"/>
  <c r="K25" i="956" s="1"/>
  <c r="L25" i="956" s="1"/>
  <c r="J53" i="956"/>
  <c r="K53" i="956" s="1"/>
  <c r="L53" i="956" s="1"/>
  <c r="J60" i="956"/>
  <c r="K60" i="956" s="1"/>
  <c r="L60" i="956" s="1"/>
  <c r="J16" i="956"/>
  <c r="K16" i="956" s="1"/>
  <c r="L16" i="956" s="1"/>
  <c r="J18" i="956"/>
  <c r="K18" i="956" s="1"/>
  <c r="L18" i="956" s="1"/>
  <c r="J20" i="956"/>
  <c r="K20" i="956" s="1"/>
  <c r="L20" i="956" s="1"/>
  <c r="J45" i="956"/>
  <c r="K45" i="956" s="1"/>
  <c r="L45" i="956" s="1"/>
  <c r="J47" i="956"/>
  <c r="K47" i="956" s="1"/>
  <c r="L47" i="956" s="1"/>
  <c r="J49" i="956"/>
  <c r="K49" i="956" s="1"/>
  <c r="L49" i="956" s="1"/>
  <c r="J51" i="956"/>
  <c r="K51" i="956" s="1"/>
  <c r="L51" i="956" s="1"/>
  <c r="J65" i="956"/>
  <c r="K65" i="956" s="1"/>
  <c r="L65" i="956" s="1"/>
  <c r="J13" i="956"/>
  <c r="K13" i="956" s="1"/>
  <c r="L13" i="956" s="1"/>
  <c r="J116" i="956"/>
  <c r="K116" i="956" s="1"/>
  <c r="L116" i="956" s="1"/>
  <c r="J114" i="956"/>
  <c r="K114" i="956" s="1"/>
  <c r="L114" i="956" s="1"/>
  <c r="J119" i="956"/>
  <c r="K119" i="956" s="1"/>
  <c r="L119" i="956" s="1"/>
  <c r="J117" i="956"/>
  <c r="K117" i="956" s="1"/>
  <c r="L117" i="956" s="1"/>
  <c r="J115" i="956"/>
  <c r="K115" i="956" s="1"/>
  <c r="L115" i="956" s="1"/>
  <c r="J113" i="956"/>
  <c r="K113" i="956" s="1"/>
  <c r="L113" i="956" s="1"/>
  <c r="J120" i="956"/>
  <c r="K120" i="956" s="1"/>
  <c r="L120" i="956" s="1"/>
  <c r="J10" i="956"/>
  <c r="K10" i="956" s="1"/>
  <c r="L10" i="956" s="1"/>
  <c r="J22" i="956"/>
  <c r="K22" i="956" s="1"/>
  <c r="L22" i="956" s="1"/>
  <c r="J24" i="956"/>
  <c r="K24" i="956" s="1"/>
  <c r="L24" i="956" s="1"/>
  <c r="J26" i="956"/>
  <c r="K26" i="956" s="1"/>
  <c r="L26" i="956" s="1"/>
  <c r="J73" i="956"/>
  <c r="K73" i="956" s="1"/>
  <c r="L73" i="956" s="1"/>
  <c r="J12" i="956"/>
  <c r="K12" i="956" s="1"/>
  <c r="L12" i="956" s="1"/>
  <c r="J59" i="956"/>
  <c r="K59" i="956" s="1"/>
  <c r="L59" i="956" s="1"/>
  <c r="J62" i="956"/>
  <c r="K62" i="956" s="1"/>
  <c r="L62" i="956" s="1"/>
  <c r="J15" i="956"/>
  <c r="K15" i="956" s="1"/>
  <c r="L15" i="956" s="1"/>
  <c r="J17" i="956"/>
  <c r="K17" i="956" s="1"/>
  <c r="L17" i="956" s="1"/>
  <c r="J19" i="956"/>
  <c r="K19" i="956" s="1"/>
  <c r="L19" i="956" s="1"/>
  <c r="J46" i="956"/>
  <c r="K46" i="956" s="1"/>
  <c r="L46" i="956" s="1"/>
  <c r="J48" i="956"/>
  <c r="K48" i="956" s="1"/>
  <c r="L48" i="956" s="1"/>
  <c r="J50" i="956"/>
  <c r="K50" i="956" s="1"/>
  <c r="L50" i="956" s="1"/>
  <c r="J64" i="956"/>
  <c r="K64" i="956" s="1"/>
  <c r="L64" i="956" s="1"/>
  <c r="J71" i="956"/>
  <c r="K71" i="956" s="1"/>
  <c r="L71" i="956" s="1"/>
  <c r="J76" i="956"/>
  <c r="K76" i="956" s="1"/>
  <c r="L76" i="956" s="1"/>
  <c r="J86" i="956"/>
  <c r="K86" i="956" s="1"/>
  <c r="L86" i="956" s="1"/>
  <c r="Q19" i="943" l="1"/>
  <c r="AG14" i="943"/>
  <c r="AG50" i="943" s="1"/>
  <c r="AK14" i="943"/>
  <c r="AK50" i="943" s="1"/>
  <c r="U19" i="943"/>
  <c r="U17" i="943" s="1"/>
  <c r="U50" i="943" s="1"/>
  <c r="Q14" i="943"/>
  <c r="M50" i="943"/>
  <c r="M14" i="943"/>
  <c r="D22" i="943"/>
  <c r="D43" i="943"/>
  <c r="D34" i="943"/>
  <c r="D46" i="943"/>
  <c r="D19" i="943"/>
  <c r="D49" i="943"/>
  <c r="D40" i="943"/>
  <c r="D25" i="943"/>
  <c r="D31" i="943"/>
  <c r="D37" i="943"/>
  <c r="D28" i="943"/>
  <c r="L122" i="957"/>
  <c r="L21" i="957"/>
  <c r="K12" i="935" s="1"/>
  <c r="L96" i="957"/>
  <c r="L109" i="957"/>
  <c r="L14" i="957"/>
  <c r="K11" i="935" s="1"/>
  <c r="L88" i="957"/>
  <c r="L52" i="957"/>
  <c r="L100" i="957"/>
  <c r="L83" i="957"/>
  <c r="L63" i="957"/>
  <c r="K15" i="935" s="1"/>
  <c r="L112" i="957"/>
  <c r="K19" i="935" s="1"/>
  <c r="L75" i="957"/>
  <c r="L79" i="957"/>
  <c r="L44" i="957"/>
  <c r="L43" i="957" s="1"/>
  <c r="K14" i="935" s="1"/>
  <c r="L27" i="957"/>
  <c r="K13" i="935" s="1"/>
  <c r="L104" i="957"/>
  <c r="L92" i="957"/>
  <c r="L104" i="956"/>
  <c r="I87" i="956"/>
  <c r="L100" i="956"/>
  <c r="L96" i="956"/>
  <c r="L109" i="956"/>
  <c r="L92" i="956"/>
  <c r="I74" i="956"/>
  <c r="L88" i="956"/>
  <c r="L79" i="956"/>
  <c r="L83" i="956"/>
  <c r="L75" i="956"/>
  <c r="L27" i="956"/>
  <c r="I43" i="956"/>
  <c r="L63" i="956"/>
  <c r="L14" i="956"/>
  <c r="L112" i="956"/>
  <c r="L11" i="956"/>
  <c r="L21" i="956"/>
  <c r="L9" i="956"/>
  <c r="L118" i="956"/>
  <c r="L52" i="956"/>
  <c r="L72" i="956"/>
  <c r="L44" i="956"/>
  <c r="Q17" i="943" l="1"/>
  <c r="Q50" i="943" s="1"/>
  <c r="Q52" i="943" s="1"/>
  <c r="U52" i="943" s="1"/>
  <c r="Y52" i="943" s="1"/>
  <c r="AC52" i="943" s="1"/>
  <c r="AG52" i="943" s="1"/>
  <c r="AK52" i="943" s="1"/>
  <c r="AO52" i="943" s="1"/>
  <c r="D51" i="943"/>
  <c r="L87" i="957"/>
  <c r="K18" i="935" s="1"/>
  <c r="L74" i="957"/>
  <c r="K17" i="935" s="1"/>
  <c r="J24" i="935" s="1"/>
  <c r="J23" i="935" s="1"/>
  <c r="L74" i="956"/>
  <c r="L87" i="956"/>
  <c r="L122" i="956"/>
  <c r="L43" i="956"/>
  <c r="L124" i="957" l="1"/>
  <c r="L124" i="956"/>
  <c r="L123" i="957" l="1"/>
  <c r="J11" i="936"/>
  <c r="L123" i="956"/>
  <c r="J10" i="936"/>
  <c r="J15" i="936" l="1"/>
  <c r="J13" i="936"/>
  <c r="D15" i="858" l="1"/>
  <c r="E4" i="881" l="1"/>
  <c r="E3" i="881"/>
  <c r="E29" i="881"/>
  <c r="E19" i="881"/>
  <c r="D40" i="881"/>
  <c r="D36" i="881"/>
  <c r="D29" i="881"/>
  <c r="D19" i="881"/>
  <c r="J57" i="954" l="1"/>
  <c r="J58" i="954" s="1"/>
  <c r="J53" i="954"/>
  <c r="J52" i="954"/>
  <c r="J51" i="954"/>
  <c r="J50" i="954"/>
  <c r="J49" i="954" s="1"/>
  <c r="J48" i="954"/>
  <c r="J47" i="954"/>
  <c r="J46" i="954"/>
  <c r="J45" i="954" s="1"/>
  <c r="J44" i="954"/>
  <c r="J43" i="954"/>
  <c r="J42" i="954" s="1"/>
  <c r="J41" i="954"/>
  <c r="J40" i="954"/>
  <c r="J39" i="954"/>
  <c r="J38" i="954" s="1"/>
  <c r="J37" i="954"/>
  <c r="J36" i="954"/>
  <c r="J35" i="954" s="1"/>
  <c r="J34" i="954" s="1"/>
  <c r="J33" i="954"/>
  <c r="J32" i="954"/>
  <c r="J31" i="954"/>
  <c r="J30" i="954"/>
  <c r="J29" i="954" s="1"/>
  <c r="J28" i="954" s="1"/>
  <c r="J27" i="954"/>
  <c r="J26" i="954"/>
  <c r="J25" i="954"/>
  <c r="J24" i="954"/>
  <c r="J23" i="954" s="1"/>
  <c r="J22" i="954" s="1"/>
  <c r="J21" i="954"/>
  <c r="J20" i="954"/>
  <c r="J19" i="954"/>
  <c r="J18" i="954"/>
  <c r="J17" i="954"/>
  <c r="J16" i="954"/>
  <c r="J15" i="954" s="1"/>
  <c r="J14" i="954" s="1"/>
  <c r="J13" i="954" s="1"/>
  <c r="J12" i="954"/>
  <c r="J57" i="953"/>
  <c r="J58" i="953" s="1"/>
  <c r="J53" i="953"/>
  <c r="J52" i="953"/>
  <c r="J51" i="953"/>
  <c r="J50" i="953"/>
  <c r="J49" i="953" s="1"/>
  <c r="J48" i="953"/>
  <c r="J47" i="953"/>
  <c r="J46" i="953"/>
  <c r="J45" i="953" s="1"/>
  <c r="J44" i="953"/>
  <c r="J43" i="953"/>
  <c r="J42" i="953"/>
  <c r="J41" i="953"/>
  <c r="J40" i="953"/>
  <c r="J39" i="953"/>
  <c r="J38" i="953" s="1"/>
  <c r="J37" i="953"/>
  <c r="J36" i="953"/>
  <c r="J35" i="953" s="1"/>
  <c r="J34" i="953" s="1"/>
  <c r="J33" i="953"/>
  <c r="J32" i="953"/>
  <c r="J31" i="953"/>
  <c r="J30" i="953"/>
  <c r="J29" i="953" s="1"/>
  <c r="J28" i="953" s="1"/>
  <c r="J27" i="953"/>
  <c r="J26" i="953"/>
  <c r="J25" i="953"/>
  <c r="J24" i="953"/>
  <c r="J23" i="953" s="1"/>
  <c r="J22" i="953" s="1"/>
  <c r="J21" i="953"/>
  <c r="J20" i="953"/>
  <c r="J19" i="953"/>
  <c r="J18" i="953"/>
  <c r="J17" i="953"/>
  <c r="J16" i="953"/>
  <c r="J15" i="953" s="1"/>
  <c r="J14" i="953" s="1"/>
  <c r="J13" i="953" s="1"/>
  <c r="J12" i="953"/>
  <c r="J54" i="954" l="1"/>
  <c r="J59" i="954" s="1"/>
  <c r="J61" i="954" s="1"/>
  <c r="J62" i="954" s="1"/>
  <c r="J54" i="953"/>
  <c r="J59" i="953" s="1"/>
  <c r="J61" i="953" s="1"/>
  <c r="J62" i="953" s="1"/>
  <c r="H45" i="951" l="1"/>
  <c r="I17" i="952"/>
  <c r="I14" i="952"/>
  <c r="K66" i="952" s="1"/>
  <c r="C24" i="952"/>
  <c r="K70" i="952" s="1"/>
  <c r="I15" i="952"/>
  <c r="I16" i="952"/>
  <c r="I13" i="952"/>
  <c r="K65" i="952" s="1"/>
  <c r="I12" i="952"/>
  <c r="K64" i="952" s="1"/>
  <c r="J55" i="952"/>
  <c r="I55" i="952"/>
  <c r="H55" i="952"/>
  <c r="J54" i="952"/>
  <c r="I54" i="952"/>
  <c r="H54" i="952"/>
  <c r="J53" i="952"/>
  <c r="I53" i="952"/>
  <c r="H53" i="952"/>
  <c r="J52" i="952"/>
  <c r="I52" i="952"/>
  <c r="H52" i="952"/>
  <c r="J51" i="952"/>
  <c r="I51" i="952"/>
  <c r="H51" i="952"/>
  <c r="J50" i="952"/>
  <c r="I50" i="952"/>
  <c r="H50" i="952"/>
  <c r="J41" i="952"/>
  <c r="I41" i="952"/>
  <c r="H41" i="952"/>
  <c r="J40" i="952"/>
  <c r="I40" i="952"/>
  <c r="H40" i="952"/>
  <c r="J39" i="952"/>
  <c r="I39" i="952"/>
  <c r="H39" i="952"/>
  <c r="J38" i="952"/>
  <c r="I38" i="952"/>
  <c r="H38" i="952"/>
  <c r="J37" i="952"/>
  <c r="I37" i="952"/>
  <c r="H37" i="952"/>
  <c r="J36" i="952"/>
  <c r="I36" i="952"/>
  <c r="H36" i="952"/>
  <c r="J35" i="952"/>
  <c r="I35" i="952"/>
  <c r="H35" i="952"/>
  <c r="J34" i="952"/>
  <c r="I34" i="952"/>
  <c r="H34" i="952"/>
  <c r="J33" i="952"/>
  <c r="I33" i="952"/>
  <c r="H33" i="952"/>
  <c r="C5" i="952"/>
  <c r="C4" i="952"/>
  <c r="H36" i="951"/>
  <c r="H35" i="951"/>
  <c r="G23" i="951"/>
  <c r="H23" i="951" s="1"/>
  <c r="F17" i="951"/>
  <c r="J17" i="951" s="1"/>
  <c r="J16" i="951"/>
  <c r="K16" i="951" s="1"/>
  <c r="K15" i="951"/>
  <c r="J15" i="951"/>
  <c r="J14" i="951"/>
  <c r="K14" i="951" s="1"/>
  <c r="J13" i="951"/>
  <c r="K13" i="951" s="1"/>
  <c r="J12" i="951"/>
  <c r="K12" i="951" s="1"/>
  <c r="K11" i="951"/>
  <c r="J11" i="951"/>
  <c r="C5" i="951"/>
  <c r="C4" i="951"/>
  <c r="I23" i="951" l="1"/>
  <c r="G36" i="951" s="1"/>
  <c r="I36" i="951" s="1"/>
  <c r="H30" i="951"/>
  <c r="K68" i="952"/>
  <c r="K67" i="952"/>
  <c r="D24" i="952"/>
  <c r="K71" i="952" s="1"/>
  <c r="J57" i="952"/>
  <c r="H57" i="952"/>
  <c r="I43" i="952"/>
  <c r="J43" i="952"/>
  <c r="H43" i="952"/>
  <c r="B24" i="952" s="1"/>
  <c r="K69" i="952" s="1"/>
  <c r="I57" i="952"/>
  <c r="K17" i="951"/>
  <c r="H24" i="952" l="1"/>
  <c r="K75" i="952" s="1"/>
  <c r="E24" i="952"/>
  <c r="K72" i="952" s="1"/>
  <c r="F24" i="952"/>
  <c r="K73" i="952" s="1"/>
  <c r="I24" i="952"/>
  <c r="V11" i="887"/>
  <c r="F4" i="944"/>
  <c r="G68" i="874"/>
  <c r="H12" i="946"/>
  <c r="H65" i="947"/>
  <c r="H64" i="947"/>
  <c r="H63" i="947"/>
  <c r="H62" i="947"/>
  <c r="H61" i="947"/>
  <c r="H59" i="947"/>
  <c r="H58" i="947"/>
  <c r="H57" i="947"/>
  <c r="H56" i="947"/>
  <c r="H55" i="947"/>
  <c r="H54" i="947"/>
  <c r="H52" i="947"/>
  <c r="H51" i="947"/>
  <c r="H50" i="947"/>
  <c r="H48" i="947"/>
  <c r="H47" i="947"/>
  <c r="H46" i="947"/>
  <c r="H45" i="947"/>
  <c r="H44" i="947"/>
  <c r="H43" i="947"/>
  <c r="H42" i="947"/>
  <c r="H41" i="947"/>
  <c r="H40" i="947"/>
  <c r="H39" i="947"/>
  <c r="H38" i="947"/>
  <c r="H37" i="947"/>
  <c r="H36" i="947"/>
  <c r="H35" i="947"/>
  <c r="H34" i="947"/>
  <c r="H33" i="947"/>
  <c r="H32" i="947"/>
  <c r="H31" i="947"/>
  <c r="H30" i="947"/>
  <c r="H29" i="947"/>
  <c r="H28" i="947"/>
  <c r="H27" i="947"/>
  <c r="H26" i="947"/>
  <c r="H25" i="947"/>
  <c r="H24" i="947"/>
  <c r="H23" i="947"/>
  <c r="H22" i="947"/>
  <c r="H21" i="947"/>
  <c r="H20" i="947"/>
  <c r="H19" i="947"/>
  <c r="H18" i="947"/>
  <c r="H17" i="947"/>
  <c r="H16" i="947"/>
  <c r="H14" i="947"/>
  <c r="H13" i="947"/>
  <c r="H12" i="947"/>
  <c r="H53" i="946"/>
  <c r="H52" i="946"/>
  <c r="H51" i="946"/>
  <c r="H50" i="946"/>
  <c r="H49" i="946"/>
  <c r="H47" i="946"/>
  <c r="H46" i="946"/>
  <c r="H45" i="946"/>
  <c r="H44" i="946"/>
  <c r="H43" i="946"/>
  <c r="H42" i="946"/>
  <c r="H40" i="946"/>
  <c r="H38" i="946"/>
  <c r="H37" i="946"/>
  <c r="H35" i="946"/>
  <c r="H34" i="946"/>
  <c r="H33" i="946"/>
  <c r="H32" i="946"/>
  <c r="H31" i="946"/>
  <c r="H29" i="946"/>
  <c r="H28" i="946"/>
  <c r="H26" i="946"/>
  <c r="H25" i="946"/>
  <c r="H24" i="946"/>
  <c r="H22" i="946"/>
  <c r="H21" i="946"/>
  <c r="H20" i="946"/>
  <c r="H19" i="946"/>
  <c r="H18" i="946"/>
  <c r="H17" i="946"/>
  <c r="H16" i="946"/>
  <c r="H15" i="946"/>
  <c r="H14" i="946"/>
  <c r="H13" i="946"/>
  <c r="C4" i="946"/>
  <c r="G5" i="935"/>
  <c r="G24" i="952" l="1"/>
  <c r="K74" i="952" s="1"/>
  <c r="J24" i="952"/>
  <c r="K77" i="952" s="1"/>
  <c r="K76" i="952"/>
  <c r="G66" i="947"/>
  <c r="K24" i="952"/>
  <c r="K78" i="952" s="1"/>
  <c r="G54" i="946"/>
  <c r="G22" i="874" l="1"/>
  <c r="F61" i="874"/>
  <c r="H14" i="867"/>
  <c r="H22" i="945" l="1"/>
  <c r="M41" i="945" s="1"/>
  <c r="N16" i="945"/>
  <c r="J16" i="945"/>
  <c r="N15" i="945"/>
  <c r="J15" i="945"/>
  <c r="N14" i="945"/>
  <c r="J14" i="945"/>
  <c r="N13" i="945"/>
  <c r="J13" i="945"/>
  <c r="N12" i="945"/>
  <c r="J12" i="945"/>
  <c r="N11" i="945"/>
  <c r="J11" i="945"/>
  <c r="C5" i="945"/>
  <c r="C4" i="945"/>
  <c r="N17" i="945" l="1"/>
  <c r="J17" i="945"/>
  <c r="M40" i="945" s="1"/>
  <c r="C5" i="944" l="1"/>
  <c r="C4" i="944"/>
  <c r="C9" i="943"/>
  <c r="D16" i="858"/>
  <c r="C3" i="944"/>
  <c r="F5" i="944" l="1"/>
  <c r="F3" i="944"/>
  <c r="C8" i="943"/>
  <c r="AP8" i="943"/>
  <c r="AP9" i="943"/>
  <c r="H50" i="943"/>
  <c r="G50" i="943"/>
  <c r="F50" i="943"/>
  <c r="B44" i="943"/>
  <c r="B41" i="943"/>
  <c r="B38" i="943"/>
  <c r="B35" i="943"/>
  <c r="B32" i="943"/>
  <c r="B29" i="943"/>
  <c r="B26" i="943"/>
  <c r="B23" i="943"/>
  <c r="B20" i="943"/>
  <c r="B17" i="943"/>
  <c r="B14" i="943"/>
  <c r="J14" i="867"/>
  <c r="AK51" i="943" l="1"/>
  <c r="AC51" i="943" l="1"/>
  <c r="AG51" i="943"/>
  <c r="Q51" i="943"/>
  <c r="Q53" i="943" s="1"/>
  <c r="U53" i="943" s="1"/>
  <c r="Y53" i="943" s="1"/>
  <c r="AC53" i="943" s="1"/>
  <c r="AG53" i="943" s="1"/>
  <c r="AK53" i="943" s="1"/>
  <c r="AO53" i="943" s="1"/>
  <c r="U51" i="943"/>
  <c r="Y51" i="943"/>
  <c r="J9" i="944"/>
  <c r="J10" i="944" l="1"/>
  <c r="J11" i="944" s="1"/>
  <c r="J12" i="944" s="1"/>
  <c r="J13" i="944" s="1"/>
  <c r="J14" i="944" s="1"/>
  <c r="J15" i="944" s="1"/>
  <c r="J16" i="944" s="1"/>
  <c r="J17" i="944" s="1"/>
  <c r="J18" i="944" s="1"/>
  <c r="J19" i="944" s="1"/>
  <c r="J20" i="944" s="1"/>
  <c r="J21" i="944" s="1"/>
  <c r="J22" i="944" s="1"/>
  <c r="J23" i="944" s="1"/>
  <c r="J24" i="944" s="1"/>
  <c r="J25" i="944" s="1"/>
  <c r="J26" i="944" s="1"/>
  <c r="J27" i="944" s="1"/>
  <c r="J28" i="944" s="1"/>
  <c r="J29" i="944" s="1"/>
  <c r="J30" i="944" s="1"/>
  <c r="J31" i="944" s="1"/>
  <c r="J32" i="944" s="1"/>
  <c r="J33" i="944" s="1"/>
  <c r="J34" i="944" s="1"/>
  <c r="J35" i="944" s="1"/>
  <c r="J36" i="944" s="1"/>
  <c r="J37" i="944" s="1"/>
  <c r="J38" i="944" s="1"/>
  <c r="J39" i="944" s="1"/>
  <c r="J40" i="944" s="1"/>
  <c r="J41" i="944" s="1"/>
  <c r="J42" i="944" s="1"/>
  <c r="J43" i="944" s="1"/>
  <c r="J44" i="944" s="1"/>
  <c r="J45" i="944" s="1"/>
  <c r="J46" i="944" s="1"/>
  <c r="J47" i="944" s="1"/>
  <c r="J48" i="944" s="1"/>
  <c r="J49" i="944" s="1"/>
  <c r="J50" i="944" s="1"/>
  <c r="J51" i="944" s="1"/>
  <c r="J52" i="944" s="1"/>
  <c r="J53" i="944" s="1"/>
  <c r="J54" i="944" s="1"/>
  <c r="M51" i="943" l="1"/>
  <c r="I51" i="943"/>
  <c r="E52" i="943"/>
  <c r="I52" i="943" s="1"/>
  <c r="E51" i="943"/>
  <c r="E53" i="943" s="1"/>
  <c r="C5" i="881"/>
  <c r="AO51" i="943" l="1"/>
  <c r="I53" i="943"/>
  <c r="C5" i="936" l="1"/>
  <c r="O4" i="901"/>
  <c r="N4" i="936"/>
  <c r="D17" i="858"/>
  <c r="O4" i="900"/>
  <c r="H63" i="940"/>
  <c r="H62" i="940"/>
  <c r="H61" i="940"/>
  <c r="H60" i="940"/>
  <c r="H59" i="940"/>
  <c r="H57" i="940"/>
  <c r="H56" i="940"/>
  <c r="H55" i="940"/>
  <c r="H54" i="940"/>
  <c r="H53" i="940"/>
  <c r="H52" i="940"/>
  <c r="H50" i="940"/>
  <c r="H49" i="940"/>
  <c r="H48" i="940"/>
  <c r="H46" i="940"/>
  <c r="H45" i="940"/>
  <c r="H44" i="940"/>
  <c r="H43" i="940"/>
  <c r="H42" i="940"/>
  <c r="H41" i="940"/>
  <c r="H40" i="940"/>
  <c r="H39" i="940"/>
  <c r="H38" i="940"/>
  <c r="H37" i="940"/>
  <c r="H36" i="940"/>
  <c r="H35" i="940"/>
  <c r="H34" i="940"/>
  <c r="H33" i="940"/>
  <c r="H32" i="940"/>
  <c r="H31" i="940"/>
  <c r="H30" i="940"/>
  <c r="H29" i="940"/>
  <c r="H28" i="940"/>
  <c r="H27" i="940"/>
  <c r="H26" i="940"/>
  <c r="H25" i="940"/>
  <c r="H24" i="940"/>
  <c r="H23" i="940"/>
  <c r="H22" i="940"/>
  <c r="H21" i="940"/>
  <c r="H20" i="940"/>
  <c r="H19" i="940"/>
  <c r="H18" i="940"/>
  <c r="H17" i="940"/>
  <c r="H16" i="940"/>
  <c r="H14" i="940"/>
  <c r="H13" i="940"/>
  <c r="H12" i="940"/>
  <c r="C4" i="939"/>
  <c r="H53" i="939"/>
  <c r="H52" i="939"/>
  <c r="H51" i="939"/>
  <c r="H50" i="939"/>
  <c r="H49" i="939"/>
  <c r="H47" i="939"/>
  <c r="H46" i="939"/>
  <c r="H45" i="939"/>
  <c r="H44" i="939"/>
  <c r="H43" i="939"/>
  <c r="H42" i="939"/>
  <c r="H40" i="939"/>
  <c r="H38" i="939"/>
  <c r="H37" i="939"/>
  <c r="H35" i="939"/>
  <c r="H34" i="939"/>
  <c r="H33" i="939"/>
  <c r="H32" i="939"/>
  <c r="H31" i="939"/>
  <c r="H29" i="939"/>
  <c r="H28" i="939"/>
  <c r="H26" i="939"/>
  <c r="H25" i="939"/>
  <c r="H24" i="939"/>
  <c r="H22" i="939"/>
  <c r="H21" i="939"/>
  <c r="H20" i="939"/>
  <c r="H19" i="939"/>
  <c r="H18" i="939"/>
  <c r="H17" i="939"/>
  <c r="H16" i="939"/>
  <c r="H15" i="939"/>
  <c r="H14" i="939"/>
  <c r="H13" i="939"/>
  <c r="H12" i="939"/>
  <c r="G64" i="940" l="1"/>
  <c r="G54" i="939"/>
  <c r="O5" i="901" l="1"/>
  <c r="O5" i="900"/>
  <c r="G4" i="935"/>
  <c r="N5" i="936"/>
  <c r="C4" i="936" l="1"/>
  <c r="C4" i="935" l="1"/>
  <c r="C5" i="935"/>
  <c r="C3" i="935"/>
  <c r="G3" i="935"/>
  <c r="P14" i="931" l="1"/>
  <c r="P13" i="931"/>
  <c r="P12" i="931"/>
  <c r="I12" i="931"/>
  <c r="I13" i="931" s="1"/>
  <c r="P20" i="931" s="1"/>
  <c r="H12" i="931"/>
  <c r="H13" i="931" s="1"/>
  <c r="P18" i="931" s="1"/>
  <c r="C5" i="931"/>
  <c r="C4" i="931"/>
  <c r="I20" i="888"/>
  <c r="I45" i="921"/>
  <c r="K54" i="921" s="1"/>
  <c r="C4" i="921"/>
  <c r="C5" i="921"/>
  <c r="P15" i="931" l="1"/>
  <c r="P19" i="931" s="1"/>
  <c r="G44" i="921"/>
  <c r="G45" i="921" s="1"/>
  <c r="K13" i="750"/>
  <c r="K12" i="750"/>
  <c r="K52" i="921" l="1"/>
  <c r="K51" i="921"/>
  <c r="H44" i="921"/>
  <c r="H45" i="921" l="1"/>
  <c r="K53" i="921" s="1"/>
  <c r="L12" i="750"/>
  <c r="L13" i="750"/>
  <c r="I11" i="752" l="1"/>
  <c r="K13" i="887" l="1"/>
  <c r="H13" i="887"/>
  <c r="I13" i="887" s="1"/>
  <c r="H12" i="887"/>
  <c r="I12" i="887" s="1"/>
  <c r="M12" i="887" s="1"/>
  <c r="M12" i="888"/>
  <c r="M13" i="887" l="1"/>
  <c r="L13" i="887"/>
  <c r="M12" i="750"/>
  <c r="I12" i="750"/>
  <c r="J13" i="750"/>
  <c r="I13" i="750"/>
  <c r="J12" i="750"/>
  <c r="P12" i="750" l="1"/>
  <c r="N12" i="750"/>
  <c r="R12" i="750" s="1"/>
  <c r="P13" i="750"/>
  <c r="O13" i="750"/>
  <c r="S12" i="750" s="1"/>
  <c r="Q12" i="750"/>
  <c r="R13" i="750" l="1"/>
  <c r="R14" i="750" s="1"/>
  <c r="Z26" i="750" s="1"/>
  <c r="P14" i="750"/>
  <c r="Z25" i="750" s="1"/>
  <c r="U12" i="750"/>
  <c r="U14" i="750" s="1"/>
  <c r="Z29" i="750" s="1"/>
  <c r="T12" i="750"/>
  <c r="T14" i="750" s="1"/>
  <c r="Z28" i="750" s="1"/>
  <c r="N14" i="750"/>
  <c r="Z20" i="750" s="1"/>
  <c r="I9" i="875" l="1"/>
  <c r="K15" i="875" s="1"/>
  <c r="C5" i="910" l="1"/>
  <c r="C4" i="910"/>
  <c r="F45" i="921" l="1"/>
  <c r="K50" i="921" s="1"/>
  <c r="F21" i="901" l="1"/>
  <c r="C5" i="901"/>
  <c r="C4" i="901"/>
  <c r="C5" i="900"/>
  <c r="C4" i="900"/>
  <c r="F21" i="900"/>
  <c r="M14" i="888" l="1"/>
  <c r="S31" i="888" s="1"/>
  <c r="C5" i="888" l="1"/>
  <c r="C4" i="888"/>
  <c r="R11" i="888"/>
  <c r="R13" i="888"/>
  <c r="R12" i="888"/>
  <c r="I21" i="888"/>
  <c r="S34" i="888" s="1"/>
  <c r="H13" i="888"/>
  <c r="J13" i="888" s="1"/>
  <c r="I12" i="888"/>
  <c r="H20" i="888"/>
  <c r="H21" i="888" s="1"/>
  <c r="S33" i="888" s="1"/>
  <c r="G20" i="888"/>
  <c r="G21" i="888" s="1"/>
  <c r="S32" i="888" s="1"/>
  <c r="V12" i="887"/>
  <c r="J14" i="887"/>
  <c r="K12" i="887"/>
  <c r="K15" i="887" s="1"/>
  <c r="V24" i="887" s="1"/>
  <c r="J11" i="887"/>
  <c r="C5" i="887"/>
  <c r="Y4" i="887"/>
  <c r="C4" i="887"/>
  <c r="V15" i="887" l="1"/>
  <c r="V23" i="887" s="1"/>
  <c r="H14" i="888"/>
  <c r="S28" i="888" s="1"/>
  <c r="K12" i="888"/>
  <c r="L12" i="888" s="1"/>
  <c r="N14" i="887"/>
  <c r="L14" i="887"/>
  <c r="L12" i="887"/>
  <c r="M15" i="887"/>
  <c r="L11" i="887"/>
  <c r="N11" i="887"/>
  <c r="I15" i="887"/>
  <c r="V21" i="887" s="1"/>
  <c r="R14" i="888"/>
  <c r="S30" i="888" s="1"/>
  <c r="J20" i="888"/>
  <c r="J21" i="888" s="1"/>
  <c r="J18" i="951" s="1"/>
  <c r="I14" i="888"/>
  <c r="S29" i="888" s="1"/>
  <c r="J15" i="887"/>
  <c r="V22" i="887" s="1"/>
  <c r="K18" i="951" l="1"/>
  <c r="K19" i="951" s="1"/>
  <c r="G35" i="951" s="1"/>
  <c r="I35" i="951" s="1"/>
  <c r="I38" i="951" s="1"/>
  <c r="J19" i="951"/>
  <c r="N15" i="887"/>
  <c r="K14" i="888"/>
  <c r="O11" i="887" s="1"/>
  <c r="L15" i="887"/>
  <c r="J14" i="888"/>
  <c r="L14" i="888"/>
  <c r="H51" i="951" l="1"/>
  <c r="H29" i="951"/>
  <c r="H31" i="951" s="1"/>
  <c r="O15" i="887"/>
  <c r="V25" i="887" s="1"/>
  <c r="Q11" i="887"/>
  <c r="Q15" i="887" s="1"/>
  <c r="V27" i="887" s="1"/>
  <c r="P11" i="887"/>
  <c r="P15" i="887" s="1"/>
  <c r="V26" i="887" s="1"/>
  <c r="C4" i="872"/>
  <c r="C4" i="881" l="1"/>
  <c r="C3" i="881"/>
  <c r="E40" i="881"/>
  <c r="E36" i="881"/>
  <c r="K12" i="867"/>
  <c r="H12" i="867"/>
  <c r="I12" i="752"/>
  <c r="E41" i="881" l="1"/>
  <c r="D41" i="881"/>
  <c r="F9" i="875"/>
  <c r="H9" i="875" s="1"/>
  <c r="K14" i="875" s="1"/>
  <c r="C5" i="875" l="1"/>
  <c r="C4" i="875"/>
  <c r="I41" i="874"/>
  <c r="J41" i="874" s="1"/>
  <c r="C5" i="874"/>
  <c r="C4" i="874"/>
  <c r="C5" i="867"/>
  <c r="C4" i="867"/>
  <c r="C5" i="866"/>
  <c r="C4" i="866"/>
  <c r="F13" i="872"/>
  <c r="H13" i="872" s="1"/>
  <c r="G15" i="872" s="1"/>
  <c r="J19" i="872" s="1"/>
  <c r="C5" i="872" l="1"/>
  <c r="C5" i="864" l="1"/>
  <c r="C4" i="864"/>
  <c r="H11" i="752"/>
  <c r="C5" i="863" l="1"/>
  <c r="C4" i="863"/>
  <c r="C5" i="750"/>
  <c r="C4" i="750"/>
  <c r="C5" i="860"/>
  <c r="C4" i="860"/>
  <c r="L14" i="867"/>
  <c r="L15" i="867" s="1"/>
  <c r="Q24" i="867" s="1"/>
  <c r="C5" i="752"/>
  <c r="C4" i="752"/>
  <c r="Q17" i="867"/>
  <c r="Q14" i="867"/>
  <c r="Q15" i="867"/>
  <c r="Q16" i="867"/>
  <c r="K13" i="867"/>
  <c r="H13" i="867"/>
  <c r="J13" i="867" s="1"/>
  <c r="J12" i="867"/>
  <c r="I14" i="867"/>
  <c r="K14" i="867" s="1"/>
  <c r="Q13" i="867"/>
  <c r="Q12" i="867"/>
  <c r="E12" i="866"/>
  <c r="M13" i="866"/>
  <c r="M12" i="866"/>
  <c r="H12" i="866"/>
  <c r="H13" i="866" s="1"/>
  <c r="G12" i="866"/>
  <c r="G13" i="866" s="1"/>
  <c r="O17" i="866" s="1"/>
  <c r="M15" i="864"/>
  <c r="E12" i="864"/>
  <c r="G12" i="864" s="1"/>
  <c r="G13" i="864" s="1"/>
  <c r="M18" i="864" s="1"/>
  <c r="M14" i="864"/>
  <c r="M13" i="864"/>
  <c r="M12" i="864"/>
  <c r="H12" i="864"/>
  <c r="H13" i="864" s="1"/>
  <c r="M20" i="864" s="1"/>
  <c r="O14" i="863"/>
  <c r="O13" i="863"/>
  <c r="H13" i="863"/>
  <c r="J13" i="863" s="1"/>
  <c r="G13" i="863"/>
  <c r="I13" i="863" s="1"/>
  <c r="O12" i="863"/>
  <c r="H12" i="863"/>
  <c r="J12" i="863" s="1"/>
  <c r="G12" i="863"/>
  <c r="I12" i="863" s="1"/>
  <c r="P14" i="860"/>
  <c r="P13" i="860"/>
  <c r="P12" i="860"/>
  <c r="P14" i="861"/>
  <c r="P13" i="861"/>
  <c r="I13" i="861"/>
  <c r="K13" i="861" s="1"/>
  <c r="H13" i="861"/>
  <c r="J13" i="861" s="1"/>
  <c r="P12" i="861"/>
  <c r="I12" i="861"/>
  <c r="K12" i="861" s="1"/>
  <c r="H12" i="861"/>
  <c r="J12" i="861" s="1"/>
  <c r="C5" i="861"/>
  <c r="C4" i="861"/>
  <c r="I13" i="860"/>
  <c r="K13" i="860" s="1"/>
  <c r="I12" i="860"/>
  <c r="K12" i="860" s="1"/>
  <c r="H13" i="860"/>
  <c r="J13" i="860" s="1"/>
  <c r="H12" i="860"/>
  <c r="J12" i="860" s="1"/>
  <c r="O19" i="866" l="1"/>
  <c r="M16" i="864"/>
  <c r="M19" i="864" s="1"/>
  <c r="K14" i="861"/>
  <c r="P20" i="861" s="1"/>
  <c r="J14" i="861"/>
  <c r="P18" i="861" s="1"/>
  <c r="K14" i="860"/>
  <c r="P20" i="860" s="1"/>
  <c r="K15" i="867"/>
  <c r="Q23" i="867" s="1"/>
  <c r="J15" i="867"/>
  <c r="Q21" i="867" s="1"/>
  <c r="M14" i="866"/>
  <c r="O18" i="866" s="1"/>
  <c r="Q18" i="867"/>
  <c r="Q22" i="867" s="1"/>
  <c r="J14" i="860"/>
  <c r="P18" i="860" s="1"/>
  <c r="O15" i="863"/>
  <c r="P19" i="863" s="1"/>
  <c r="I14" i="863"/>
  <c r="P18" i="863" s="1"/>
  <c r="J14" i="863"/>
  <c r="P20" i="863" s="1"/>
  <c r="P15" i="861"/>
  <c r="P19" i="861" s="1"/>
  <c r="O12" i="752" l="1"/>
  <c r="O11" i="752"/>
  <c r="O15" i="752" s="1"/>
  <c r="P19" i="752" s="1"/>
  <c r="I13" i="752"/>
  <c r="I14" i="752"/>
  <c r="H14" i="752"/>
  <c r="H12" i="752"/>
  <c r="H13" i="752"/>
  <c r="Z14" i="750"/>
  <c r="Z13" i="750"/>
  <c r="Z12" i="750"/>
  <c r="Q14" i="750"/>
  <c r="Z21" i="750" s="1"/>
  <c r="M13" i="750"/>
  <c r="M14" i="750" s="1"/>
  <c r="H14" i="874" l="1"/>
  <c r="Z24" i="750"/>
  <c r="I15" i="752"/>
  <c r="P15" i="860"/>
  <c r="P19" i="860" s="1"/>
  <c r="Z15" i="750"/>
  <c r="Z23" i="750" s="1"/>
  <c r="F22" i="874" l="1"/>
  <c r="H22" i="874" s="1"/>
  <c r="H16" i="874"/>
  <c r="P20" i="752"/>
  <c r="S14" i="750"/>
  <c r="Z27" i="750" s="1"/>
  <c r="L14" i="750"/>
  <c r="Z22" i="750" s="1"/>
  <c r="H15" i="752" l="1"/>
  <c r="P18" i="75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tc={3115CCFE-1DE5-4E97-B848-A7191D4BC950}</author>
  </authors>
  <commentList>
    <comment ref="C22" authorId="0" shapeId="0" xr:uid="{3115CCFE-1DE5-4E97-B848-A7191D4BC950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Compactado de 20 em 20 cm.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tc={D92EDF6E-FF6F-45DB-A854-E7792A129901}</author>
    <author>tc={D203787F-E50E-4A86-B19A-199C5ABC66E3}</author>
    <author>tc={6D33E2FA-D4AA-488E-A2C5-11FF0036B876}</author>
  </authors>
  <commentList>
    <comment ref="K8" authorId="0" shapeId="0" xr:uid="{D92EDF6E-FF6F-45DB-A854-E7792A129901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Somente para estacas concretadas até o nível do terreno.
Considerando comprimento do final da estaca até o solo de 1,4m.</t>
      </text>
    </comment>
    <comment ref="H12" authorId="1" shapeId="0" xr:uid="{D203787F-E50E-4A86-B19A-199C5ABC66E3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Considerando comprimento parcial da estaca + comprimento até nível do terreno.</t>
      </text>
    </comment>
    <comment ref="H13" authorId="2" shapeId="0" xr:uid="{6D33E2FA-D4AA-488E-A2C5-11FF0036B876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Considerando comprimento parcial da estaca + comprimento até nível do terreno.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tc={2371B438-A9A2-4DC2-BBAE-FAB28C9D7D9D}</author>
    <author>tc={3AA618A8-3007-435B-B8A5-2764BE627474}</author>
    <author>tc={D027EA91-0E3F-4C02-9EA8-B8A01EA58701}</author>
    <author>tc={781D4F94-AC2D-48D2-BEBF-E83BECDADEAA}</author>
    <author>tc={831B7B7C-692E-441C-A531-AF26D97B7785}</author>
  </authors>
  <commentList>
    <comment ref="N9" authorId="0" shapeId="0" xr:uid="{2371B438-A9A2-4DC2-BBAE-FAB28C9D7D9D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Escavação considerando alargamento da base de 1m para ambos os lados e profundidade considerando altura do bloco + lastro de concreto magro de 5 cm + altura do bloco até o nível  do terreno.</t>
      </text>
    </comment>
    <comment ref="O9" authorId="1" shapeId="0" xr:uid="{3AA618A8-3007-435B-B8A5-2764BE627474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Escavação considerando alargamento da base de 1m para ambos os lados e profundidade considerando altura do bloco + lastro de concreto magro de 5 cm + altura do bloco até o nível  do terreno. Medidas retiradas do projeto.</t>
      </text>
    </comment>
    <comment ref="Q9" authorId="2" shapeId="0" xr:uid="{D027EA91-0E3F-4C02-9EA8-B8A01EA58701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Somente para os blocos apoiados em solo.</t>
      </text>
    </comment>
    <comment ref="H10" authorId="3" shapeId="0" xr:uid="{781D4F94-AC2D-48D2-BEBF-E83BECDADEAA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Adotado alargamento de 1m para cada lado</t>
      </text>
    </comment>
    <comment ref="R13" authorId="4" shapeId="0" xr:uid="{831B7B7C-692E-441C-A531-AF26D97B7785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Considerar somente lados a serem reaterrados. 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tc={5CD76400-6951-457D-AD84-7836A0EA65EF}</author>
  </authors>
  <commentList>
    <comment ref="M9" authorId="0" shapeId="0" xr:uid="{5CD76400-6951-457D-AD84-7836A0EA65EF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A emenda das barras devem ser feitas com solda, os cordões tem comprimento de 15cm e 20 cm.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tc={9F891CE3-ECF9-471A-AC0A-F2421B0F4243}</author>
    <author>tc={AC78AB81-708F-43AE-8D09-3DCF417F940B}</author>
  </authors>
  <commentList>
    <comment ref="E9" authorId="0" shapeId="0" xr:uid="{9F891CE3-ECF9-471A-AC0A-F2421B0F4243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Medida do Projeto.</t>
      </text>
    </comment>
    <comment ref="F9" authorId="1" shapeId="0" xr:uid="{AC78AB81-708F-43AE-8D09-3DCF417F940B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Medida do Projeto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tc={99999168-2DB1-4798-B781-0E1A7ACEC1F1}</author>
  </authors>
  <commentList>
    <comment ref="F12" authorId="0" shapeId="0" xr:uid="{99999168-2DB1-4798-B781-0E1A7ACEC1F1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Medida do Projeto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tc={6DAC7BCC-A1EC-4DD4-88F3-6A9AD8D48001}</author>
  </authors>
  <commentList>
    <comment ref="I9" authorId="0" shapeId="0" xr:uid="{6DAC7BCC-A1EC-4DD4-88F3-6A9AD8D48001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Área do Projeto</t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tc={A4A2BD4D-68C8-4E06-A0FD-35CF24C2E36D}</author>
    <author>tc={73434B13-58E7-4EE4-AF61-065935E7B04C}</author>
  </authors>
  <commentList>
    <comment ref="F8" authorId="0" shapeId="0" xr:uid="{A4A2BD4D-68C8-4E06-A0FD-35CF24C2E36D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Soma das medidas da lateral.</t>
      </text>
    </comment>
    <comment ref="G8" authorId="1" shapeId="0" xr:uid="{73434B13-58E7-4EE4-AF61-065935E7B04C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Retirada do Projeto.</t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tc={596A64DE-76D9-4E66-B8BD-037EC97A587B}</author>
  </authors>
  <commentList>
    <comment ref="G67" authorId="0" shapeId="0" xr:uid="{596A64DE-76D9-4E66-B8BD-037EC97A587B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Retirada do projeto.</t>
      </text>
    </comment>
  </commentList>
</comments>
</file>

<file path=xl/sharedStrings.xml><?xml version="1.0" encoding="utf-8"?>
<sst xmlns="http://schemas.openxmlformats.org/spreadsheetml/2006/main" count="6448" uniqueCount="1299">
  <si>
    <t>DADOS DO EMPREENDIMENTO</t>
  </si>
  <si>
    <t>OBJETO</t>
  </si>
  <si>
    <t>ENDEREÇO</t>
  </si>
  <si>
    <t>Cidade</t>
  </si>
  <si>
    <t>UF</t>
  </si>
  <si>
    <t>GO</t>
  </si>
  <si>
    <t>Área Total de Construção</t>
  </si>
  <si>
    <t xml:space="preserve">BDI </t>
  </si>
  <si>
    <t>ENCARGOS SOCIAIS HORISTAS</t>
  </si>
  <si>
    <t>Data do Orçamento</t>
  </si>
  <si>
    <t>Prazo</t>
  </si>
  <si>
    <t>BDI REDUZIDO</t>
  </si>
  <si>
    <t>ENCARGOS SOCIAIS MENSALISTAS</t>
  </si>
  <si>
    <t>Revisão</t>
  </si>
  <si>
    <t>BASE</t>
  </si>
  <si>
    <t>OBJETO:</t>
  </si>
  <si>
    <t>REVISÃO:</t>
  </si>
  <si>
    <t>LOCAL:</t>
  </si>
  <si>
    <t>TOTAL</t>
  </si>
  <si>
    <t>BLOCOS</t>
  </si>
  <si>
    <t>DATA:</t>
  </si>
  <si>
    <t>SERVIÇOS:</t>
  </si>
  <si>
    <t>MEMORIAL DE CÁLCULO</t>
  </si>
  <si>
    <t>Elemento</t>
  </si>
  <si>
    <t xml:space="preserve">Concreto
(m³) </t>
  </si>
  <si>
    <t>(m³)</t>
  </si>
  <si>
    <t>TOTAIS</t>
  </si>
  <si>
    <t>Quant.</t>
  </si>
  <si>
    <t>Dimensões Bloco</t>
  </si>
  <si>
    <t>Lastro de concreto 
5 cm</t>
  </si>
  <si>
    <t>Comp.
(m)</t>
  </si>
  <si>
    <t>(m²)</t>
  </si>
  <si>
    <t>Dimensões Pilares</t>
  </si>
  <si>
    <t>Forma de madeira</t>
  </si>
  <si>
    <t>Dimensões</t>
  </si>
  <si>
    <t>Área</t>
  </si>
  <si>
    <t>RESUMO DE SERVIÇOS</t>
  </si>
  <si>
    <t>Unitário
(m)</t>
  </si>
  <si>
    <t>Diâmetro
(cm)</t>
  </si>
  <si>
    <t>(m)</t>
  </si>
  <si>
    <t>MEMORIAL DE CÁLCULO E LEVANTAMENTOS</t>
  </si>
  <si>
    <t>00</t>
  </si>
  <si>
    <t>ORÇAMENTO</t>
  </si>
  <si>
    <t>RESPONSÁVEL:</t>
  </si>
  <si>
    <t>ART:</t>
  </si>
  <si>
    <t>CREA:</t>
  </si>
  <si>
    <t>DISTRITO</t>
  </si>
  <si>
    <t>ESTACAS RAIZ</t>
  </si>
  <si>
    <t>Bitola</t>
  </si>
  <si>
    <t xml:space="preserve">Profundidade </t>
  </si>
  <si>
    <t>C20</t>
  </si>
  <si>
    <t>Ø 8</t>
  </si>
  <si>
    <t>Ø 20</t>
  </si>
  <si>
    <t>(kg)</t>
  </si>
  <si>
    <t>Peso Linear</t>
  </si>
  <si>
    <t>(kg/m)</t>
  </si>
  <si>
    <t>Comp. Total</t>
  </si>
  <si>
    <t>Qtd. Aço</t>
  </si>
  <si>
    <t>Ø 10</t>
  </si>
  <si>
    <t>Ø 12,5</t>
  </si>
  <si>
    <t>Pilar</t>
  </si>
  <si>
    <t>Eixo</t>
  </si>
  <si>
    <t>0</t>
  </si>
  <si>
    <t>Diametro
(m)</t>
  </si>
  <si>
    <t xml:space="preserve">Forma de Madeira </t>
  </si>
  <si>
    <t>C35</t>
  </si>
  <si>
    <t>0 e 3</t>
  </si>
  <si>
    <t>1 e 2</t>
  </si>
  <si>
    <t>Bloco</t>
  </si>
  <si>
    <t>Altura.
(m)</t>
  </si>
  <si>
    <t>Largura
(m)</t>
  </si>
  <si>
    <t>Base
(m)</t>
  </si>
  <si>
    <t>Ø 25</t>
  </si>
  <si>
    <t xml:space="preserve">VLP </t>
  </si>
  <si>
    <t>Perimetro</t>
  </si>
  <si>
    <t>VLR</t>
  </si>
  <si>
    <t>Transversina de Vão</t>
  </si>
  <si>
    <t>Transversina de Apoio</t>
  </si>
  <si>
    <t>Ø 5</t>
  </si>
  <si>
    <t>Ø 6,3</t>
  </si>
  <si>
    <t>Ø 16</t>
  </si>
  <si>
    <t>Laje Principal</t>
  </si>
  <si>
    <t>Aço - CA 50</t>
  </si>
  <si>
    <t>Guarda Rodas</t>
  </si>
  <si>
    <t>Cortina</t>
  </si>
  <si>
    <t>Ala</t>
  </si>
  <si>
    <t>Laje de Transição</t>
  </si>
  <si>
    <t>Expess.
(m)</t>
  </si>
  <si>
    <t>Sobrelaje</t>
  </si>
  <si>
    <t>Estacas em Rocha - Eixo 1 e 2</t>
  </si>
  <si>
    <t>PILARES</t>
  </si>
  <si>
    <t>MESO-ESTRUTURA</t>
  </si>
  <si>
    <t>VIGA DE RIGIDEZ</t>
  </si>
  <si>
    <t>Escavação em Rocha</t>
  </si>
  <si>
    <t>Escavação em Solo</t>
  </si>
  <si>
    <t>Local</t>
  </si>
  <si>
    <t>Quantidade</t>
  </si>
  <si>
    <t>Longarina</t>
  </si>
  <si>
    <t>Volume (m³)</t>
  </si>
  <si>
    <t>Transversina</t>
  </si>
  <si>
    <t>Laje Tabuleiro</t>
  </si>
  <si>
    <t>Comp. (m)</t>
  </si>
  <si>
    <t>Base (m)</t>
  </si>
  <si>
    <t>Altura (m)</t>
  </si>
  <si>
    <t>M³</t>
  </si>
  <si>
    <t>AÇO - CA 50</t>
  </si>
  <si>
    <t>SUPER-ESTRUTURA</t>
  </si>
  <si>
    <t>TRANSVERSINAS</t>
  </si>
  <si>
    <t>LAJE TABULEIRO</t>
  </si>
  <si>
    <t>ESCORAMENTO</t>
  </si>
  <si>
    <t>Largura (m)</t>
  </si>
  <si>
    <t>Comprimento (m)</t>
  </si>
  <si>
    <t>Distância (m)</t>
  </si>
  <si>
    <t>Comprimento total a ser escorado 80m</t>
  </si>
  <si>
    <t>VOLUME TOTAL A SER ESCORADO</t>
  </si>
  <si>
    <t>Área da seção (m²)</t>
  </si>
  <si>
    <t>BARREIRA NEW JERSEY</t>
  </si>
  <si>
    <t>C30</t>
  </si>
  <si>
    <t>ELEMENTOS DA CABEÇEIRA</t>
  </si>
  <si>
    <t>Montante (Guarda Corpo)</t>
  </si>
  <si>
    <t>Viga (Guarda Corpo)</t>
  </si>
  <si>
    <t>VOLUME TOTAL DE CONCRETO A SER DEMOLIDO</t>
  </si>
  <si>
    <t>Espessura (dm)</t>
  </si>
  <si>
    <t>Largura (dm)</t>
  </si>
  <si>
    <t>Volume (dm³)</t>
  </si>
  <si>
    <t>Peso (kg)</t>
  </si>
  <si>
    <t>Apoio - Pilar e Longarina</t>
  </si>
  <si>
    <t>NEOPRENE</t>
  </si>
  <si>
    <t xml:space="preserve">SERVIÇOS: </t>
  </si>
  <si>
    <t>SOBRELAJE</t>
  </si>
  <si>
    <t>Área (m²)</t>
  </si>
  <si>
    <t>Forma Madeira (m²)</t>
  </si>
  <si>
    <t>Diâmetro (mm)</t>
  </si>
  <si>
    <t>Espaçamento (m)</t>
  </si>
  <si>
    <t>Unidade</t>
  </si>
  <si>
    <t>Volume Concreto (m³)</t>
  </si>
  <si>
    <t>BONIFICAÇÃO DE DESPESAS INDIRETAS
BDI - NORMAL SEM DESONERAÇÃO</t>
  </si>
  <si>
    <t>Município da Obra</t>
  </si>
  <si>
    <t>Base de cálculo ISS do município</t>
  </si>
  <si>
    <t>ISS:</t>
  </si>
  <si>
    <t>Descrição</t>
  </si>
  <si>
    <t>Valor percentual adotado</t>
  </si>
  <si>
    <r>
      <t xml:space="preserve">(AC) - </t>
    </r>
    <r>
      <rPr>
        <sz val="10"/>
        <rFont val="Arial Narrow"/>
        <family val="2"/>
      </rPr>
      <t>Administração Central</t>
    </r>
  </si>
  <si>
    <r>
      <t xml:space="preserve">(S) + (G) - </t>
    </r>
    <r>
      <rPr>
        <sz val="10"/>
        <rFont val="Arial Narrow"/>
        <family val="2"/>
      </rPr>
      <t>Seguro e Garantia</t>
    </r>
  </si>
  <si>
    <r>
      <t xml:space="preserve">(R) - </t>
    </r>
    <r>
      <rPr>
        <sz val="10"/>
        <rFont val="Arial Narrow"/>
        <family val="2"/>
      </rPr>
      <t>Risco</t>
    </r>
  </si>
  <si>
    <r>
      <t xml:space="preserve">(DF) - </t>
    </r>
    <r>
      <rPr>
        <sz val="10"/>
        <rFont val="Arial Narrow"/>
        <family val="2"/>
      </rPr>
      <t>Despesas Financeiras</t>
    </r>
  </si>
  <si>
    <r>
      <t xml:space="preserve">(L) - </t>
    </r>
    <r>
      <rPr>
        <sz val="10"/>
        <rFont val="Arial Narrow"/>
        <family val="2"/>
      </rPr>
      <t>Lucro</t>
    </r>
  </si>
  <si>
    <r>
      <t xml:space="preserve">(I1) - </t>
    </r>
    <r>
      <rPr>
        <sz val="10"/>
        <rFont val="Arial Narrow"/>
        <family val="2"/>
      </rPr>
      <t>PIS</t>
    </r>
  </si>
  <si>
    <r>
      <t xml:space="preserve">(I2) - </t>
    </r>
    <r>
      <rPr>
        <sz val="10"/>
        <rFont val="Arial Narrow"/>
        <family val="2"/>
      </rPr>
      <t>COFINS</t>
    </r>
  </si>
  <si>
    <r>
      <t xml:space="preserve">(I3) - </t>
    </r>
    <r>
      <rPr>
        <sz val="10"/>
        <rFont val="Arial Narrow"/>
        <family val="2"/>
      </rPr>
      <t>ISS</t>
    </r>
  </si>
  <si>
    <r>
      <t xml:space="preserve">(I4) - </t>
    </r>
    <r>
      <rPr>
        <sz val="10"/>
        <rFont val="Arial Narrow"/>
        <family val="2"/>
      </rPr>
      <t>Contribuição Previdenciária (CPRB)</t>
    </r>
  </si>
  <si>
    <t>BDI Adotado</t>
  </si>
  <si>
    <t>*Fonte da composição, valores de referência e fórmula do BDI: Acórdão 2622/2013-TCU-Plenário</t>
  </si>
  <si>
    <t>Onde:</t>
  </si>
  <si>
    <t>AC - taxa de rateio da Administração Central</t>
  </si>
  <si>
    <t>DF - taxa das despesas financeiras</t>
  </si>
  <si>
    <t>R, S, G - taxa de risco, seguro e garantia do empreendimento</t>
  </si>
  <si>
    <t>I - taxa de tributos (onerado: I = COFINS+PIS+ISS / desonerado: I = COFINS+PIS+ISS+CPRB)</t>
  </si>
  <si>
    <t>L - taxa de lucro</t>
  </si>
  <si>
    <t>Empol. - 50%</t>
  </si>
  <si>
    <t>DEMONSTRATIVO DE ENCARGOS SOCIAIS</t>
  </si>
  <si>
    <t>CÓDIGO</t>
  </si>
  <si>
    <t>DESCRIÇÃO</t>
  </si>
  <si>
    <r>
      <rPr>
        <b/>
        <sz val="10"/>
        <rFont val="Arial Narrow"/>
        <family val="2"/>
      </rPr>
      <t>COM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DESONERAÇÃO</t>
    </r>
  </si>
  <si>
    <r>
      <rPr>
        <b/>
        <sz val="10"/>
        <rFont val="Arial Narrow"/>
        <family val="2"/>
      </rPr>
      <t>SEM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DESONERAÇÃO</t>
    </r>
  </si>
  <si>
    <r>
      <rPr>
        <b/>
        <sz val="10"/>
        <rFont val="Arial Narrow"/>
        <family val="2"/>
      </rPr>
      <t>HORISTA
%</t>
    </r>
  </si>
  <si>
    <r>
      <rPr>
        <b/>
        <sz val="10"/>
        <rFont val="Arial Narrow"/>
        <family val="2"/>
      </rPr>
      <t>GRUPO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A</t>
    </r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</si>
  <si>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</si>
  <si>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</si>
  <si>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</si>
  <si>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</si>
  <si>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</si>
  <si>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</si>
  <si>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</si>
  <si>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</si>
  <si>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</si>
  <si>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</si>
  <si>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</si>
  <si>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</si>
  <si>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</si>
  <si>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A8</t>
  </si>
  <si>
    <t>FGTS</t>
  </si>
  <si>
    <t>A9</t>
  </si>
  <si>
    <t>SECONCI</t>
  </si>
  <si>
    <t>A</t>
  </si>
  <si>
    <t>Total</t>
  </si>
  <si>
    <r>
      <rPr>
        <b/>
        <sz val="10"/>
        <rFont val="Arial Narrow"/>
        <family val="2"/>
      </rPr>
      <t>GRUPO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B</t>
    </r>
  </si>
  <si>
    <t>B1</t>
  </si>
  <si>
    <t>B2</t>
  </si>
  <si>
    <t>Feriados</t>
  </si>
  <si>
    <t>B3</t>
  </si>
  <si>
    <t>B4</t>
  </si>
  <si>
    <t>B5</t>
  </si>
  <si>
    <t>Licença Paternidade</t>
  </si>
  <si>
    <t>B6</t>
  </si>
  <si>
    <t>Faltas Justificadas</t>
  </si>
  <si>
    <t>B7</t>
  </si>
  <si>
    <t>B8</t>
  </si>
  <si>
    <t>B</t>
  </si>
  <si>
    <r>
      <rPr>
        <b/>
        <sz val="10"/>
        <rFont val="Arial Narrow"/>
        <family val="2"/>
      </rPr>
      <t>GRUPO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C</t>
    </r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</si>
  <si>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</si>
  <si>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</si>
  <si>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</si>
  <si>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</si>
  <si>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</si>
  <si>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</si>
  <si>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</si>
  <si>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C5</t>
  </si>
  <si>
    <t>Indenização Adicional</t>
  </si>
  <si>
    <t>C</t>
  </si>
  <si>
    <r>
      <rPr>
        <b/>
        <sz val="10"/>
        <rFont val="Arial Narrow"/>
        <family val="2"/>
      </rPr>
      <t>GRUPO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D</t>
    </r>
  </si>
  <si>
    <t>D1</t>
  </si>
  <si>
    <t>D2</t>
  </si>
  <si>
    <t>D</t>
  </si>
  <si>
    <t>TOTAL(A+B+C+D)</t>
  </si>
  <si>
    <t>(1) Porcentuais definidos pelo TAG TCE / GOINFRA</t>
  </si>
  <si>
    <t>(2) Aliquota definida por lei (lucro presumido)</t>
  </si>
  <si>
    <t>(3) Aliquota definida pela lei 13.161/15 (CPRB-contribuição previdenciária sobre a receita bruta).</t>
  </si>
  <si>
    <t>ENSAIO DE PROVA DE CARGA</t>
  </si>
  <si>
    <t xml:space="preserve">Estacas perfuradas em rocha </t>
  </si>
  <si>
    <t xml:space="preserve">Estacas perfuradas em solo </t>
  </si>
  <si>
    <t>ESTACAS</t>
  </si>
  <si>
    <t>Volume de Concreto Total (m³)</t>
  </si>
  <si>
    <t>BLOCO</t>
  </si>
  <si>
    <t>GABIÃO TIPO CAIXA</t>
  </si>
  <si>
    <t>m³</t>
  </si>
  <si>
    <t>QUANTIDADE</t>
  </si>
  <si>
    <t>UNIDADE</t>
  </si>
  <si>
    <t>FAIXA F (INTERVENÇOES PONTUAIS)</t>
  </si>
  <si>
    <t>CUSTO TOTAL</t>
  </si>
  <si>
    <t>TERRAPLANAGEM E PREPARAÇÃO DO TERRENO</t>
  </si>
  <si>
    <t>m²</t>
  </si>
  <si>
    <t>Compactação a 95% do proctor normal</t>
  </si>
  <si>
    <t>INSTALAÇÕES PROVISÓRIAS</t>
  </si>
  <si>
    <t>Escritório de campo</t>
  </si>
  <si>
    <t>Escritório urbano (cidade)</t>
  </si>
  <si>
    <t>mês</t>
  </si>
  <si>
    <t>Alojamento (pessoal operacional)</t>
  </si>
  <si>
    <t>Alojamento (pessoal técnico administrativo)</t>
  </si>
  <si>
    <t>Alojamento (engenheiros)</t>
  </si>
  <si>
    <t>Mobiliário de Escritório (inclusive eq. de informática)</t>
  </si>
  <si>
    <t>Mobiliário de Alojamento (engenheiros)</t>
  </si>
  <si>
    <t>Almoxarifado</t>
  </si>
  <si>
    <t>Galpões para Carpintaria e Armação (cobertura)</t>
  </si>
  <si>
    <t>Oficinas</t>
  </si>
  <si>
    <t>Fiscalização</t>
  </si>
  <si>
    <t>Posto de Combustível e Lubrificação</t>
  </si>
  <si>
    <t>Vestiários</t>
  </si>
  <si>
    <t>Sanitários</t>
  </si>
  <si>
    <t>Banheiros Químicos (com lavatório)</t>
  </si>
  <si>
    <t>un</t>
  </si>
  <si>
    <t>Refeitório (para os administrativos)</t>
  </si>
  <si>
    <t>Tenda 6x6 m (refeitório)</t>
  </si>
  <si>
    <t>Mesa com 4 cadeiras (refeitório – tendas)</t>
  </si>
  <si>
    <t>cj</t>
  </si>
  <si>
    <t>Laboratório (espaço físico)</t>
  </si>
  <si>
    <t>Ambulatório</t>
  </si>
  <si>
    <t>Cercas</t>
  </si>
  <si>
    <t>m</t>
  </si>
  <si>
    <t>Guaritas</t>
  </si>
  <si>
    <t>Fossa Séptica</t>
  </si>
  <si>
    <t>Sumidouro</t>
  </si>
  <si>
    <t>Poço Artesiano</t>
  </si>
  <si>
    <t>Placa de Obra</t>
  </si>
  <si>
    <t>Obelisco de Inauguração (com placa)</t>
  </si>
  <si>
    <t>Instalações Provisórias de Água / Esgoto</t>
  </si>
  <si>
    <t>Instalações Provisórias de Energia Elétrica</t>
  </si>
  <si>
    <t>Consumo de Energia (canteiro / alojamento)</t>
  </si>
  <si>
    <t>KWH/mês</t>
  </si>
  <si>
    <t>Consumo de Telefone/Internet (canteiro)</t>
  </si>
  <si>
    <t>Materiais de Limpeza (alojamento eng / escrit. urb)</t>
  </si>
  <si>
    <t>Faxineira (alojamento eng / escritório urb)</t>
  </si>
  <si>
    <t>INSTALAÇÕES INDUSTRIAIS</t>
  </si>
  <si>
    <t>Instalação de Usina de Asfalto</t>
  </si>
  <si>
    <t>Instalação de Usina de Solos</t>
  </si>
  <si>
    <t>Paiol de explosivos</t>
  </si>
  <si>
    <t>SISTEMA VIÁRIO INTERNO E CAMINHOS DE SERVIÇO</t>
  </si>
  <si>
    <t>Sinalização - placas da obra (caminhos de serviço)</t>
  </si>
  <si>
    <t>Sinalização - placas da obra (desvio / pare siga)</t>
  </si>
  <si>
    <t>Cone de sinalização (desvio)</t>
  </si>
  <si>
    <t>Tambor de 200L (desvio)</t>
  </si>
  <si>
    <t>Caminhão Pipa (desvio / caminho de serviço)</t>
  </si>
  <si>
    <t>h</t>
  </si>
  <si>
    <t>Servente para sinalização (desvio)</t>
  </si>
  <si>
    <t>LICENÇAS AMBIENTAIS</t>
  </si>
  <si>
    <t>Licença de Instalação de Canteiro (fixo)</t>
  </si>
  <si>
    <t>Licença de Instalação de Canteiro (área)</t>
  </si>
  <si>
    <t>m2</t>
  </si>
  <si>
    <t>Licença de Usina</t>
  </si>
  <si>
    <t>Licença de Cascalheira</t>
  </si>
  <si>
    <t>Licença de Outorga de Uso da Água</t>
  </si>
  <si>
    <t>Apiloamento Solo</t>
  </si>
  <si>
    <t>O valores do BDI acima foram calculados com emprego da equação a seguir:</t>
  </si>
  <si>
    <t>PIRENÓPOLIS - GO</t>
  </si>
  <si>
    <t>Considerando a maior distância do nivel do terreno até a altura da estrutura.</t>
  </si>
  <si>
    <t xml:space="preserve">DESCRIÇÃO DOS SERVIÇOS </t>
  </si>
  <si>
    <t>MATERIAL</t>
  </si>
  <si>
    <t>PERCURSO</t>
  </si>
  <si>
    <t>ORIGEM</t>
  </si>
  <si>
    <t>DESTINO</t>
  </si>
  <si>
    <t>Materiais Pétreos</t>
  </si>
  <si>
    <t>Canteiro</t>
  </si>
  <si>
    <t>Demolição Concreto Armado (m³)</t>
  </si>
  <si>
    <t>DMT</t>
  </si>
  <si>
    <t>QUADRO RESUMO DE DISTÂNCIA MÉDIA DE TRANSPORTES - DMT</t>
  </si>
  <si>
    <t>DISTÂNCIA ESTIMADA (KM)</t>
  </si>
  <si>
    <t>DISTÂNCIA CALCULADA (KM)</t>
  </si>
  <si>
    <t>LINK GOOGLE MAPS</t>
  </si>
  <si>
    <t>Diversos</t>
  </si>
  <si>
    <t>Pedreira Cooperados</t>
  </si>
  <si>
    <t>https://www.google.com.br/maps/dir/Pedreira_Cooperado-Lagolandia</t>
  </si>
  <si>
    <t>Carga de Entulho</t>
  </si>
  <si>
    <t>Centro - Aparecida de Goiânia</t>
  </si>
  <si>
    <t xml:space="preserve"> Canteiro </t>
  </si>
  <si>
    <t xml:space="preserve">Proximo ao Canteiro </t>
  </si>
  <si>
    <t>Mobilização e Desmobilização</t>
  </si>
  <si>
    <t>Canteiro de Obras localizado no Distrito de Lagolândia, coordenadas: -15.600570º, - 49.024100º.</t>
  </si>
  <si>
    <t>DIVISÃO DE ENGENHARIA</t>
  </si>
  <si>
    <t>Coordenador / Gestor de Contrato (Eng. Sênior)</t>
  </si>
  <si>
    <t>Gestor do Contrato (Eng. Pleno )</t>
  </si>
  <si>
    <t>Engenheiro de Produção / Civil (Eng. Júnior)</t>
  </si>
  <si>
    <t>Sala Técnica (Técnico Estradas)</t>
  </si>
  <si>
    <t>Encarregado de Topografia / Topógrafo Chefe</t>
  </si>
  <si>
    <t>Topógrafo</t>
  </si>
  <si>
    <t>Auxiliar de Topografia</t>
  </si>
  <si>
    <t>Laboratorista de Solos</t>
  </si>
  <si>
    <t>Laboratorista de Betumes</t>
  </si>
  <si>
    <t>Laboratorista de Concretos</t>
  </si>
  <si>
    <t>Auxiliar de Laboratorista</t>
  </si>
  <si>
    <t>DIVISÃO DE SEGURANÇA E MEDICINA DO TRABALHO</t>
  </si>
  <si>
    <t>Engenheiro de Segurança do Trabalho</t>
  </si>
  <si>
    <t>Médico de Segurança do Trabalho</t>
  </si>
  <si>
    <t>Técnico de Segurança do Trabalho</t>
  </si>
  <si>
    <t>DIVISÃO DE PRODUÇÃO</t>
  </si>
  <si>
    <t>Encarregado Geral</t>
  </si>
  <si>
    <t>Motorista</t>
  </si>
  <si>
    <t>DIVISÃO ADMINISTRATIVA</t>
  </si>
  <si>
    <t>Encarregado Administrativo</t>
  </si>
  <si>
    <t>Auxiliar Administrativo</t>
  </si>
  <si>
    <t>Almoxarife / Apontador / Comprador</t>
  </si>
  <si>
    <t>Recepcionista / Telefonista</t>
  </si>
  <si>
    <t>Vigia</t>
  </si>
  <si>
    <t>MANUTENÇÃO DO CANTEIRO</t>
  </si>
  <si>
    <t>Material de Expediente / Cópias / Impressões</t>
  </si>
  <si>
    <t>Medicamentos</t>
  </si>
  <si>
    <t>VEÍCULOS DA ADMINISTRAÇÃO</t>
  </si>
  <si>
    <t>Veículos Leves (incluso combustível)</t>
  </si>
  <si>
    <t>EQUIPAMENTOS INDIRETOS</t>
  </si>
  <si>
    <t>Equipamentos de Laboratório de Solos</t>
  </si>
  <si>
    <t>Equipamentos de Laboratório de Asfalto</t>
  </si>
  <si>
    <t>Equipamentos de Laboratório de Concreto</t>
  </si>
  <si>
    <t>Instrumental de Topografia</t>
  </si>
  <si>
    <t>Caminhão Munck</t>
  </si>
  <si>
    <t>Caminhão prancha</t>
  </si>
  <si>
    <t>SERVIÇOS TÉCNICOS</t>
  </si>
  <si>
    <t>PCMSO (NR-7)</t>
  </si>
  <si>
    <t>unidade</t>
  </si>
  <si>
    <t>PGR (NR-18)</t>
  </si>
  <si>
    <t>Exames Admissionais/Demissionais</t>
  </si>
  <si>
    <t>Anotação de Responsabilidade Técnica</t>
  </si>
  <si>
    <t>Ensaios Tecnológicos</t>
  </si>
  <si>
    <r>
      <rPr>
        <b/>
        <sz val="9"/>
        <rFont val="Arial Narrow"/>
        <family val="2"/>
      </rPr>
      <t>CUSTO
UNITÁRIO</t>
    </r>
  </si>
  <si>
    <r>
      <rPr>
        <sz val="9"/>
        <rFont val="Arial Narrow"/>
        <family val="2"/>
      </rPr>
      <t>Desmatamento, destocamento e limpeza - árvores com
diâmetros menores de 15 cm</t>
    </r>
  </si>
  <si>
    <r>
      <rPr>
        <sz val="9"/>
        <rFont val="Arial Narrow"/>
        <family val="2"/>
      </rPr>
      <t>Escav.,  carga  e  transp.  1ª  categ.  c/  carregadeira  p/
pequenos movimentos de terra - (dt: 201 a 400m)</t>
    </r>
  </si>
  <si>
    <t>Antiga Ponte</t>
  </si>
  <si>
    <t>PRELIMINARES</t>
  </si>
  <si>
    <t>Volume total de concreto</t>
  </si>
  <si>
    <t>Volume para ensaio</t>
  </si>
  <si>
    <t>Quantidade de amostras</t>
  </si>
  <si>
    <t>GOINFRA
RODOVIÁRIA</t>
  </si>
  <si>
    <t>Estacas em Rochas - Eixo 0 e 3</t>
  </si>
  <si>
    <t>Corte Encabeçamento</t>
  </si>
  <si>
    <t>Dimensões Real</t>
  </si>
  <si>
    <t>Dimensões + Alargamento</t>
  </si>
  <si>
    <t>BONIFICAÇÃO DE DESPESAS INDIRETAS
BDI - NORMAL COM DESONERAÇÃO</t>
  </si>
  <si>
    <t>Unitário</t>
  </si>
  <si>
    <t>Reaterro compactado*</t>
  </si>
  <si>
    <t>DMT = 500mt
Emp = 30%</t>
  </si>
  <si>
    <t>Solda</t>
  </si>
  <si>
    <t>Concreto do Bloco de no mínimo 35mpa ao 7º dias ou na data do ensaio.</t>
  </si>
  <si>
    <t>Estacas em Solo - Eixo 3</t>
  </si>
  <si>
    <t>Estacas em Solo - Eixo 0</t>
  </si>
  <si>
    <t>C-20</t>
  </si>
  <si>
    <t>AÇO - CA 50/60</t>
  </si>
  <si>
    <t>Altura (dm)</t>
  </si>
  <si>
    <t>A drenagem das águas pluviais da pista da ponte está localizada nos extremos do tabuleiro e se dá por tubos de PVC de 100,0 mm de diâmetro, espaçados longitudinalmente.</t>
  </si>
  <si>
    <t>De acordo com a NBR 12655, a quantidade de corpos de prova que devem ser moldados in loco deve ser de no mínimo dois por idade a ser testada. Além disso, a NBR 12655 também exige que os corpos de prova sejam moldados a cada 50 m³ de concreto ou um andar, no máximo. 
Nesse caso foi considerado o ensaio de compressão de corpos de prova com 7 e 28 dias para cada 25 m³ de concreto produzido, por se tratar de uma obra de arte especial foi adotado esse valor para aumentar a frequência de controle tecnológico do concreto.</t>
  </si>
  <si>
    <t>Cabeceira</t>
  </si>
  <si>
    <t>Valores estimados da antiga ponte de concreto armado, baseados em visita in loco.
Comprimento Total  55m
Comprimento Laje de Transição 2,5</t>
  </si>
  <si>
    <t>42825</t>
  </si>
  <si>
    <t>CARGA DE ENTULHOS</t>
  </si>
  <si>
    <t>Ensaio de PC</t>
  </si>
  <si>
    <t>Demolição Concreto Armado</t>
  </si>
  <si>
    <t>Limpeza Terreno</t>
  </si>
  <si>
    <t xml:space="preserve">TOTAL </t>
  </si>
  <si>
    <t>TRANSPORTE DE ENTULHOS</t>
  </si>
  <si>
    <t>*Transporte de entulho para centro de tratamento, localizado em Aparecida de Goiânia.</t>
  </si>
  <si>
    <t>Transporte (m³km)*</t>
  </si>
  <si>
    <t>https://www.google.com/maps/dir/FortBeton-Canteiro_Lagolândia</t>
  </si>
  <si>
    <t xml:space="preserve">Concreto Usinado Total </t>
  </si>
  <si>
    <t>TRANSPORTE LOCAL DE CONCRETO</t>
  </si>
  <si>
    <t>Concreto Usinado Bombável</t>
  </si>
  <si>
    <t>Emp.: 30% (m³)</t>
  </si>
  <si>
    <t>Entulho Esp. = 5 cm</t>
  </si>
  <si>
    <t>ADMINISTRAÇÃO - 10 MESES</t>
  </si>
  <si>
    <t>CANTEIRO - 10 MESES</t>
  </si>
  <si>
    <r>
      <rPr>
        <b/>
        <sz val="10"/>
        <rFont val="Arial"/>
        <family val="2"/>
      </rPr>
      <t>Custo</t>
    </r>
  </si>
  <si>
    <r>
      <rPr>
        <b/>
        <sz val="10"/>
        <rFont val="Arial"/>
        <family val="2"/>
      </rPr>
      <t>Total</t>
    </r>
  </si>
  <si>
    <r>
      <rPr>
        <b/>
        <sz val="10"/>
        <rFont val="Arial"/>
        <family val="2"/>
      </rPr>
      <t>Mão de Obra</t>
    </r>
  </si>
  <si>
    <r>
      <rPr>
        <b/>
        <sz val="10"/>
        <rFont val="Arial"/>
        <family val="2"/>
      </rPr>
      <t>(H)</t>
    </r>
  </si>
  <si>
    <r>
      <rPr>
        <b/>
        <sz val="10"/>
        <rFont val="Arial"/>
        <family val="2"/>
      </rPr>
      <t>(GxHxI)</t>
    </r>
  </si>
  <si>
    <t xml:space="preserve"> Solo 1º Categoria </t>
  </si>
  <si>
    <t xml:space="preserve"> Solo 2º Categoria </t>
  </si>
  <si>
    <t>*O reaterro dos blocos será feito com solo de 1ª categoria, escavado dos blocos de eixos 0 e 3 e 50% do material escavado de 1° categoria das estacas.</t>
  </si>
  <si>
    <t>Espalhamento</t>
  </si>
  <si>
    <t>Vol. de Escavação 1° cat.</t>
  </si>
  <si>
    <t>Vol. de Escavação 2° cat.</t>
  </si>
  <si>
    <t>Larg.</t>
  </si>
  <si>
    <t>Comp.</t>
  </si>
  <si>
    <t>Prof.</t>
  </si>
  <si>
    <t>Alarg.</t>
  </si>
  <si>
    <t>Diâmetro</t>
  </si>
  <si>
    <t>Material Escavado 1° cat.*</t>
  </si>
  <si>
    <t>Material Escavado 2° cat.*</t>
  </si>
  <si>
    <t>Arrasamento de Estacas</t>
  </si>
  <si>
    <t>*50% do material da escavação de 1° categoria das estacas será usado para o reaterro dos blocos.</t>
  </si>
  <si>
    <t>Carga de Mat. de Galeria</t>
  </si>
  <si>
    <t>Carga Total de Mat. de Galeria</t>
  </si>
  <si>
    <t>Fornecimento de Material de Jazida*</t>
  </si>
  <si>
    <t>Transporte Material de Jazida</t>
  </si>
  <si>
    <t>Aterro 1° Categoria</t>
  </si>
  <si>
    <t>Aterro Encabeçamento</t>
  </si>
  <si>
    <t>Escavação Mecânizada</t>
  </si>
  <si>
    <t>*Para o aterro do encabeçamento ultilizaremos o material escavado de 1º categoria do corte e material escavado da área de empréstimo próximo ao canteiro.</t>
  </si>
  <si>
    <t>*Limpeza do terreno estimada apenas para a aréa da cabeceira. Valor estimado 5m para ambos os lados.</t>
  </si>
  <si>
    <t>* Para o lastro de concreto foi considerado concreto usinado bombeavel de 15mpa.</t>
  </si>
  <si>
    <t>Carga de trabalho da estaca 140tf e carga de ensaio 280tf.</t>
  </si>
  <si>
    <t>Lastro de concreto 
5 cm *</t>
  </si>
  <si>
    <t xml:space="preserve"> 45020 </t>
  </si>
  <si>
    <t>ESCAVAÇÃO MECÂNIZADA</t>
  </si>
  <si>
    <t>FORNECIMENTO DE MATERIAL DE JAZIDA (CASCALHO)</t>
  </si>
  <si>
    <t>ESCAVAÇÃO E CARGA DE MATERIAL DE JAZIDA</t>
  </si>
  <si>
    <t>TRANSPORTE DE MATERIAL DE JAZIDA (CASCALHO)</t>
  </si>
  <si>
    <t>COMPACTAÇÃO A 95% DO PROCTOR NORMAL</t>
  </si>
  <si>
    <t>M³KM</t>
  </si>
  <si>
    <t>SINAPI</t>
  </si>
  <si>
    <t>Próprio</t>
  </si>
  <si>
    <t>ESTACA RAIZ PERFURADA NO SOLO - D = 40 cm</t>
  </si>
  <si>
    <t>ESTACA RAIZ PERFURADA NA ROCHA - D = 40 cm</t>
  </si>
  <si>
    <t>AÇO CA50/60 AQUISIÇÃO, ARMAÇÃO E COLOCAÇÃO (INCLUSO PERDAS)</t>
  </si>
  <si>
    <t>FORMA CHAPA COMPENSADA PLASTIFICADA 17 mm - UTILIZAÇÃO 3X (CONFECÇÃO, INSTALAÇÃO E RETIRADA)</t>
  </si>
  <si>
    <t>CONCRETO USINADO BOMBEÁVEL FCK=35 MPA</t>
  </si>
  <si>
    <t>PROVA DE CARGA ESTATICA EM ESTACA RAIZ, COM CARGA DE ATE 300TF, INCL. MOBILIZAÇAO E DESMOBILIZAÇAO</t>
  </si>
  <si>
    <t>CONCRETO USINADO BOMBEÁVEL FCK=15 MPA</t>
  </si>
  <si>
    <t>M</t>
  </si>
  <si>
    <t>KG</t>
  </si>
  <si>
    <t>M²</t>
  </si>
  <si>
    <t>UN</t>
  </si>
  <si>
    <t xml:space="preserve"> 45266 </t>
  </si>
  <si>
    <t xml:space="preserve"> 45155 </t>
  </si>
  <si>
    <t xml:space="preserve"> 45150 </t>
  </si>
  <si>
    <t xml:space="preserve"> 45156 </t>
  </si>
  <si>
    <t xml:space="preserve"> 45054 </t>
  </si>
  <si>
    <t>45266</t>
  </si>
  <si>
    <t>45276</t>
  </si>
  <si>
    <t>98749</t>
  </si>
  <si>
    <t>45155</t>
  </si>
  <si>
    <t>45150</t>
  </si>
  <si>
    <t>45156</t>
  </si>
  <si>
    <t>DEMOLIÇÃO DE CONCRETO ARMADO</t>
  </si>
  <si>
    <t>40005</t>
  </si>
  <si>
    <t xml:space="preserve"> 45605 </t>
  </si>
  <si>
    <t xml:space="preserve"> 041006 </t>
  </si>
  <si>
    <t xml:space="preserve"> 40145 </t>
  </si>
  <si>
    <t>ARRASAMENTO DE ESTACAS DE CONCRETO</t>
  </si>
  <si>
    <t>CARGA DE MATERIAL DE GALERIAS</t>
  </si>
  <si>
    <t>TRANSPORTE DE MATERIAL ESCAVADO M3.KM</t>
  </si>
  <si>
    <t>ESPALHAMENTO DE MATERIAL EM BOTA-FORA</t>
  </si>
  <si>
    <t xml:space="preserve">40145 </t>
  </si>
  <si>
    <t xml:space="preserve">041006 </t>
  </si>
  <si>
    <t xml:space="preserve">45605 </t>
  </si>
  <si>
    <t xml:space="preserve">45291 </t>
  </si>
  <si>
    <t xml:space="preserve">45276 </t>
  </si>
  <si>
    <t>*Material total escavado de 2° categoria das estacas e ensaio de prova de carga será transportado para o bota-fora proximo ao canteiro.</t>
  </si>
  <si>
    <t>Transporte (m³.km)</t>
  </si>
  <si>
    <t xml:space="preserve"> 45152 </t>
  </si>
  <si>
    <t>CONCRETO USINADO BOMBEÁVEL FCK=20 MPA</t>
  </si>
  <si>
    <t>GOINFRA RODOVIARIA</t>
  </si>
  <si>
    <t>GOINFRA CIVIL</t>
  </si>
  <si>
    <t>VIGA DE LIGAÇÃO DOS PILARES</t>
  </si>
  <si>
    <t>LONGARINAS</t>
  </si>
  <si>
    <t xml:space="preserve"> 45154 </t>
  </si>
  <si>
    <t>CONCRETO USINADO BOMBEÁVEL FCK=30 MPA</t>
  </si>
  <si>
    <t xml:space="preserve"> 45235 </t>
  </si>
  <si>
    <t xml:space="preserve"> 45230 </t>
  </si>
  <si>
    <t>DRENOS 100 MM - Adaptada</t>
  </si>
  <si>
    <t xml:space="preserve"> 45153 </t>
  </si>
  <si>
    <t>CONCRETO USINADO BOMBEÁVEL FCK=25 MPA</t>
  </si>
  <si>
    <t>Perimetro  (m)</t>
  </si>
  <si>
    <t xml:space="preserve"> 45135 </t>
  </si>
  <si>
    <t>ESCORAMENTO PARA PONTE</t>
  </si>
  <si>
    <t/>
  </si>
  <si>
    <t>10 MESES</t>
  </si>
  <si>
    <t>ENCARGOS SOCIAIS HORISTAS:</t>
  </si>
  <si>
    <t>ENCARGOS SOCIAIS MENSALISTAS:</t>
  </si>
  <si>
    <t>BASE:</t>
  </si>
  <si>
    <t>PRAZO:</t>
  </si>
  <si>
    <t>BDI OBRA:</t>
  </si>
  <si>
    <t>BDI DIFERENCIADO:</t>
  </si>
  <si>
    <t>Item</t>
  </si>
  <si>
    <t>ADMINISTRAÇÃO LOCAL</t>
  </si>
  <si>
    <t>CANTEIRO DE OBRAS</t>
  </si>
  <si>
    <t>Total sem BDI</t>
  </si>
  <si>
    <t>Total do BDI</t>
  </si>
  <si>
    <t>Total Geral</t>
  </si>
  <si>
    <t>TERRAPLANAGEM CABECEIRA</t>
  </si>
  <si>
    <t>Bota-Fora</t>
  </si>
  <si>
    <t>CÁLCULO DE VANTAJOSIDADE</t>
  </si>
  <si>
    <t>O cálculo de vantajosidade se baseia na comparação direta entre os valores totais do orçamento e a escolha pelo que representa o menor valor, para tanto temos:</t>
  </si>
  <si>
    <t>a. Orçamento com desoneração:</t>
  </si>
  <si>
    <t>b. Orçamento sem desoneração:</t>
  </si>
  <si>
    <t>% de Diferença (a / b)</t>
  </si>
  <si>
    <t>ORÇAMENTO COM MELHOR VANTAJOSIDADE:</t>
  </si>
  <si>
    <t>VANTAJOSIDADE</t>
  </si>
  <si>
    <t>Verificação do atendimento ao Acórdão TCU 2622/2013, que rege o percentual de administração local</t>
  </si>
  <si>
    <t>1° Quartil</t>
  </si>
  <si>
    <t>2° Quartil</t>
  </si>
  <si>
    <t>3° Quartil</t>
  </si>
  <si>
    <t>Resultado Orçamento</t>
  </si>
  <si>
    <t>CONSTRUÇÃO DE RODOVIAS E FERROVIAS</t>
  </si>
  <si>
    <t>Código</t>
  </si>
  <si>
    <t>Banco</t>
  </si>
  <si>
    <t>Und</t>
  </si>
  <si>
    <t xml:space="preserve"> 050251 </t>
  </si>
  <si>
    <t>CORPO DE PROVA</t>
  </si>
  <si>
    <t xml:space="preserve"> 40436 </t>
  </si>
  <si>
    <t xml:space="preserve"> 40317 </t>
  </si>
  <si>
    <t xml:space="preserve"> 42805 </t>
  </si>
  <si>
    <t>GABIÕES (0,5 M)</t>
  </si>
  <si>
    <t xml:space="preserve"> 42800 </t>
  </si>
  <si>
    <t>GABIÕES (1,00 M)</t>
  </si>
  <si>
    <t xml:space="preserve"> 45575 </t>
  </si>
  <si>
    <t>GEOTEXTIL - BIDIM RT-16 OU EQUIVALENTE</t>
  </si>
  <si>
    <t xml:space="preserve"> 40455 </t>
  </si>
  <si>
    <t>TRANSPORTE COMERCIAL DE AGREGADOS</t>
  </si>
  <si>
    <t xml:space="preserve"> 45245 </t>
  </si>
  <si>
    <t>LIMPEZA GERAL</t>
  </si>
  <si>
    <t>ITEM</t>
  </si>
  <si>
    <t>SERVIÇO</t>
  </si>
  <si>
    <t>VALORES</t>
  </si>
  <si>
    <t>MESES</t>
  </si>
  <si>
    <t>MÊS 01</t>
  </si>
  <si>
    <t>MÊS 02</t>
  </si>
  <si>
    <t>MÊS 03</t>
  </si>
  <si>
    <t>MÊS 04</t>
  </si>
  <si>
    <t>TOTAL SIMPLES COM BDI</t>
  </si>
  <si>
    <t>PERCENTUAL SIMPLES</t>
  </si>
  <si>
    <t>TOTAL ACUMULADO COM BDI</t>
  </si>
  <si>
    <t>PERCENTUAL ACUMULADO</t>
  </si>
  <si>
    <t>MÊS 05</t>
  </si>
  <si>
    <t>MÊS 06</t>
  </si>
  <si>
    <t>MÊS 07</t>
  </si>
  <si>
    <t>MÊS 09</t>
  </si>
  <si>
    <t>MÊS 10</t>
  </si>
  <si>
    <t>CURVA ABC DE SERVIÇOS
SEM DESONERAÇÃO</t>
  </si>
  <si>
    <t>Valor  Unit</t>
  </si>
  <si>
    <t>Peso (%)</t>
  </si>
  <si>
    <t>Peso Acumulado (%)</t>
  </si>
  <si>
    <t>MURO 01</t>
  </si>
  <si>
    <t>ESTACA</t>
  </si>
  <si>
    <t>CORTE</t>
  </si>
  <si>
    <t>ATERRO</t>
  </si>
  <si>
    <t>DISTANCIA</t>
  </si>
  <si>
    <t>REATERRO(AREA)</t>
  </si>
  <si>
    <t>VOLUME(CORTE)</t>
  </si>
  <si>
    <t>VOLUME(ATERRO)</t>
  </si>
  <si>
    <t>VOLUME REATERRO</t>
  </si>
  <si>
    <t>0+00</t>
  </si>
  <si>
    <t>0+10</t>
  </si>
  <si>
    <t>0+20</t>
  </si>
  <si>
    <t>0+30</t>
  </si>
  <si>
    <t>0+40</t>
  </si>
  <si>
    <t>0+50</t>
  </si>
  <si>
    <t>0+60</t>
  </si>
  <si>
    <t>0+70</t>
  </si>
  <si>
    <t>0+80</t>
  </si>
  <si>
    <t>0+85</t>
  </si>
  <si>
    <t>MURO 02</t>
  </si>
  <si>
    <t>Escavação</t>
  </si>
  <si>
    <t>Transporte Mat. De Galeria (m³.km)</t>
  </si>
  <si>
    <t>Espalhamento - Bota Fora</t>
  </si>
  <si>
    <t>Transporte Agregados (m³.km)</t>
  </si>
  <si>
    <t>DMT = 45,8 mt
Emp = 30%</t>
  </si>
  <si>
    <t>Escavação e Carga de Material de Jazida</t>
  </si>
  <si>
    <t>Carga de Mat. de Galeria - Bota Fora</t>
  </si>
  <si>
    <t>Transporte Mat. De Jazida (m³.km)</t>
  </si>
  <si>
    <t>SINALIZAÇÃO</t>
  </si>
  <si>
    <t>PLACAS RETANGULARES</t>
  </si>
  <si>
    <t>SUPORTE</t>
  </si>
  <si>
    <t>MODELO</t>
  </si>
  <si>
    <t>LOC. ESTACA</t>
  </si>
  <si>
    <t>LADO</t>
  </si>
  <si>
    <t>TIPO DE SUBSTRATO</t>
  </si>
  <si>
    <t>TIPO DE PELÍCULA</t>
  </si>
  <si>
    <t>DIMENSÃO (m)</t>
  </si>
  <si>
    <t>QUANT.</t>
  </si>
  <si>
    <t>TOTAL (m²)</t>
  </si>
  <si>
    <t>TIPO</t>
  </si>
  <si>
    <t>QTDE POR PLACA</t>
  </si>
  <si>
    <t>QTDE TOTAL</t>
  </si>
  <si>
    <t>SO-01</t>
  </si>
  <si>
    <t>Lagolândia</t>
  </si>
  <si>
    <t>LD</t>
  </si>
  <si>
    <t>AÇO</t>
  </si>
  <si>
    <t>III + III</t>
  </si>
  <si>
    <t>2,00x1,00</t>
  </si>
  <si>
    <t>COLUNA DUPLA</t>
  </si>
  <si>
    <t>MADEIRA</t>
  </si>
  <si>
    <t>SO-02</t>
  </si>
  <si>
    <t>Ponte Sobre o Rio do Peixe</t>
  </si>
  <si>
    <t>SO-03</t>
  </si>
  <si>
    <t>SO-04</t>
  </si>
  <si>
    <t>SO-05</t>
  </si>
  <si>
    <t>0,50x0,50</t>
  </si>
  <si>
    <t>COLUNA SIMPLES</t>
  </si>
  <si>
    <t>SO-06</t>
  </si>
  <si>
    <t>2,00x0,5</t>
  </si>
  <si>
    <t>ÁREA TOTAL DAS PLACAS (m²):</t>
  </si>
  <si>
    <t>TOTAL DE SUPORTES (und):</t>
  </si>
  <si>
    <t>Nota de Serviço e Quantidades de Sinalização de Obras (Complementares)</t>
  </si>
  <si>
    <t>Figura</t>
  </si>
  <si>
    <t>Observações</t>
  </si>
  <si>
    <t>SICRO - 5213387 - Barreira de sinalização tipo III de direcionamento ou bloqueio - confecção</t>
  </si>
  <si>
    <t>Será posicionada uma ao ladro da outra contabilizando 6 no início da intervenção de construção da nova ponte e 10 no final, conforme projeto tipo.</t>
  </si>
  <si>
    <t>SICRO3</t>
  </si>
  <si>
    <t>SINALIZAÇÃO VERTICAL TOTALMENTE REFLETIVA (TIPO III) - (Adaptada conforme Decreto 9.900).</t>
  </si>
  <si>
    <t>DESMATAMENTO E LIMPEZA - INCLUSO DESTOCAMENTO DE ÁRVORES COM DIÂMETROS MENORES DE 15 cm</t>
  </si>
  <si>
    <t xml:space="preserve"> 40001 </t>
  </si>
  <si>
    <t>DIVERSOS</t>
  </si>
  <si>
    <t>GOINFRA
CIVIL</t>
  </si>
  <si>
    <t>GOINFRA
RODOVIARIA</t>
  </si>
  <si>
    <t>Tabela extraida do arquivo Encabeçamento Ponte Lagolândia_Rio do Peixe</t>
  </si>
  <si>
    <t xml:space="preserve">TERRAPLENAGEM </t>
  </si>
  <si>
    <t>Fort Beton</t>
  </si>
  <si>
    <t xml:space="preserve"> 45430 </t>
  </si>
  <si>
    <t>REATERRO APILOADO DE VALAS</t>
  </si>
  <si>
    <t>SOLDA DE TOPO EM CHAPA/PERFIL/TUBO DE AÇO CHANFRADO, ESPESSURA=5/16' (Adaptado para atendimento ao Decreto Estadual 9900/2021)</t>
  </si>
  <si>
    <t>Material de Jazida</t>
  </si>
  <si>
    <t>Tabuleiro Ponte</t>
  </si>
  <si>
    <t>DEMOLIÇÕES E LIMPEZA</t>
  </si>
  <si>
    <t>PROTEÇÃO DE MARGEM - GABIÃO E COLCHÃO RENO</t>
  </si>
  <si>
    <t>SINALIZAÇÃO DE OBRAS</t>
  </si>
  <si>
    <t>FUNDAÇÕES</t>
  </si>
  <si>
    <t>APILOAMENTO MANUAL</t>
  </si>
  <si>
    <t>00002</t>
  </si>
  <si>
    <t>FORMA CHAPA COMPENSADA PLASTIFICADA 17 mm - UTILIZAÇÃO 1X (CONFECÇÃO, INSTALAÇÃO E RETIRADA)</t>
  </si>
  <si>
    <t>ADENSAMENTO DE CONCRETO</t>
  </si>
  <si>
    <t>REATERRO DE VALAS C/ COMPACTAÇÃO VIBRATÓRIA</t>
  </si>
  <si>
    <t>BARREIRA DE SINALIZAÇÃO TIPO III DE DIRECIONAMENTO OU BLOQUEIO - CONFECÇÃO. (Adaptado conforme Decreto Estadual 9900/2021)</t>
  </si>
  <si>
    <t>Sub Total de Mão de Obra (J) :</t>
  </si>
  <si>
    <t>Custo por Mobilização (K=F+J) :</t>
  </si>
  <si>
    <t>Preço por Mobilização (M=K+L) :</t>
  </si>
  <si>
    <t>Total Mobilização / Desmobilização (2xM) :</t>
  </si>
  <si>
    <t>*Distância do canteiro a capital mais próxima, mínimo de 50 Km.</t>
  </si>
  <si>
    <t>Equipamento</t>
  </si>
  <si>
    <t>Mobilizador</t>
  </si>
  <si>
    <t>FU</t>
  </si>
  <si>
    <t>DT*</t>
  </si>
  <si>
    <t>Custo</t>
  </si>
  <si>
    <t>(A)</t>
  </si>
  <si>
    <t>(C)</t>
  </si>
  <si>
    <t>(D=AxB/60)</t>
  </si>
  <si>
    <t>(E)</t>
  </si>
  <si>
    <t>(CxDxE)</t>
  </si>
  <si>
    <t>Autopropelidos</t>
  </si>
  <si>
    <t>CAMINHÃO APLICADOR DE MATERIAL TERMOPLÁSTICO</t>
  </si>
  <si>
    <t>CAMINHÃO BASCULANTE 10 M3 - 15 T</t>
  </si>
  <si>
    <t>CAMINHÃO BASCULANTE 6 M3 - 10,5 T</t>
  </si>
  <si>
    <t>CAMINHÃO CARROCERIA MADEIRA - 15 T</t>
  </si>
  <si>
    <t>CAMINHÃO COM BATE ESTACAS HIDRÁULICO PARA DEFENSA</t>
  </si>
  <si>
    <t>CAMINHÃO COM DOLLY - 57 t</t>
  </si>
  <si>
    <t>CAMINHÃO DISTRIBUIDOR DE CIMENTO</t>
  </si>
  <si>
    <t>CAMINHÃO MUNCK (GUINDAUTO)</t>
  </si>
  <si>
    <t>CAMINHÃO PARA HIDROSSEMEADURA</t>
  </si>
  <si>
    <t>CAMINHÃO PARA PINTURA A FRIO COM DEMARCADOR DE FAIXAS</t>
  </si>
  <si>
    <t>CAMINHÃO TANQUE 10.000L</t>
  </si>
  <si>
    <t>CAMINHÃO TANQUE 6.000L</t>
  </si>
  <si>
    <t>CAMINHÃO TANQUE DISTRIBUIDOR DE ASFALTO</t>
  </si>
  <si>
    <t>USINA MÓVEL PARA MICRO REVESTIMENTO</t>
  </si>
  <si>
    <t>CARREGADEIRA DE PNEUS CAT - 924 H OU EQUIVALENTE</t>
  </si>
  <si>
    <t>CARREGADEIRA DE PNEUS CAT - 950 H  OU EQUIVALENTE</t>
  </si>
  <si>
    <t>ESCAVADEIRA HIDRÁULICA - 320DL OU EQUIVALENTE</t>
  </si>
  <si>
    <t>ESCAVADEIRA HIDRÁULICA - CAT 323DL OU EQUIVALENTE</t>
  </si>
  <si>
    <t>FRESADORA A FRIO - W 200 F OU EQUIVALENTE</t>
  </si>
  <si>
    <t>MINI-CARREGADEIRA DE PNEUS COM FRESADORA</t>
  </si>
  <si>
    <t>MINI-CARREGADEIRA DE PNEUS COM VASSOURA DE 1,8 m</t>
  </si>
  <si>
    <t>MOTONIVELADORA - CAT 120K OU EQUIVALENTE</t>
  </si>
  <si>
    <t>PERFURATRIZ HIDRÁULICA SOBRE ESTEIRAS PARA ESTACA RAIZ</t>
  </si>
  <si>
    <t>PERFURATRIZ SOBRE ESTEIRAS - CRAWLER DRILL OU EQUIVALENTE</t>
  </si>
  <si>
    <t>RECICLADORA DE PAVIMENTO À FRIO - CATERPILLAR RM-500 OU EQUIVALENTE</t>
  </si>
  <si>
    <t>RETRO ESCAVADEIRA DE PNEUS - CATERPILLAR 416E  OU EQUIVALENTE</t>
  </si>
  <si>
    <t>ROLO COMPACTADOR DE PNEUS AUTOPROPELIDO - 27 T</t>
  </si>
  <si>
    <t>ROLO LISO TANDEN - 10 t</t>
  </si>
  <si>
    <t>ROLO LISO VIBRATÓRIO AUTOPROPELIDO - CS533 E OU EQUIVALENTE</t>
  </si>
  <si>
    <t>ROLO PÉ DE CARNEIRO AUTOPROPELIDO - CA 250 OU EQUIVALENTE</t>
  </si>
  <si>
    <t>TANQUE DE ESTOCAGEM ASFALTO (30.000L)</t>
  </si>
  <si>
    <t>TRATOR DE PNEUS AGRÍCOLA - MF 4292 OU EQUIVALENTE</t>
  </si>
  <si>
    <t>TRATOR DE PNEUS COM ROÇADEIRA</t>
  </si>
  <si>
    <t>TRATOR ESTEIRAS COM LÂMINA - CAT D8 OU EQUIVALENTE</t>
  </si>
  <si>
    <t>TRATOR ESTEIRAS COM ESCARIFICADOR - CAT D8 OU EQUIVALENTE</t>
  </si>
  <si>
    <t>TRATOR ESTEIRAS COM LAMINA - CAT D4 OU EQUIVALENTE</t>
  </si>
  <si>
    <t>TRATOR ESTEIRAS COM LAMINA - CAT D6 OU EQUIVALENTE</t>
  </si>
  <si>
    <t>USINA DE ASFALTO A QUENTE 80 t/h</t>
  </si>
  <si>
    <t>USINA MISTURADORA DE SOLO 300 t/h</t>
  </si>
  <si>
    <t>USINA PRÉ-MISTURADO A FRIO 60 t/h</t>
  </si>
  <si>
    <t>VIBROACABADORA DE ASFALTO SOBRE ESTEIRAS</t>
  </si>
  <si>
    <r>
      <rPr>
        <b/>
        <sz val="10"/>
        <rFont val="Arial"/>
        <family val="2"/>
      </rPr>
      <t>Percentual
mobilizado (G)</t>
    </r>
  </si>
  <si>
    <r>
      <rPr>
        <b/>
        <sz val="10"/>
        <rFont val="Arial"/>
        <family val="2"/>
      </rPr>
      <t>Total de
operários (I)</t>
    </r>
  </si>
  <si>
    <t>EFETIVO PESSOAL A SER MOBILIZADO</t>
  </si>
  <si>
    <t>Sub Total de Equipamento (F) :</t>
  </si>
  <si>
    <r>
      <rPr>
        <b/>
        <sz val="9"/>
        <rFont val="Arial"/>
        <family val="2"/>
      </rPr>
      <t>Rebocados</t>
    </r>
  </si>
  <si>
    <t>Hora
Produtiva (B)</t>
  </si>
  <si>
    <t>BDI:</t>
  </si>
  <si>
    <t>Goiânia</t>
  </si>
  <si>
    <t>Mobilização / Desmobilização - SEM DESONERAÇÃO</t>
  </si>
  <si>
    <t>Mobilização / Desmobilização - COM DESONERAÇÃO</t>
  </si>
  <si>
    <t>Discriminação</t>
  </si>
  <si>
    <t>Carga de Entulhos Concreto Armado</t>
  </si>
  <si>
    <t>Carga de Entulhos Limpeza Cabeceira</t>
  </si>
  <si>
    <t>*Transporte de entulho para bota-fora proximo ao canteiro.</t>
  </si>
  <si>
    <t xml:space="preserve"> 44100 </t>
  </si>
  <si>
    <t>ESCAVAÇÃO E CARGA DE MATERIAL DE JAZIDA (PAV.URB.)</t>
  </si>
  <si>
    <t xml:space="preserve"> 44102 </t>
  </si>
  <si>
    <t>TRANSPORTE DE MATERIAL DE JAZIDA (CASCALHO) (PAV.URB.)</t>
  </si>
  <si>
    <t>https://www.google.com/maps/dir/Canteiro-EcoblendingAmbiental</t>
  </si>
  <si>
    <t>ORSE</t>
  </si>
  <si>
    <t xml:space="preserve">DESCARTE DE RESÍDUOS DA CONSTRUÇÃO CIVIL EM ÁREA LICENCIADA </t>
  </si>
  <si>
    <t>Volume</t>
  </si>
  <si>
    <t>Carga (T)</t>
  </si>
  <si>
    <t>Muro 1</t>
  </si>
  <si>
    <t>Muro 2</t>
  </si>
  <si>
    <t>Gabião Tipo Caixa 80 H=0,5 (m³)</t>
  </si>
  <si>
    <t>Gabião Tipo Caixa 80 H=1,0 (m³)</t>
  </si>
  <si>
    <t>Colchão Reno 60 E=0,23m (m³)</t>
  </si>
  <si>
    <t>Dispositivo de Conexão (kg)</t>
  </si>
  <si>
    <t>Filtro Geotêxtil (m²)</t>
  </si>
  <si>
    <t>Pedra Rachão (Considerando 15% de perda) (m³)</t>
  </si>
  <si>
    <t>MATERIAIS</t>
  </si>
  <si>
    <t>SERVIÇOS</t>
  </si>
  <si>
    <t>Regularização Terreno</t>
  </si>
  <si>
    <t>COLCHÕES RENO (0,23 M) - Adaptado conforme altura do colchão reno.</t>
  </si>
  <si>
    <t>ARAME GALVANIZADO 10 BWG. (Adaptado conforme modificação do insumo)</t>
  </si>
  <si>
    <t>Quantitativo Extraido do Memorial de Calculo</t>
  </si>
  <si>
    <t>Aterro/Reaterro</t>
  </si>
  <si>
    <t>ESPALHAMENTO DE MATERIAL DEM BOTA-FORA</t>
  </si>
  <si>
    <t>Seguro contra acidente de trabalho INSS</t>
  </si>
  <si>
    <t>Repouso semanal remunerado</t>
  </si>
  <si>
    <t>Férias e 1/3 de férias</t>
  </si>
  <si>
    <t>Auxílio Enfermidade</t>
  </si>
  <si>
    <t>Auxílio Acidente</t>
  </si>
  <si>
    <t>13° Salário</t>
  </si>
  <si>
    <t>Multa por Rescisão do Contrato de Trabalho sem Justa Causa</t>
  </si>
  <si>
    <t>Incidência do Grupo A sobre B</t>
  </si>
  <si>
    <t>Reincidência do Grupo A sobre Aviso Prévio Trabalhado + Reincidência do FGTS sobre Aviso Prévio Indenizado</t>
  </si>
  <si>
    <t>FONTE: GOINFRA</t>
  </si>
  <si>
    <t>BDI</t>
  </si>
  <si>
    <t>CUSTO TOTAL SEM BDI</t>
  </si>
  <si>
    <t>Construção de ponte de concreto sobre o Rio do Peixe, na GO-479, demolição de ponte existente, transporte e destinação do entulho da demolição</t>
  </si>
  <si>
    <t>GO-479, Zona Rural</t>
  </si>
  <si>
    <t>Distrito de Lagolândia</t>
  </si>
  <si>
    <t>Pirenópolis</t>
  </si>
  <si>
    <t>GOINFRA CIVIL-10/2024, GOINFRA RODOVIÁRIA-10/2024, SINAPI-12/2024, SICRO3-10/2024, ORSE-11/2024.</t>
  </si>
  <si>
    <t>Engenheiro Civil Alberto Andrade de Castro</t>
  </si>
  <si>
    <t>1021673722D-GO</t>
  </si>
  <si>
    <t>ORÇAMENTO 
COM DESONERAÇÃO</t>
  </si>
  <si>
    <t>ORÇAMENTO SINTÉTICO
COM DESONERAÇÃO</t>
  </si>
  <si>
    <t>PRAZO :</t>
  </si>
  <si>
    <t>Qtd</t>
  </si>
  <si>
    <t>Valor Unit</t>
  </si>
  <si>
    <t>Valor Total sem BDI</t>
  </si>
  <si>
    <t>Valor Unit com BDI</t>
  </si>
  <si>
    <t>Valor Total com BDI</t>
  </si>
  <si>
    <t xml:space="preserve"> 1.1 </t>
  </si>
  <si>
    <t xml:space="preserve"> 2.1 </t>
  </si>
  <si>
    <t xml:space="preserve"> 2.2 </t>
  </si>
  <si>
    <t>Un</t>
  </si>
  <si>
    <t xml:space="preserve"> 3.1 </t>
  </si>
  <si>
    <t xml:space="preserve"> 3.2 </t>
  </si>
  <si>
    <t xml:space="preserve"> 3.3 </t>
  </si>
  <si>
    <t xml:space="preserve"> 3.4 </t>
  </si>
  <si>
    <t xml:space="preserve"> 3.5 </t>
  </si>
  <si>
    <t xml:space="preserve"> 3.6 </t>
  </si>
  <si>
    <t xml:space="preserve"> 42301 </t>
  </si>
  <si>
    <t>MOBILIZAÇÃO / DESMOBILIZAÇÃO - CONFORME DEMONSTRATIVO</t>
  </si>
  <si>
    <t xml:space="preserve"> 4.1 </t>
  </si>
  <si>
    <t xml:space="preserve"> 4.2 </t>
  </si>
  <si>
    <t xml:space="preserve"> 4.3 </t>
  </si>
  <si>
    <t xml:space="preserve"> 4.4 </t>
  </si>
  <si>
    <t xml:space="preserve"> 4.5 </t>
  </si>
  <si>
    <t xml:space="preserve"> 5.1 </t>
  </si>
  <si>
    <t xml:space="preserve"> 5.2 </t>
  </si>
  <si>
    <t xml:space="preserve"> 5.3 </t>
  </si>
  <si>
    <t xml:space="preserve"> 5.4 </t>
  </si>
  <si>
    <t xml:space="preserve"> 5.5 </t>
  </si>
  <si>
    <t xml:space="preserve"> 5.6 </t>
  </si>
  <si>
    <t xml:space="preserve"> 5.7 </t>
  </si>
  <si>
    <t>m3km</t>
  </si>
  <si>
    <t xml:space="preserve"> 5.8 </t>
  </si>
  <si>
    <t xml:space="preserve"> 5.9 </t>
  </si>
  <si>
    <t xml:space="preserve"> 5.10 </t>
  </si>
  <si>
    <t xml:space="preserve"> 5.11 </t>
  </si>
  <si>
    <t xml:space="preserve"> 5.12 </t>
  </si>
  <si>
    <t xml:space="preserve"> 6.1.1 </t>
  </si>
  <si>
    <t xml:space="preserve"> 6.1.2 </t>
  </si>
  <si>
    <t xml:space="preserve"> 6.1.3 </t>
  </si>
  <si>
    <t>Kg</t>
  </si>
  <si>
    <t xml:space="preserve"> 6.1.4 </t>
  </si>
  <si>
    <t xml:space="preserve"> 6.1.5 </t>
  </si>
  <si>
    <t xml:space="preserve"> 6.1.6 </t>
  </si>
  <si>
    <t xml:space="preserve"> 6.1.7 </t>
  </si>
  <si>
    <t xml:space="preserve"> 6.2.1 </t>
  </si>
  <si>
    <t xml:space="preserve"> 6.2.2 </t>
  </si>
  <si>
    <t xml:space="preserve"> 6.2.3 </t>
  </si>
  <si>
    <t xml:space="preserve"> 6.2.4 </t>
  </si>
  <si>
    <t xml:space="preserve"> 6.2.5 </t>
  </si>
  <si>
    <t xml:space="preserve"> 6.2.6 </t>
  </si>
  <si>
    <t xml:space="preserve"> 8.1 </t>
  </si>
  <si>
    <t xml:space="preserve"> 9.1.1 </t>
  </si>
  <si>
    <t xml:space="preserve"> 9.1.2 </t>
  </si>
  <si>
    <t xml:space="preserve"> 9.1.3 </t>
  </si>
  <si>
    <t xml:space="preserve"> 10.1.1 </t>
  </si>
  <si>
    <t xml:space="preserve"> 10.1.2 </t>
  </si>
  <si>
    <t xml:space="preserve"> 10.2.1 </t>
  </si>
  <si>
    <t>t</t>
  </si>
  <si>
    <t xml:space="preserve"> 070229 </t>
  </si>
  <si>
    <t>ARAME GALVANIZADO 12 BWG</t>
  </si>
  <si>
    <t xml:space="preserve"> 1 </t>
  </si>
  <si>
    <t xml:space="preserve">  </t>
  </si>
  <si>
    <t xml:space="preserve"> 42190 </t>
  </si>
  <si>
    <t>AGETOP RODOVIARIA</t>
  </si>
  <si>
    <t>ADMINISTRAÇÃO LOCAL - TIPO F - CONFORME DEMONSTRATIVO</t>
  </si>
  <si>
    <t xml:space="preserve"> 2 </t>
  </si>
  <si>
    <t xml:space="preserve"> 42290 </t>
  </si>
  <si>
    <t>CANTEIRO DE OBRA - TIPO F - CONFORME DEMONSTRATIVO</t>
  </si>
  <si>
    <t xml:space="preserve"> 3 </t>
  </si>
  <si>
    <t xml:space="preserve"> 42825 </t>
  </si>
  <si>
    <t xml:space="preserve"> 40005 </t>
  </si>
  <si>
    <t xml:space="preserve"> 40006 </t>
  </si>
  <si>
    <t xml:space="preserve"> 10039 </t>
  </si>
  <si>
    <t>Descarte de resíduos da construção civil em área licenciada</t>
  </si>
  <si>
    <t>DESCARTE DE RESÍDUOS DA CONSTRUÇÃO CIVIL EM ÁREA LICENCIADA</t>
  </si>
  <si>
    <t xml:space="preserve"> 4 </t>
  </si>
  <si>
    <t xml:space="preserve"> 40315 </t>
  </si>
  <si>
    <t xml:space="preserve"> 40320 </t>
  </si>
  <si>
    <t xml:space="preserve"> 40100 </t>
  </si>
  <si>
    <t xml:space="preserve"> 5 </t>
  </si>
  <si>
    <t xml:space="preserve"> 42810 </t>
  </si>
  <si>
    <t>COLCHÕES RENO (0,23 M). (Adaptado conforme altura do colchão reno)</t>
  </si>
  <si>
    <t>AGETOP CIVIL</t>
  </si>
  <si>
    <t xml:space="preserve"> 41293 </t>
  </si>
  <si>
    <t xml:space="preserve"> 5.13 </t>
  </si>
  <si>
    <t xml:space="preserve"> 5.14 </t>
  </si>
  <si>
    <t xml:space="preserve"> 5.15 </t>
  </si>
  <si>
    <t xml:space="preserve"> 6 </t>
  </si>
  <si>
    <t xml:space="preserve"> 6.1 </t>
  </si>
  <si>
    <t xml:space="preserve"> 45276 </t>
  </si>
  <si>
    <t xml:space="preserve"> 45291 </t>
  </si>
  <si>
    <t xml:space="preserve"> 6.2 </t>
  </si>
  <si>
    <t xml:space="preserve"> 6.2.7 </t>
  </si>
  <si>
    <t xml:space="preserve"> 45123 </t>
  </si>
  <si>
    <t xml:space="preserve"> 6.2.9 </t>
  </si>
  <si>
    <t xml:space="preserve"> 45435 </t>
  </si>
  <si>
    <t xml:space="preserve"> 6.2.10 </t>
  </si>
  <si>
    <t xml:space="preserve"> 6.2.11 </t>
  </si>
  <si>
    <t xml:space="preserve"> 6.2.12 </t>
  </si>
  <si>
    <t xml:space="preserve"> 7 </t>
  </si>
  <si>
    <t xml:space="preserve"> 7.1 </t>
  </si>
  <si>
    <t xml:space="preserve"> 7.2 </t>
  </si>
  <si>
    <t xml:space="preserve"> 7.3 </t>
  </si>
  <si>
    <t xml:space="preserve"> 7.4 </t>
  </si>
  <si>
    <t xml:space="preserve"> 98749 </t>
  </si>
  <si>
    <t>SOLDA DE TOPO EM CHAPA/PERFIL/TUBO DE AÇO CHANFRADO, ESPESSURA=5/16'. (Adaptado conforme Decreto Estadual 9900/2021)</t>
  </si>
  <si>
    <t xml:space="preserve"> 7.5 </t>
  </si>
  <si>
    <t xml:space="preserve"> 7.6 </t>
  </si>
  <si>
    <t xml:space="preserve"> 7.7 </t>
  </si>
  <si>
    <t xml:space="preserve"> 7.8 </t>
  </si>
  <si>
    <t xml:space="preserve"> 7.10 </t>
  </si>
  <si>
    <t xml:space="preserve"> 00002 </t>
  </si>
  <si>
    <t xml:space="preserve"> 8 </t>
  </si>
  <si>
    <t xml:space="preserve"> 9 </t>
  </si>
  <si>
    <t xml:space="preserve"> 9.1 </t>
  </si>
  <si>
    <t xml:space="preserve"> 45038 </t>
  </si>
  <si>
    <t xml:space="preserve"> 9.2 </t>
  </si>
  <si>
    <t xml:space="preserve"> 9.2.1 </t>
  </si>
  <si>
    <t xml:space="preserve"> 9.2.2 </t>
  </si>
  <si>
    <t xml:space="preserve"> 9.2.3 </t>
  </si>
  <si>
    <t xml:space="preserve"> 9.3 </t>
  </si>
  <si>
    <t xml:space="preserve"> 9.3.1 </t>
  </si>
  <si>
    <t xml:space="preserve"> 9.3.2 </t>
  </si>
  <si>
    <t xml:space="preserve"> 9.3.3 </t>
  </si>
  <si>
    <t xml:space="preserve"> 10 </t>
  </si>
  <si>
    <t xml:space="preserve"> 10.1 </t>
  </si>
  <si>
    <t>LONGARINA - VIGA PRINCIPAL</t>
  </si>
  <si>
    <t xml:space="preserve"> 10.1.3 </t>
  </si>
  <si>
    <t xml:space="preserve"> 10.2 </t>
  </si>
  <si>
    <t xml:space="preserve"> 10.2.2 </t>
  </si>
  <si>
    <t xml:space="preserve"> 10.2.3 </t>
  </si>
  <si>
    <t xml:space="preserve"> 10.3 </t>
  </si>
  <si>
    <t xml:space="preserve"> 10.3.1 </t>
  </si>
  <si>
    <t xml:space="preserve"> 10.3.2 </t>
  </si>
  <si>
    <t xml:space="preserve"> 10.3.3 </t>
  </si>
  <si>
    <t xml:space="preserve"> 10.4 </t>
  </si>
  <si>
    <t>GUARDA RODAS</t>
  </si>
  <si>
    <t xml:space="preserve"> 10.4.1 </t>
  </si>
  <si>
    <t xml:space="preserve"> 10.4.2 </t>
  </si>
  <si>
    <t xml:space="preserve"> 10.4.3 </t>
  </si>
  <si>
    <t xml:space="preserve"> 10.5 </t>
  </si>
  <si>
    <t>ELEMENTOS DA CABECEIRA</t>
  </si>
  <si>
    <t xml:space="preserve"> 10.5.1 </t>
  </si>
  <si>
    <t xml:space="preserve"> 10.5.2 </t>
  </si>
  <si>
    <t xml:space="preserve"> 10.5.3 </t>
  </si>
  <si>
    <t xml:space="preserve"> 10.5.4 </t>
  </si>
  <si>
    <t xml:space="preserve"> 10.6 </t>
  </si>
  <si>
    <t xml:space="preserve"> 10.6.1 </t>
  </si>
  <si>
    <t xml:space="preserve"> 10.6.2 </t>
  </si>
  <si>
    <t xml:space="preserve"> 11 </t>
  </si>
  <si>
    <t xml:space="preserve"> 11.1 </t>
  </si>
  <si>
    <t xml:space="preserve"> 11.2 </t>
  </si>
  <si>
    <t xml:space="preserve"> 11.3 </t>
  </si>
  <si>
    <t xml:space="preserve"> 11.4 </t>
  </si>
  <si>
    <t xml:space="preserve"> 11.5 </t>
  </si>
  <si>
    <t>DRENOS 100 MM (adaptado para atendimento das dimensões de projeto)</t>
  </si>
  <si>
    <t xml:space="preserve"> 12 </t>
  </si>
  <si>
    <t xml:space="preserve"> 12.1 </t>
  </si>
  <si>
    <t xml:space="preserve"> 40853 </t>
  </si>
  <si>
    <t xml:space="preserve"> 12.2 </t>
  </si>
  <si>
    <t xml:space="preserve"> 5213387 </t>
  </si>
  <si>
    <t>SINALIZAÇÃO VERTICAL TOTALMENTE REFLETIVA (TIPO III)</t>
  </si>
  <si>
    <t>ORÇAMENTO SINTÉTICO
SEM DESONERAÇÃO</t>
  </si>
  <si>
    <t>588.300,17</t>
  </si>
  <si>
    <t>269.605,37</t>
  </si>
  <si>
    <t>19,11</t>
  </si>
  <si>
    <t>1,94</t>
  </si>
  <si>
    <t>36.729,72</t>
  </si>
  <si>
    <t>30,00</t>
  </si>
  <si>
    <t>4,34</t>
  </si>
  <si>
    <t>Total
Sem BDI</t>
  </si>
  <si>
    <t>Total
Com BDI</t>
  </si>
  <si>
    <t>ORÇAMENTO 
SEM DESONERAÇÃO</t>
  </si>
  <si>
    <t>ORÇAMENTO RESUMO
SEM DESONERAÇÃO</t>
  </si>
  <si>
    <t>Valor do BDI</t>
  </si>
  <si>
    <t>CRONOGRAMA FISICO-FINANCEIRO
SEM DESONERAÇÃO</t>
  </si>
  <si>
    <t>COMPOSIÇÃO DE PREÇOS UNITÁRIOS
SEM DESONERAÇÃO</t>
  </si>
  <si>
    <t>Composições Principais</t>
  </si>
  <si>
    <t>Tipo</t>
  </si>
  <si>
    <t>Composição</t>
  </si>
  <si>
    <t>Insumo</t>
  </si>
  <si>
    <t>Mão de Obra</t>
  </si>
  <si>
    <t>MO sem LS =&gt;</t>
  </si>
  <si>
    <t>LS =&gt;</t>
  </si>
  <si>
    <t>MO com LS =&gt;</t>
  </si>
  <si>
    <t>Valor do BDI =&gt;</t>
  </si>
  <si>
    <t>Valor com BDI =&gt;</t>
  </si>
  <si>
    <t xml:space="preserve"> 0002 </t>
  </si>
  <si>
    <t>SERVENTE</t>
  </si>
  <si>
    <t xml:space="preserve"> 0004 </t>
  </si>
  <si>
    <t>PEDREIRO</t>
  </si>
  <si>
    <t>PINTOR</t>
  </si>
  <si>
    <t>AJUDANTE</t>
  </si>
  <si>
    <t>CARPINTEIRO</t>
  </si>
  <si>
    <t>Material</t>
  </si>
  <si>
    <t>l</t>
  </si>
  <si>
    <t>ARMADOR</t>
  </si>
  <si>
    <t xml:space="preserve"> 2757 </t>
  </si>
  <si>
    <t>Preço Unitário</t>
  </si>
  <si>
    <t>Custo Horário</t>
  </si>
  <si>
    <t xml:space="preserve"> 2409 </t>
  </si>
  <si>
    <t>TRANSPORTE DE MATERIAL ESCAVADO EM CAMINHÃO BASCULANTE (M3XKM) (O. RODOV.)</t>
  </si>
  <si>
    <t>Serviços</t>
  </si>
  <si>
    <t>FUES - FUNDAÇÕES E ESTRUTURAS</t>
  </si>
  <si>
    <t>Equipamentos</t>
  </si>
  <si>
    <t>Utilização</t>
  </si>
  <si>
    <t>Operativa</t>
  </si>
  <si>
    <t>Improdutiva</t>
  </si>
  <si>
    <t>ENCARREGADO DE SERVIÇO</t>
  </si>
  <si>
    <t>EMBASA</t>
  </si>
  <si>
    <t>Composições Auxiliares</t>
  </si>
  <si>
    <t>ADMINISTRAÇÃO LOCAL - TIPO F</t>
  </si>
  <si>
    <t>Custo Horário da Execução (A) + (B)</t>
  </si>
  <si>
    <t>(D) Produção de Equipe</t>
  </si>
  <si>
    <t>(E) Custo Unitário de Execução [(A) + (B) + (C)] / (D)</t>
  </si>
  <si>
    <t>F</t>
  </si>
  <si>
    <t>Emp</t>
  </si>
  <si>
    <t>ADMINISTRAÇÃO LOCAL - TIPO F (CONFORME DEMONSTRATIVO)</t>
  </si>
  <si>
    <t>Custo unitário total de material</t>
  </si>
  <si>
    <t>CANTEIRO DE OBRA - TIPO F</t>
  </si>
  <si>
    <t xml:space="preserve"> 0003 </t>
  </si>
  <si>
    <t>MOBILIZAÇÃO  /  DESMOBILIZAÇÃO  -  CONFORME  DEMONSTRATIVO - SEM DESONERAÇÃO</t>
  </si>
  <si>
    <t>Custo Horário Total</t>
  </si>
  <si>
    <t xml:space="preserve"> 30027 </t>
  </si>
  <si>
    <t>COMPRESSOR DE AR 340 PCM</t>
  </si>
  <si>
    <t xml:space="preserve"> 30037 </t>
  </si>
  <si>
    <t xml:space="preserve"> 30028 </t>
  </si>
  <si>
    <t>MARTELETE PERFURADOR / ROMPEDOR - AR COMPRIMIDO (25kg)</t>
  </si>
  <si>
    <t>Custo horário total de equipamentos</t>
  </si>
  <si>
    <t xml:space="preserve"> 20031 </t>
  </si>
  <si>
    <t>21,73</t>
  </si>
  <si>
    <t xml:space="preserve"> 20002 </t>
  </si>
  <si>
    <t>26,90</t>
  </si>
  <si>
    <t>2,69</t>
  </si>
  <si>
    <t>Adicional de Mão de obra (%)</t>
  </si>
  <si>
    <t>Custo horário total de mão de obra</t>
  </si>
  <si>
    <t xml:space="preserve"> 30001 </t>
  </si>
  <si>
    <t>43,46</t>
  </si>
  <si>
    <t>10,76</t>
  </si>
  <si>
    <t xml:space="preserve"> 30007 </t>
  </si>
  <si>
    <t xml:space="preserve"> 30000 </t>
  </si>
  <si>
    <t>Limpeza</t>
  </si>
  <si>
    <t xml:space="preserve"> 10503 </t>
  </si>
  <si>
    <t>Descarte de resíduos misturado da construção civil em área licenciada.</t>
  </si>
  <si>
    <t>Detalhamento de Cálculo ORSE</t>
  </si>
  <si>
    <t xml:space="preserve"> 30008 </t>
  </si>
  <si>
    <t>0,86</t>
  </si>
  <si>
    <t>0,53</t>
  </si>
  <si>
    <t xml:space="preserve"> 10146 </t>
  </si>
  <si>
    <t>FORNECIMENTO DE MATERIAL DE JAZIDA / CASCALHO</t>
  </si>
  <si>
    <t>15,29</t>
  </si>
  <si>
    <t xml:space="preserve"> 30011 </t>
  </si>
  <si>
    <t>13,45</t>
  </si>
  <si>
    <t xml:space="preserve"> 30040 </t>
  </si>
  <si>
    <t xml:space="preserve"> 30046 </t>
  </si>
  <si>
    <t xml:space="preserve"> 30009 </t>
  </si>
  <si>
    <t xml:space="preserve"> 30005 </t>
  </si>
  <si>
    <t xml:space="preserve"> 30013 </t>
  </si>
  <si>
    <t>GRADE DE DISCO - 24X24</t>
  </si>
  <si>
    <t xml:space="preserve"> 20018 </t>
  </si>
  <si>
    <t>26,61</t>
  </si>
  <si>
    <t xml:space="preserve"> 20017 </t>
  </si>
  <si>
    <t>27,83</t>
  </si>
  <si>
    <t>139,15</t>
  </si>
  <si>
    <t xml:space="preserve"> 20003 </t>
  </si>
  <si>
    <t>22,70</t>
  </si>
  <si>
    <t>113,50</t>
  </si>
  <si>
    <t xml:space="preserve"> 10057 </t>
  </si>
  <si>
    <t>TELA DE AÇO REVEST. PVC P/ GABIÕES (0,50M) - TIPO CAIXÃO</t>
  </si>
  <si>
    <t>490,47</t>
  </si>
  <si>
    <t>539,51</t>
  </si>
  <si>
    <t xml:space="preserve"> 10034 </t>
  </si>
  <si>
    <t>PEDRA DE MÃO / MARROADA  (POSTO PEDREIRA)</t>
  </si>
  <si>
    <t>87,38</t>
  </si>
  <si>
    <t>96,11</t>
  </si>
  <si>
    <t>G</t>
  </si>
  <si>
    <t>ATIVIDADES AUXILIARES</t>
  </si>
  <si>
    <t xml:space="preserve"> 47027 </t>
  </si>
  <si>
    <t>ESCAVAÇÃO MANUAL</t>
  </si>
  <si>
    <t>65,99</t>
  </si>
  <si>
    <t>26,39</t>
  </si>
  <si>
    <t>Custo total de atividades auxiliares</t>
  </si>
  <si>
    <t xml:space="preserve"> 10055 </t>
  </si>
  <si>
    <t>TELA DE AÇO REVEST. PVC P/ GABIÕES (1,00M) - TIPO CAIXÃO</t>
  </si>
  <si>
    <t>331,31</t>
  </si>
  <si>
    <t>364,44</t>
  </si>
  <si>
    <t>53,22</t>
  </si>
  <si>
    <t xml:space="preserve"> 00040453 </t>
  </si>
  <si>
    <t>GABIAO MANTA (COLCHAO) MALHA HEXAGONAL 6 X 8 CM (ZN/AL REVESTIDO COM POLIMERO), FIO 2,0 MM, DIMENSOES 5,0 X 2,0 X 0,23 M (C X L X A)</t>
  </si>
  <si>
    <t>156,44</t>
  </si>
  <si>
    <t>748,25</t>
  </si>
  <si>
    <t xml:space="preserve"> 11002 </t>
  </si>
  <si>
    <t>ARAME GALVANIZADO Nº 10</t>
  </si>
  <si>
    <t>32,28</t>
  </si>
  <si>
    <t>17,38</t>
  </si>
  <si>
    <t xml:space="preserve"> 11040 </t>
  </si>
  <si>
    <t>GEOTEXTIL NÃO-TECIDO AGULHADO (GRAMATURA 300 G/M2)</t>
  </si>
  <si>
    <t>6,86</t>
  </si>
  <si>
    <t>0,26</t>
  </si>
  <si>
    <t>7,26</t>
  </si>
  <si>
    <t>54,32</t>
  </si>
  <si>
    <t>5,56</t>
  </si>
  <si>
    <t xml:space="preserve"> 30041 </t>
  </si>
  <si>
    <t>GRUPO GERADOR 68 kVA</t>
  </si>
  <si>
    <t xml:space="preserve"> 30143 </t>
  </si>
  <si>
    <t>MISTURADOR DE ARGAMASSA - 200 l</t>
  </si>
  <si>
    <t xml:space="preserve"> 30033 </t>
  </si>
  <si>
    <t>CARRINHO DE MÃO 80L</t>
  </si>
  <si>
    <t xml:space="preserve"> 30039 </t>
  </si>
  <si>
    <t xml:space="preserve"> 30170 </t>
  </si>
  <si>
    <t xml:space="preserve"> 30141 </t>
  </si>
  <si>
    <t>BOMBA PARA INJEÇÃO DE ARGAMASSA - 50 l/min</t>
  </si>
  <si>
    <t>99,69</t>
  </si>
  <si>
    <t>123,41</t>
  </si>
  <si>
    <t xml:space="preserve"> 10010 </t>
  </si>
  <si>
    <t>CIMENTO PORTLAND CP II - 32</t>
  </si>
  <si>
    <t>0,65</t>
  </si>
  <si>
    <t>53,90</t>
  </si>
  <si>
    <t xml:space="preserve"> 10081 </t>
  </si>
  <si>
    <t>AREIA  (POSTO PEDREIRA)</t>
  </si>
  <si>
    <t>109,98</t>
  </si>
  <si>
    <t>11,85</t>
  </si>
  <si>
    <t xml:space="preserve"> 11051 </t>
  </si>
  <si>
    <t>TUBO DE REVESTIMENTO SCHEDULE PARA ESTACA RAIZ - D = 323,8 mm</t>
  </si>
  <si>
    <t>1.827,07</t>
  </si>
  <si>
    <t>1,82</t>
  </si>
  <si>
    <t xml:space="preserve"> 30165 </t>
  </si>
  <si>
    <t>COMPRESSOR DE AR 1.146PCM</t>
  </si>
  <si>
    <t>110,09</t>
  </si>
  <si>
    <t>88,93</t>
  </si>
  <si>
    <t xml:space="preserve"> 11061 </t>
  </si>
  <si>
    <t>COROA DE BOTÕES ESFÉRICOS - D = 305 mm (12")</t>
  </si>
  <si>
    <t>13.451,34</t>
  </si>
  <si>
    <t>33,62</t>
  </si>
  <si>
    <t xml:space="preserve"> 11055 </t>
  </si>
  <si>
    <t>MARTELO DE FUNDO DTH - DN = 203 mm (8")</t>
  </si>
  <si>
    <t>30.880,76</t>
  </si>
  <si>
    <t>6,17</t>
  </si>
  <si>
    <t>2,04</t>
  </si>
  <si>
    <t>0,60</t>
  </si>
  <si>
    <t>2,39</t>
  </si>
  <si>
    <t xml:space="preserve"> 11003 </t>
  </si>
  <si>
    <t>ARAME RECOZIDO</t>
  </si>
  <si>
    <t>13,56</t>
  </si>
  <si>
    <t>0,20</t>
  </si>
  <si>
    <t xml:space="preserve"> 10069 </t>
  </si>
  <si>
    <t>AÇO CA - 50</t>
  </si>
  <si>
    <t>6,52</t>
  </si>
  <si>
    <t>7,17</t>
  </si>
  <si>
    <t xml:space="preserve"> 30130 </t>
  </si>
  <si>
    <t>COMPRESSOR DE AR 124 PCM</t>
  </si>
  <si>
    <t>5,03</t>
  </si>
  <si>
    <t>6,22</t>
  </si>
  <si>
    <t xml:space="preserve"> 30047 </t>
  </si>
  <si>
    <t>SERRA CIRCULAR 12" COM BANCADA</t>
  </si>
  <si>
    <t xml:space="preserve"> 30042 </t>
  </si>
  <si>
    <t>GRUPO GERADOR 40 kVA</t>
  </si>
  <si>
    <t xml:space="preserve"> 20016 </t>
  </si>
  <si>
    <t>27,82</t>
  </si>
  <si>
    <t>19,47</t>
  </si>
  <si>
    <t>1,88</t>
  </si>
  <si>
    <t>15,89</t>
  </si>
  <si>
    <t xml:space="preserve"> 10048 </t>
  </si>
  <si>
    <t>SARRAFO</t>
  </si>
  <si>
    <t>6,44</t>
  </si>
  <si>
    <t xml:space="preserve"> 10045 </t>
  </si>
  <si>
    <t>RIPAS DE 2,5CM X 5,0CM</t>
  </si>
  <si>
    <t>3,03</t>
  </si>
  <si>
    <t xml:space="preserve"> 10044 </t>
  </si>
  <si>
    <t>PREGO</t>
  </si>
  <si>
    <t>20,17</t>
  </si>
  <si>
    <t>4,11</t>
  </si>
  <si>
    <t xml:space="preserve"> 11016 </t>
  </si>
  <si>
    <t>DESMOLDANTE P/ FORMA</t>
  </si>
  <si>
    <t>10,38</t>
  </si>
  <si>
    <t>0,11</t>
  </si>
  <si>
    <t xml:space="preserve"> 11008 </t>
  </si>
  <si>
    <t>CAIBROS DE 7,5 CM X 7,5 CM</t>
  </si>
  <si>
    <t>15,87</t>
  </si>
  <si>
    <t>7,12</t>
  </si>
  <si>
    <t xml:space="preserve"> 11030 </t>
  </si>
  <si>
    <t>TABUA DE 30</t>
  </si>
  <si>
    <t>13,17</t>
  </si>
  <si>
    <t>4,73</t>
  </si>
  <si>
    <t xml:space="preserve"> 11010 </t>
  </si>
  <si>
    <t>COMPENSADO PLASTIFICADO - 17 mm</t>
  </si>
  <si>
    <t>68,10</t>
  </si>
  <si>
    <t>27,53</t>
  </si>
  <si>
    <t xml:space="preserve"> 11081 </t>
  </si>
  <si>
    <t>CONCRETO USINADO BOMBEÁVEL FCK = 20 MPa (COMERCIAL)</t>
  </si>
  <si>
    <t>572,57</t>
  </si>
  <si>
    <t>584,02</t>
  </si>
  <si>
    <t>6,42</t>
  </si>
  <si>
    <t xml:space="preserve"> 45121 </t>
  </si>
  <si>
    <t>LANÇAMENTO DE CONCRETO USINADO BOMBEÁVEL</t>
  </si>
  <si>
    <t>60,93</t>
  </si>
  <si>
    <t xml:space="preserve"> 11080 </t>
  </si>
  <si>
    <t>CONCRETO USINADO BOMBEÁVEL FCK = 15 MPa (COMERCIAL)</t>
  </si>
  <si>
    <t>547,50</t>
  </si>
  <si>
    <t>558,45</t>
  </si>
  <si>
    <t xml:space="preserve"> 31018 </t>
  </si>
  <si>
    <t>COMPACTADOR DE PLACA VIBRATÓRIA</t>
  </si>
  <si>
    <t>1,53</t>
  </si>
  <si>
    <t>12,38</t>
  </si>
  <si>
    <t xml:space="preserve"> 20000 </t>
  </si>
  <si>
    <t>OPERADOR DE EQUIPAMENTO LEVE</t>
  </si>
  <si>
    <t>27,68</t>
  </si>
  <si>
    <t>1,68</t>
  </si>
  <si>
    <t>SOLDA DE TOPO EM CHAPA/PERFIL/TUBO DE AÇO CHANFRADO, ESPESSURA=5/16''. AF_06/2018</t>
  </si>
  <si>
    <t xml:space="preserve"> 20015 </t>
  </si>
  <si>
    <t>MONTADOR</t>
  </si>
  <si>
    <t xml:space="preserve"> 00010998 </t>
  </si>
  <si>
    <t>ELETRODO REVESTIDO AWS - E-6010, DIAMETRO IGUAL A 4,00 MM</t>
  </si>
  <si>
    <t xml:space="preserve"> 11084 </t>
  </si>
  <si>
    <t>CONCRETO USINADO BOMBEÁVEL FCK = 35 MPa (COMERCIAL)</t>
  </si>
  <si>
    <t>633,75</t>
  </si>
  <si>
    <t>646,42</t>
  </si>
  <si>
    <t xml:space="preserve"> E200340530 </t>
  </si>
  <si>
    <t xml:space="preserve"> 31015 </t>
  </si>
  <si>
    <t>MOTOSSERRA</t>
  </si>
  <si>
    <t xml:space="preserve"> 11020 </t>
  </si>
  <si>
    <t>MADEIRA ROLIÇA 10 A 12 CM</t>
  </si>
  <si>
    <t>9,80</t>
  </si>
  <si>
    <t>3,92</t>
  </si>
  <si>
    <t xml:space="preserve"> 11021 </t>
  </si>
  <si>
    <t>PONTALETES D= 20 CM (TRONCO P/ ESCORAMENTO)</t>
  </si>
  <si>
    <t>19,01</t>
  </si>
  <si>
    <t>4,75</t>
  </si>
  <si>
    <t>4,03</t>
  </si>
  <si>
    <t>13,62</t>
  </si>
  <si>
    <t>16,69</t>
  </si>
  <si>
    <t>1,61</t>
  </si>
  <si>
    <t>36,62</t>
  </si>
  <si>
    <t>0,10</t>
  </si>
  <si>
    <t>12,87</t>
  </si>
  <si>
    <t>1,64</t>
  </si>
  <si>
    <t>19,39</t>
  </si>
  <si>
    <t>74,91</t>
  </si>
  <si>
    <t xml:space="preserve"> 11083 </t>
  </si>
  <si>
    <t>CONCRETO USINADO BOMBEÁVEL FCK = 30 MPa (COMERCIAL)</t>
  </si>
  <si>
    <t>604,83</t>
  </si>
  <si>
    <t>616,92</t>
  </si>
  <si>
    <t xml:space="preserve"> 11082 </t>
  </si>
  <si>
    <t>CONCRETO USINADO BOMBEÁVEL FCK = 25 MPa (COMERCIAL)</t>
  </si>
  <si>
    <t>588,00</t>
  </si>
  <si>
    <t>599,76</t>
  </si>
  <si>
    <t xml:space="preserve"> 30036 </t>
  </si>
  <si>
    <t>5,84</t>
  </si>
  <si>
    <t xml:space="preserve"> 11001 </t>
  </si>
  <si>
    <t>APARELHO DE NEOPRENE FRETADO</t>
  </si>
  <si>
    <t>dm3</t>
  </si>
  <si>
    <t>107,50</t>
  </si>
  <si>
    <t>41,92</t>
  </si>
  <si>
    <t xml:space="preserve"> 10098 </t>
  </si>
  <si>
    <t>ISOPOR 5CM DE ESPESSURA</t>
  </si>
  <si>
    <t>20,53</t>
  </si>
  <si>
    <t>3,07</t>
  </si>
  <si>
    <t>DRENOS 100 MM</t>
  </si>
  <si>
    <t>1,52</t>
  </si>
  <si>
    <t xml:space="preserve"> 11033 </t>
  </si>
  <si>
    <t>TUBO PVC 100 MM</t>
  </si>
  <si>
    <t>16,28</t>
  </si>
  <si>
    <t>4,88</t>
  </si>
  <si>
    <t xml:space="preserve"> 30035 </t>
  </si>
  <si>
    <t>8,07</t>
  </si>
  <si>
    <t>25,03</t>
  </si>
  <si>
    <t>PLACA P/ SINALIZAÇÃO EM CHAPA N°16 C/ PINTURA ELETROSTÁTICA</t>
  </si>
  <si>
    <t>114,37</t>
  </si>
  <si>
    <t xml:space="preserve"> 10042 </t>
  </si>
  <si>
    <t>PONTALETE EM MAD. LEI (8,0X8,0CM)TRATADO</t>
  </si>
  <si>
    <t>43,31</t>
  </si>
  <si>
    <t>129,93</t>
  </si>
  <si>
    <t xml:space="preserve"> 10137 </t>
  </si>
  <si>
    <t>PELÍCULA RETRORREFLETIVA - TIPO III</t>
  </si>
  <si>
    <t>259,22</t>
  </si>
  <si>
    <t>362,90</t>
  </si>
  <si>
    <t>Barreira de sinalização tipo III de direcionamento ou bloqueio - confecção</t>
  </si>
  <si>
    <t xml:space="preserve"> E9535 </t>
  </si>
  <si>
    <t>Serra circular com bancada - D = 30 cm - 4 kW</t>
  </si>
  <si>
    <t xml:space="preserve"> E9066 </t>
  </si>
  <si>
    <t>Grupo gerador - 14 kVA</t>
  </si>
  <si>
    <t xml:space="preserve"> 20019 </t>
  </si>
  <si>
    <t>26,8400</t>
  </si>
  <si>
    <t>27,8200</t>
  </si>
  <si>
    <t>21,7300</t>
  </si>
  <si>
    <t>22,7000</t>
  </si>
  <si>
    <t>Custo horário total de execução</t>
  </si>
  <si>
    <t>Produção de equipe</t>
  </si>
  <si>
    <t>Custo unitário de execução</t>
  </si>
  <si>
    <t>Custo do FIC</t>
  </si>
  <si>
    <t>Custo do FIT</t>
  </si>
  <si>
    <t xml:space="preserve"> 10050 </t>
  </si>
  <si>
    <t>SOLVENTE / DILUENTE</t>
  </si>
  <si>
    <t>24,4000</t>
  </si>
  <si>
    <t>1,3727</t>
  </si>
  <si>
    <t xml:space="preserve"> 11032 </t>
  </si>
  <si>
    <t>TINTA ESMALTE SINTÉTICO</t>
  </si>
  <si>
    <t>31,7100</t>
  </si>
  <si>
    <t>17,8388</t>
  </si>
  <si>
    <t>20,1700</t>
  </si>
  <si>
    <t>3,6306</t>
  </si>
  <si>
    <t>13,1700</t>
  </si>
  <si>
    <t>52,1532</t>
  </si>
  <si>
    <t>259,2200</t>
  </si>
  <si>
    <t>279,9576</t>
  </si>
  <si>
    <t>6,4400</t>
  </si>
  <si>
    <t>13,4596</t>
  </si>
  <si>
    <t>15,8700</t>
  </si>
  <si>
    <t>114,5179</t>
  </si>
  <si>
    <t xml:space="preserve"> 30034 </t>
  </si>
  <si>
    <t>VIBRADOR DE IMERSÃO - D = 35 mm</t>
  </si>
  <si>
    <t>65,19</t>
  </si>
  <si>
    <t>0,80</t>
  </si>
  <si>
    <t>86,92</t>
  </si>
  <si>
    <t xml:space="preserve"> 11090 </t>
  </si>
  <si>
    <t>BOMBEAMENTO DE CONCRETO USINADO (COMERCIAL)</t>
  </si>
  <si>
    <t>56,67</t>
  </si>
  <si>
    <t>ADMINISTRAÇÃO LOCAL - SEM DESONERAÇÃO</t>
  </si>
  <si>
    <t>ADMINISTRAÇÃO LOCAL - COM DESONERAÇÃO</t>
  </si>
  <si>
    <t>MOBILIZAÇÃO / DESMOBILIZAÇÃO -  SEM DESONERAÇÃO</t>
  </si>
  <si>
    <t>MOBILIZAÇÃO / DESMOBILIZAÇÃO - COM DESONERAÇÃO</t>
  </si>
  <si>
    <t>CANTEIRO - COM DESONERAÇÃO</t>
  </si>
  <si>
    <t>CANTEIRO - SEM DESONERAÇÃO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</si>
</sst>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3" formatCode="_-* #,##0.00_-;\-* #,##0.00_-;_-* &quot;-&quot;??_-;_-@_-"/>
    <numFmt numFmtId="164" formatCode="_(* #,##0.00_);_(* \(#,##0.00\);_(* &quot;-&quot;??_);_(@_)"/>
    <numFmt numFmtId="165" formatCode=";;;"/>
    <numFmt numFmtId="166" formatCode="#.##000"/>
    <numFmt numFmtId="167" formatCode="#,#00"/>
    <numFmt numFmtId="168" formatCode="%#,#00"/>
    <numFmt numFmtId="169" formatCode="#,"/>
    <numFmt numFmtId="170" formatCode="_([$€-2]* #,##0.00_);_([$€-2]* \(#,##0.00\);_([$€-2]* &quot;-&quot;??_)"/>
    <numFmt numFmtId="171" formatCode="_(&quot;R$ &quot;* #,##0.00_);_(&quot;R$ &quot;* \(#,##0.00\);_(&quot;R$ &quot;* &quot;-&quot;??_);_(@_)"/>
    <numFmt numFmtId="172" formatCode="[$-416]mmmm\-yy;@"/>
    <numFmt numFmtId="173" formatCode="0.0000"/>
    <numFmt numFmtId="174" formatCode="0.000"/>
    <numFmt numFmtId="175" formatCode="&quot;Parede&quot;\ 0"/>
    <numFmt numFmtId="176" formatCode="#,##0.00_ ;\-#,##0.00\ "/>
    <numFmt numFmtId="177" formatCode="0.0%"/>
    <numFmt numFmtId="178" formatCode="0.0"/>
    <numFmt numFmtId="179" formatCode="0.0000%"/>
    <numFmt numFmtId="180" formatCode="dd/mm/yy;@"/>
    <numFmt numFmtId="182" formatCode="#,##0.0000000"/>
    <numFmt numFmtId="183" formatCode="#,##0.0000"/>
  </numFmts>
  <fonts count="89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1"/>
      <color theme="1"/>
      <name val="Calibri"/>
      <family val="2"/>
      <scheme val="minor"/>
    </font>
    <font>
      <sz val="11"/>
      <name val="Arial Narrow"/>
      <family val="2"/>
    </font>
    <font>
      <sz val="11"/>
      <name val="Arial Narrow"/>
      <family val="2"/>
    </font>
    <font>
      <sz val="1"/>
      <color indexed="8"/>
      <name val="Courier"/>
      <family val="3"/>
    </font>
    <font>
      <sz val="10"/>
      <name val="Arial"/>
      <family val="2"/>
    </font>
    <font>
      <sz val="9"/>
      <name val="Arial"/>
      <family val="2"/>
    </font>
    <font>
      <b/>
      <sz val="11"/>
      <name val="Times New Roman"/>
      <family val="1"/>
    </font>
    <font>
      <sz val="9"/>
      <name val="Times New Roman"/>
      <family val="1"/>
    </font>
    <font>
      <b/>
      <sz val="1"/>
      <color indexed="8"/>
      <name val="Courier"/>
      <family val="3"/>
    </font>
    <font>
      <b/>
      <sz val="12"/>
      <color indexed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color theme="1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0"/>
      <name val="Arial Narrow"/>
      <family val="2"/>
    </font>
    <font>
      <b/>
      <sz val="10"/>
      <name val="Arial Narrow"/>
      <family val="2"/>
    </font>
    <font>
      <sz val="9"/>
      <name val="Arial Narrow"/>
      <family val="2"/>
    </font>
    <font>
      <b/>
      <sz val="10"/>
      <color rgb="FFFF0000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8"/>
      <name val="Calibri"/>
      <family val="2"/>
      <scheme val="minor"/>
    </font>
    <font>
      <b/>
      <sz val="9"/>
      <name val="Arial Narrow"/>
      <family val="2"/>
    </font>
    <font>
      <b/>
      <sz val="20"/>
      <name val="Arial Narrow"/>
      <family val="2"/>
    </font>
    <font>
      <sz val="10"/>
      <color rgb="FF000000"/>
      <name val="Times New Roman"/>
      <family val="1"/>
    </font>
    <font>
      <sz val="12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 Narrow"/>
      <family val="2"/>
    </font>
    <font>
      <sz val="10"/>
      <color theme="0" tint="-0.499984740745262"/>
      <name val="Arial Narrow"/>
      <family val="2"/>
    </font>
    <font>
      <b/>
      <sz val="10"/>
      <color theme="1"/>
      <name val="Arial Narrow"/>
      <family val="2"/>
    </font>
    <font>
      <b/>
      <i/>
      <sz val="10"/>
      <color theme="1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name val="Arial Narrow"/>
      <family val="2"/>
    </font>
    <font>
      <i/>
      <sz val="8"/>
      <name val="Arial Narrow"/>
      <family val="2"/>
    </font>
    <font>
      <b/>
      <sz val="11"/>
      <color theme="1"/>
      <name val="Calibri"/>
      <family val="2"/>
      <scheme val="minor"/>
    </font>
    <font>
      <sz val="9"/>
      <color rgb="FFFF0000"/>
      <name val="Arial Narrow"/>
      <family val="2"/>
    </font>
    <font>
      <b/>
      <sz val="9"/>
      <color theme="1"/>
      <name val="Arial Narrow"/>
      <family val="2"/>
    </font>
    <font>
      <sz val="10"/>
      <color rgb="FF000000"/>
      <name val="Arial Narrow"/>
      <family val="2"/>
    </font>
    <font>
      <u/>
      <sz val="11"/>
      <color theme="10"/>
      <name val="Calibri"/>
      <family val="2"/>
      <scheme val="minor"/>
    </font>
    <font>
      <b/>
      <sz val="11"/>
      <name val="Arial Narrow"/>
      <family val="2"/>
    </font>
    <font>
      <i/>
      <sz val="10"/>
      <name val="Arial Narrow"/>
      <family val="2"/>
    </font>
    <font>
      <i/>
      <sz val="10"/>
      <color theme="1"/>
      <name val="Arial Narrow"/>
      <family val="2"/>
    </font>
    <font>
      <u/>
      <sz val="10"/>
      <name val="Arial Narrow"/>
      <family val="2"/>
    </font>
    <font>
      <b/>
      <sz val="10"/>
      <color rgb="FF000000"/>
      <name val="Arial Narrow"/>
      <family val="2"/>
    </font>
    <font>
      <sz val="9"/>
      <color rgb="FF000000"/>
      <name val="Arial Narrow"/>
      <family val="2"/>
    </font>
    <font>
      <b/>
      <sz val="9"/>
      <color rgb="FF000000"/>
      <name val="Arial Narrow"/>
      <family val="2"/>
    </font>
    <font>
      <b/>
      <sz val="10"/>
      <name val="Arial"/>
      <family val="2"/>
    </font>
    <font>
      <sz val="8"/>
      <color rgb="FF000000"/>
      <name val="Arial"/>
      <family val="1"/>
    </font>
    <font>
      <sz val="8"/>
      <color rgb="FF000000"/>
      <name val="Arial Narrow"/>
      <family val="2"/>
    </font>
    <font>
      <b/>
      <sz val="11"/>
      <name val="Arial"/>
      <family val="1"/>
    </font>
    <font>
      <sz val="10"/>
      <color rgb="FF000000"/>
      <name val="Arial"/>
      <family val="2"/>
    </font>
    <font>
      <sz val="10"/>
      <name val="Arial"/>
      <family val="1"/>
    </font>
    <font>
      <b/>
      <sz val="10"/>
      <name val="Arial"/>
      <family val="1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2"/>
      <name val="Arial Narrow"/>
      <family val="2"/>
    </font>
    <font>
      <b/>
      <sz val="12"/>
      <color rgb="FFFF0000"/>
      <name val="Arial Narrow"/>
      <family val="2"/>
    </font>
    <font>
      <sz val="11"/>
      <color theme="1"/>
      <name val="Arial"/>
      <family val="2"/>
    </font>
    <font>
      <sz val="12"/>
      <name val="Arial"/>
      <family val="2"/>
    </font>
    <font>
      <sz val="9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 MT"/>
      <family val="2"/>
    </font>
    <font>
      <b/>
      <sz val="9"/>
      <color rgb="FFFF0000"/>
      <name val="Arial Narrow"/>
      <family val="2"/>
    </font>
    <font>
      <b/>
      <sz val="11"/>
      <name val="Aptos Narrow"/>
      <family val="2"/>
    </font>
    <font>
      <sz val="11"/>
      <color theme="1"/>
      <name val="Aptos Narrow"/>
      <family val="2"/>
    </font>
    <font>
      <sz val="10"/>
      <color rgb="FF000000"/>
      <name val="Aptos Narrow"/>
      <family val="2"/>
    </font>
    <font>
      <sz val="10"/>
      <name val="Aptos Narrow"/>
      <family val="2"/>
    </font>
    <font>
      <b/>
      <sz val="10"/>
      <name val="Aptos Narrow"/>
      <family val="2"/>
    </font>
    <font>
      <b/>
      <sz val="11"/>
      <color theme="1"/>
      <name val="Aptos Narrow"/>
      <family val="2"/>
    </font>
    <font>
      <sz val="8"/>
      <color theme="1"/>
      <name val="Aptos Narrow"/>
      <family val="2"/>
    </font>
    <font>
      <sz val="8"/>
      <name val="Aptos Narrow"/>
      <family val="2"/>
    </font>
    <font>
      <b/>
      <sz val="8"/>
      <name val="Aptos Narrow"/>
      <family val="2"/>
    </font>
  </fonts>
  <fills count="3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DDDDDD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</patternFill>
    </fill>
    <fill>
      <patternFill patternType="solid">
        <fgColor rgb="FF0070C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DEE2E3"/>
      </patternFill>
    </fill>
    <fill>
      <patternFill patternType="solid">
        <fgColor rgb="FFEFEFEF"/>
      </patternFill>
    </fill>
    <fill>
      <patternFill patternType="solid">
        <fgColor rgb="FFD6D6D6"/>
      </patternFill>
    </fill>
    <fill>
      <patternFill patternType="solid">
        <fgColor rgb="FFDFF0D8"/>
      </patternFill>
    </fill>
  </fills>
  <borders count="22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hair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medium">
        <color theme="0" tint="-0.34998626667073579"/>
      </bottom>
      <diagonal/>
    </border>
    <border>
      <left/>
      <right/>
      <top style="thin">
        <color theme="0" tint="-0.34998626667073579"/>
      </top>
      <bottom style="medium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24994659260841701"/>
      </left>
      <right style="thin">
        <color theme="0" tint="-0.24994659260841701"/>
      </right>
      <top style="medium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/>
      <top style="medium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/>
      <top style="hair">
        <color theme="0" tint="-0.24994659260841701"/>
      </top>
      <bottom style="medium">
        <color theme="0" tint="-0.24994659260841701"/>
      </bottom>
      <diagonal/>
    </border>
    <border>
      <left/>
      <right/>
      <top style="hair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hair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hair">
        <color theme="0" tint="-0.24994659260841701"/>
      </top>
      <bottom style="medium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medium">
        <color theme="0" tint="-0.34998626667073579"/>
      </right>
      <top/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theme="0" tint="-0.249977111117893"/>
      </left>
      <right/>
      <top style="medium">
        <color theme="0" tint="-0.249977111117893"/>
      </top>
      <bottom style="medium">
        <color theme="0" tint="-0.249977111117893"/>
      </bottom>
      <diagonal/>
    </border>
    <border>
      <left/>
      <right/>
      <top style="medium">
        <color theme="0" tint="-0.249977111117893"/>
      </top>
      <bottom style="medium">
        <color theme="0" tint="-0.249977111117893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34998626667073579"/>
      </left>
      <right style="thin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/>
      <diagonal/>
    </border>
    <border>
      <left style="thin">
        <color theme="0" tint="-0.34998626667073579"/>
      </left>
      <right/>
      <top style="hair">
        <color theme="0" tint="-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medium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/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thick">
        <color theme="0" tint="-0.34998626667073579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/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ck">
        <color theme="0" tint="-0.34998626667073579"/>
      </right>
      <top style="thin">
        <color theme="0" tint="-0.34998626667073579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249977111117893"/>
      </left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249977111117893"/>
      </left>
      <right style="medium">
        <color theme="0" tint="-0.249977111117893"/>
      </right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0" tint="-0.249977111117893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ck">
        <color theme="0" tint="-0.34998626667073579"/>
      </bottom>
      <diagonal/>
    </border>
    <border>
      <left/>
      <right/>
      <top style="medium">
        <color theme="0" tint="-0.34998626667073579"/>
      </top>
      <bottom style="thick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thick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thick">
        <color theme="0" tint="-0.34998626667073579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CCCCCC"/>
      </right>
      <top/>
      <bottom/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34998626667073579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medium">
        <color theme="0" tint="-0.34998626667073579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34998626667073579"/>
      </bottom>
      <diagonal/>
    </border>
    <border>
      <left style="medium">
        <color theme="0" tint="-0.249977111117893"/>
      </left>
      <right style="medium">
        <color theme="0" tint="-0.34998626667073579"/>
      </right>
      <top style="medium">
        <color theme="0" tint="-0.249977111117893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249977111117893"/>
      </bottom>
      <diagonal/>
    </border>
    <border>
      <left/>
      <right/>
      <top style="medium">
        <color theme="0" tint="-0.34998626667073579"/>
      </top>
      <bottom style="medium">
        <color theme="0" tint="-0.249977111117893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24997711111789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 style="medium">
        <color theme="0" tint="-0.249977111117893"/>
      </top>
      <bottom style="medium">
        <color theme="0" tint="-0.34998626667073579"/>
      </bottom>
      <diagonal/>
    </border>
    <border>
      <left/>
      <right/>
      <top style="medium">
        <color theme="0" tint="-0.249977111117893"/>
      </top>
      <bottom style="medium">
        <color theme="0" tint="-0.34998626667073579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medium">
        <color theme="0" tint="-0.34998626667073579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theme="0" tint="-0.24994659260841701"/>
      </left>
      <right style="thin">
        <color theme="0" tint="-0.24994659260841701"/>
      </right>
      <top style="medium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thin">
        <color theme="0" tint="-0.24994659260841701"/>
      </bottom>
      <diagonal/>
    </border>
    <border>
      <left style="medium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theme="0" tint="-0.24994659260841701"/>
      </bottom>
      <diagonal/>
    </border>
    <border>
      <left style="thin">
        <color theme="0" tint="-0.24994659260841701"/>
      </left>
      <right style="medium">
        <color theme="0" tint="-0.24994659260841701"/>
      </right>
      <top style="thin">
        <color theme="0" tint="-0.24994659260841701"/>
      </top>
      <bottom style="medium">
        <color theme="0" tint="-0.24994659260841701"/>
      </bottom>
      <diagonal/>
    </border>
    <border>
      <left/>
      <right/>
      <top style="thick">
        <color rgb="FF000000"/>
      </top>
      <bottom/>
      <diagonal/>
    </border>
  </borders>
  <cellStyleXfs count="208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5" fillId="0" borderId="0">
      <protection locked="0"/>
    </xf>
    <xf numFmtId="170" fontId="6" fillId="0" borderId="0" applyFont="0" applyFill="0" applyBorder="0" applyAlignment="0" applyProtection="0"/>
    <xf numFmtId="167" fontId="5" fillId="0" borderId="0">
      <protection locked="0"/>
    </xf>
    <xf numFmtId="0" fontId="7" fillId="0" borderId="0"/>
    <xf numFmtId="168" fontId="5" fillId="0" borderId="0">
      <protection locked="0"/>
    </xf>
    <xf numFmtId="166" fontId="5" fillId="0" borderId="0">
      <protection locked="0"/>
    </xf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4" fontId="8" fillId="0" borderId="1">
      <alignment vertical="center"/>
    </xf>
    <xf numFmtId="4" fontId="9" fillId="0" borderId="0">
      <alignment vertical="center"/>
    </xf>
    <xf numFmtId="169" fontId="10" fillId="0" borderId="0">
      <protection locked="0"/>
    </xf>
    <xf numFmtId="169" fontId="10" fillId="0" borderId="0">
      <protection locked="0"/>
    </xf>
    <xf numFmtId="49" fontId="11" fillId="2" borderId="2">
      <alignment horizontal="left" vertical="center" indent="1"/>
    </xf>
    <xf numFmtId="169" fontId="5" fillId="0" borderId="3">
      <protection locked="0"/>
    </xf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6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2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2" fontId="13" fillId="4" borderId="0" applyNumberFormat="0" applyBorder="0" applyAlignment="0" applyProtection="0"/>
    <xf numFmtId="172" fontId="13" fillId="5" borderId="0" applyNumberFormat="0" applyBorder="0" applyAlignment="0" applyProtection="0"/>
    <xf numFmtId="172" fontId="13" fillId="6" borderId="0" applyNumberFormat="0" applyBorder="0" applyAlignment="0" applyProtection="0"/>
    <xf numFmtId="172" fontId="13" fillId="7" borderId="0" applyNumberFormat="0" applyBorder="0" applyAlignment="0" applyProtection="0"/>
    <xf numFmtId="172" fontId="13" fillId="8" borderId="0" applyNumberFormat="0" applyBorder="0" applyAlignment="0" applyProtection="0"/>
    <xf numFmtId="172" fontId="13" fillId="9" borderId="0" applyNumberFormat="0" applyBorder="0" applyAlignment="0" applyProtection="0"/>
    <xf numFmtId="172" fontId="13" fillId="10" borderId="0" applyNumberFormat="0" applyBorder="0" applyAlignment="0" applyProtection="0"/>
    <xf numFmtId="172" fontId="13" fillId="11" borderId="0" applyNumberFormat="0" applyBorder="0" applyAlignment="0" applyProtection="0"/>
    <xf numFmtId="172" fontId="13" fillId="12" borderId="0" applyNumberFormat="0" applyBorder="0" applyAlignment="0" applyProtection="0"/>
    <xf numFmtId="172" fontId="13" fillId="7" borderId="0" applyNumberFormat="0" applyBorder="0" applyAlignment="0" applyProtection="0"/>
    <xf numFmtId="172" fontId="13" fillId="10" borderId="0" applyNumberFormat="0" applyBorder="0" applyAlignment="0" applyProtection="0"/>
    <xf numFmtId="172" fontId="13" fillId="13" borderId="0" applyNumberFormat="0" applyBorder="0" applyAlignment="0" applyProtection="0"/>
    <xf numFmtId="172" fontId="14" fillId="14" borderId="0" applyNumberFormat="0" applyBorder="0" applyAlignment="0" applyProtection="0"/>
    <xf numFmtId="172" fontId="14" fillId="11" borderId="0" applyNumberFormat="0" applyBorder="0" applyAlignment="0" applyProtection="0"/>
    <xf numFmtId="172" fontId="14" fillId="12" borderId="0" applyNumberFormat="0" applyBorder="0" applyAlignment="0" applyProtection="0"/>
    <xf numFmtId="172" fontId="14" fillId="15" borderId="0" applyNumberFormat="0" applyBorder="0" applyAlignment="0" applyProtection="0"/>
    <xf numFmtId="172" fontId="14" fillId="16" borderId="0" applyNumberFormat="0" applyBorder="0" applyAlignment="0" applyProtection="0"/>
    <xf numFmtId="172" fontId="14" fillId="17" borderId="0" applyNumberFormat="0" applyBorder="0" applyAlignment="0" applyProtection="0"/>
    <xf numFmtId="172" fontId="15" fillId="6" borderId="0" applyNumberFormat="0" applyBorder="0" applyAlignment="0" applyProtection="0"/>
    <xf numFmtId="172" fontId="16" fillId="18" borderId="6" applyNumberFormat="0" applyAlignment="0" applyProtection="0"/>
    <xf numFmtId="172" fontId="17" fillId="19" borderId="7" applyNumberFormat="0" applyAlignment="0" applyProtection="0"/>
    <xf numFmtId="172" fontId="18" fillId="0" borderId="8" applyNumberFormat="0" applyFill="0" applyAlignment="0" applyProtection="0"/>
    <xf numFmtId="172" fontId="5" fillId="0" borderId="0">
      <protection locked="0"/>
    </xf>
    <xf numFmtId="172" fontId="14" fillId="20" borderId="0" applyNumberFormat="0" applyBorder="0" applyAlignment="0" applyProtection="0"/>
    <xf numFmtId="172" fontId="14" fillId="21" borderId="0" applyNumberFormat="0" applyBorder="0" applyAlignment="0" applyProtection="0"/>
    <xf numFmtId="172" fontId="14" fillId="22" borderId="0" applyNumberFormat="0" applyBorder="0" applyAlignment="0" applyProtection="0"/>
    <xf numFmtId="172" fontId="14" fillId="15" borderId="0" applyNumberFormat="0" applyBorder="0" applyAlignment="0" applyProtection="0"/>
    <xf numFmtId="172" fontId="14" fillId="16" borderId="0" applyNumberFormat="0" applyBorder="0" applyAlignment="0" applyProtection="0"/>
    <xf numFmtId="172" fontId="14" fillId="23" borderId="0" applyNumberFormat="0" applyBorder="0" applyAlignment="0" applyProtection="0"/>
    <xf numFmtId="172" fontId="19" fillId="9" borderId="6" applyNumberFormat="0" applyAlignment="0" applyProtection="0"/>
    <xf numFmtId="172" fontId="6" fillId="0" borderId="0" applyFont="0" applyFill="0" applyBorder="0" applyAlignment="0" applyProtection="0"/>
    <xf numFmtId="172" fontId="20" fillId="5" borderId="0" applyNumberFormat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21" fillId="24" borderId="0" applyNumberFormat="0" applyBorder="0" applyAlignment="0" applyProtection="0"/>
    <xf numFmtId="172" fontId="4" fillId="0" borderId="0"/>
    <xf numFmtId="172" fontId="4" fillId="0" borderId="0"/>
    <xf numFmtId="172" fontId="4" fillId="0" borderId="0"/>
    <xf numFmtId="172" fontId="4" fillId="0" borderId="0"/>
    <xf numFmtId="172" fontId="12" fillId="0" borderId="0"/>
    <xf numFmtId="172" fontId="6" fillId="0" borderId="0"/>
    <xf numFmtId="172" fontId="4" fillId="0" borderId="0"/>
    <xf numFmtId="172" fontId="6" fillId="0" borderId="0"/>
    <xf numFmtId="0" fontId="6" fillId="0" borderId="0"/>
    <xf numFmtId="0" fontId="22" fillId="0" borderId="0"/>
    <xf numFmtId="172" fontId="6" fillId="25" borderId="9" applyNumberFormat="0" applyFont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72" fontId="23" fillId="18" borderId="10" applyNumberFormat="0" applyAlignment="0" applyProtection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4" fillId="0" borderId="0" applyFill="0" applyBorder="0" applyAlignment="0" applyProtection="0"/>
    <xf numFmtId="169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6" fillId="0" borderId="0" applyFont="0" applyFill="0" applyBorder="0" applyAlignment="0" applyProtection="0"/>
    <xf numFmtId="172" fontId="24" fillId="0" borderId="0" applyNumberFormat="0" applyFill="0" applyBorder="0" applyAlignment="0" applyProtection="0"/>
    <xf numFmtId="172" fontId="25" fillId="0" borderId="0" applyNumberFormat="0" applyFill="0" applyBorder="0" applyAlignment="0" applyProtection="0"/>
    <xf numFmtId="172" fontId="26" fillId="0" borderId="11" applyNumberFormat="0" applyFill="0" applyAlignment="0" applyProtection="0"/>
    <xf numFmtId="172" fontId="26" fillId="0" borderId="0" applyNumberFormat="0" applyFill="0" applyBorder="0" applyAlignment="0" applyProtection="0"/>
    <xf numFmtId="172" fontId="27" fillId="0" borderId="0" applyNumberFormat="0" applyFill="0" applyBorder="0" applyAlignment="0" applyProtection="0"/>
    <xf numFmtId="173" fontId="7" fillId="0" borderId="0"/>
    <xf numFmtId="9" fontId="6" fillId="0" borderId="0" applyFont="0" applyFill="0" applyBorder="0" applyAlignment="0" applyProtection="0"/>
    <xf numFmtId="173" fontId="7" fillId="0" borderId="0"/>
    <xf numFmtId="173" fontId="7" fillId="0" borderId="0"/>
    <xf numFmtId="173" fontId="4" fillId="0" borderId="0"/>
    <xf numFmtId="173" fontId="7" fillId="0" borderId="0"/>
    <xf numFmtId="173" fontId="7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73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2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3" fontId="7" fillId="0" borderId="0"/>
    <xf numFmtId="0" fontId="4" fillId="0" borderId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8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1" fontId="3" fillId="0" borderId="0" applyFont="0" applyFill="0" applyBorder="0" applyAlignment="0" applyProtection="0"/>
    <xf numFmtId="172" fontId="3" fillId="0" borderId="0"/>
    <xf numFmtId="172" fontId="3" fillId="0" borderId="0"/>
    <xf numFmtId="172" fontId="3" fillId="0" borderId="0"/>
    <xf numFmtId="172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7" fontId="3" fillId="0" borderId="0" applyFill="0" applyBorder="0" applyAlignment="0" applyProtection="0"/>
    <xf numFmtId="164" fontId="3" fillId="0" borderId="0" applyFont="0" applyFill="0" applyBorder="0" applyAlignment="0" applyProtection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73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  <xf numFmtId="0" fontId="37" fillId="0" borderId="0"/>
    <xf numFmtId="164" fontId="38" fillId="0" borderId="0" applyFont="0" applyFill="0" applyBorder="0" applyAlignment="0" applyProtection="0"/>
    <xf numFmtId="0" fontId="2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53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</cellStyleXfs>
  <cellXfs count="1054">
    <xf numFmtId="0" fontId="0" fillId="0" borderId="0" xfId="0"/>
    <xf numFmtId="172" fontId="28" fillId="0" borderId="0" xfId="88" applyFont="1" applyAlignment="1">
      <alignment horizontal="left" vertical="center"/>
    </xf>
    <xf numFmtId="172" fontId="29" fillId="0" borderId="0" xfId="88" applyFont="1" applyAlignment="1">
      <alignment vertical="center"/>
    </xf>
    <xf numFmtId="172" fontId="28" fillId="0" borderId="0" xfId="88" applyFont="1" applyAlignment="1">
      <alignment horizontal="right" vertical="center"/>
    </xf>
    <xf numFmtId="172" fontId="29" fillId="0" borderId="0" xfId="88" applyFont="1" applyAlignment="1">
      <alignment horizontal="center" vertical="center"/>
    </xf>
    <xf numFmtId="172" fontId="28" fillId="0" borderId="0" xfId="88" applyFont="1" applyAlignment="1">
      <alignment vertical="center"/>
    </xf>
    <xf numFmtId="172" fontId="29" fillId="0" borderId="0" xfId="88" applyFont="1" applyAlignment="1">
      <alignment horizontal="left" vertical="center"/>
    </xf>
    <xf numFmtId="4" fontId="28" fillId="0" borderId="0" xfId="196" applyNumberFormat="1" applyFont="1" applyAlignment="1">
      <alignment vertical="center"/>
    </xf>
    <xf numFmtId="4" fontId="29" fillId="0" borderId="0" xfId="196" applyNumberFormat="1" applyFont="1" applyAlignment="1">
      <alignment vertical="center"/>
    </xf>
    <xf numFmtId="0" fontId="28" fillId="3" borderId="0" xfId="141" applyFill="1" applyAlignment="1">
      <alignment vertical="center"/>
    </xf>
    <xf numFmtId="164" fontId="28" fillId="0" borderId="0" xfId="186" applyFont="1" applyFill="1" applyBorder="1" applyAlignment="1">
      <alignment vertical="center" wrapText="1"/>
    </xf>
    <xf numFmtId="164" fontId="28" fillId="0" borderId="0" xfId="186" applyFont="1" applyBorder="1" applyAlignment="1">
      <alignment vertical="center" wrapText="1"/>
    </xf>
    <xf numFmtId="172" fontId="31" fillId="0" borderId="0" xfId="88" applyFont="1" applyAlignment="1">
      <alignment vertical="center"/>
    </xf>
    <xf numFmtId="172" fontId="28" fillId="0" borderId="0" xfId="88" applyFont="1" applyAlignment="1">
      <alignment horizontal="center" vertical="center"/>
    </xf>
    <xf numFmtId="4" fontId="31" fillId="0" borderId="0" xfId="196" quotePrefix="1" applyNumberFormat="1" applyFont="1" applyAlignment="1">
      <alignment horizontal="center" vertical="center"/>
    </xf>
    <xf numFmtId="4" fontId="31" fillId="0" borderId="0" xfId="196" applyNumberFormat="1" applyFont="1" applyAlignment="1">
      <alignment vertical="center"/>
    </xf>
    <xf numFmtId="172" fontId="31" fillId="0" borderId="0" xfId="88" applyFont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33" fillId="0" borderId="0" xfId="0" applyFont="1"/>
    <xf numFmtId="0" fontId="33" fillId="0" borderId="16" xfId="0" applyFont="1" applyBorder="1" applyAlignment="1">
      <alignment vertical="center"/>
    </xf>
    <xf numFmtId="0" fontId="33" fillId="0" borderId="5" xfId="0" applyFont="1" applyBorder="1" applyAlignment="1">
      <alignment vertical="center"/>
    </xf>
    <xf numFmtId="0" fontId="33" fillId="0" borderId="4" xfId="0" applyFont="1" applyBorder="1" applyAlignment="1">
      <alignment vertical="center"/>
    </xf>
    <xf numFmtId="0" fontId="33" fillId="0" borderId="0" xfId="0" applyFont="1" applyAlignment="1">
      <alignment horizontal="center" vertical="center"/>
    </xf>
    <xf numFmtId="0" fontId="33" fillId="3" borderId="0" xfId="0" applyFont="1" applyFill="1" applyAlignment="1">
      <alignment vertical="center"/>
    </xf>
    <xf numFmtId="0" fontId="32" fillId="26" borderId="12" xfId="0" applyFont="1" applyFill="1" applyBorder="1" applyAlignment="1">
      <alignment horizontal="left" vertical="center"/>
    </xf>
    <xf numFmtId="0" fontId="28" fillId="3" borderId="0" xfId="0" applyFont="1" applyFill="1" applyAlignment="1">
      <alignment vertical="center"/>
    </xf>
    <xf numFmtId="0" fontId="30" fillId="3" borderId="0" xfId="141" applyFont="1" applyFill="1" applyAlignment="1">
      <alignment vertical="center"/>
    </xf>
    <xf numFmtId="4" fontId="30" fillId="3" borderId="0" xfId="141" applyNumberFormat="1" applyFont="1" applyFill="1" applyAlignment="1">
      <alignment vertical="center"/>
    </xf>
    <xf numFmtId="4" fontId="35" fillId="3" borderId="0" xfId="141" applyNumberFormat="1" applyFont="1" applyFill="1" applyAlignment="1">
      <alignment vertical="center"/>
    </xf>
    <xf numFmtId="4" fontId="29" fillId="26" borderId="27" xfId="196" applyNumberFormat="1" applyFont="1" applyFill="1" applyBorder="1" applyAlignment="1">
      <alignment horizontal="center" vertical="center"/>
    </xf>
    <xf numFmtId="4" fontId="29" fillId="26" borderId="28" xfId="196" applyNumberFormat="1" applyFont="1" applyFill="1" applyBorder="1" applyAlignment="1">
      <alignment horizontal="center" vertical="center"/>
    </xf>
    <xf numFmtId="2" fontId="28" fillId="0" borderId="17" xfId="196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" fontId="35" fillId="26" borderId="27" xfId="196" applyNumberFormat="1" applyFont="1" applyFill="1" applyBorder="1" applyAlignment="1">
      <alignment horizontal="center" vertical="center"/>
    </xf>
    <xf numFmtId="0" fontId="30" fillId="3" borderId="0" xfId="141" applyFont="1" applyFill="1" applyAlignment="1">
      <alignment horizontal="center" vertical="center"/>
    </xf>
    <xf numFmtId="0" fontId="28" fillId="3" borderId="0" xfId="141" applyFill="1" applyAlignment="1">
      <alignment horizontal="center" vertical="center"/>
    </xf>
    <xf numFmtId="0" fontId="30" fillId="3" borderId="0" xfId="0" applyFont="1" applyFill="1" applyAlignment="1">
      <alignment vertical="center"/>
    </xf>
    <xf numFmtId="4" fontId="35" fillId="26" borderId="28" xfId="196" applyNumberFormat="1" applyFont="1" applyFill="1" applyBorder="1" applyAlignment="1">
      <alignment horizontal="center" vertical="center"/>
    </xf>
    <xf numFmtId="0" fontId="28" fillId="3" borderId="0" xfId="141" quotePrefix="1" applyFill="1" applyAlignment="1">
      <alignment horizontal="center" vertical="center"/>
    </xf>
    <xf numFmtId="0" fontId="32" fillId="0" borderId="0" xfId="0" applyFont="1" applyAlignment="1">
      <alignment vertical="center"/>
    </xf>
    <xf numFmtId="0" fontId="35" fillId="3" borderId="0" xfId="141" applyFont="1" applyFill="1" applyAlignment="1">
      <alignment horizontal="left" vertical="center"/>
    </xf>
    <xf numFmtId="0" fontId="30" fillId="3" borderId="0" xfId="141" applyFont="1" applyFill="1" applyAlignment="1">
      <alignment horizontal="left" vertical="center"/>
    </xf>
    <xf numFmtId="0" fontId="30" fillId="3" borderId="0" xfId="141" quotePrefix="1" applyFont="1" applyFill="1" applyAlignment="1">
      <alignment horizontal="center" vertical="center"/>
    </xf>
    <xf numFmtId="2" fontId="30" fillId="3" borderId="0" xfId="141" applyNumberFormat="1" applyFont="1" applyFill="1" applyAlignment="1">
      <alignment horizontal="center" vertical="center"/>
    </xf>
    <xf numFmtId="0" fontId="30" fillId="3" borderId="0" xfId="141" applyFont="1" applyFill="1" applyAlignment="1">
      <alignment horizontal="right" vertical="center"/>
    </xf>
    <xf numFmtId="0" fontId="35" fillId="3" borderId="0" xfId="141" applyFont="1" applyFill="1" applyAlignment="1">
      <alignment horizontal="right" vertical="center"/>
    </xf>
    <xf numFmtId="2" fontId="35" fillId="3" borderId="0" xfId="141" applyNumberFormat="1" applyFont="1" applyFill="1" applyAlignment="1">
      <alignment horizontal="center" vertical="center"/>
    </xf>
    <xf numFmtId="0" fontId="36" fillId="3" borderId="0" xfId="141" applyFont="1" applyFill="1" applyAlignment="1">
      <alignment horizontal="center" vertical="center"/>
    </xf>
    <xf numFmtId="4" fontId="28" fillId="0" borderId="0" xfId="196" quotePrefix="1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2" fontId="28" fillId="3" borderId="0" xfId="0" applyNumberFormat="1" applyFont="1" applyFill="1" applyAlignment="1">
      <alignment horizontal="center" vertical="center"/>
    </xf>
    <xf numFmtId="2" fontId="28" fillId="0" borderId="19" xfId="196" applyNumberFormat="1" applyFont="1" applyBorder="1" applyAlignment="1">
      <alignment horizontal="center" vertical="center"/>
    </xf>
    <xf numFmtId="4" fontId="35" fillId="3" borderId="0" xfId="196" applyNumberFormat="1" applyFont="1" applyFill="1" applyAlignment="1">
      <alignment horizontal="center" vertical="center"/>
    </xf>
    <xf numFmtId="2" fontId="28" fillId="3" borderId="0" xfId="196" applyNumberFormat="1" applyFont="1" applyFill="1" applyAlignment="1">
      <alignment horizontal="center" vertical="center"/>
    </xf>
    <xf numFmtId="4" fontId="29" fillId="3" borderId="0" xfId="196" applyNumberFormat="1" applyFont="1" applyFill="1" applyAlignment="1">
      <alignment horizontal="center" vertical="center"/>
    </xf>
    <xf numFmtId="2" fontId="28" fillId="0" borderId="0" xfId="196" applyNumberFormat="1" applyFont="1" applyAlignment="1">
      <alignment horizontal="center" vertical="center"/>
    </xf>
    <xf numFmtId="1" fontId="28" fillId="0" borderId="24" xfId="196" applyNumberFormat="1" applyFont="1" applyBorder="1" applyAlignment="1">
      <alignment horizontal="center" vertical="center"/>
    </xf>
    <xf numFmtId="2" fontId="28" fillId="0" borderId="24" xfId="196" applyNumberFormat="1" applyFont="1" applyBorder="1" applyAlignment="1">
      <alignment horizontal="center" vertical="center"/>
    </xf>
    <xf numFmtId="174" fontId="28" fillId="3" borderId="24" xfId="0" applyNumberFormat="1" applyFont="1" applyFill="1" applyBorder="1" applyAlignment="1">
      <alignment horizontal="center" vertical="center"/>
    </xf>
    <xf numFmtId="2" fontId="28" fillId="0" borderId="25" xfId="196" applyNumberFormat="1" applyFont="1" applyBorder="1" applyAlignment="1">
      <alignment horizontal="center" vertical="center"/>
    </xf>
    <xf numFmtId="174" fontId="28" fillId="3" borderId="0" xfId="0" applyNumberFormat="1" applyFont="1" applyFill="1" applyAlignment="1">
      <alignment horizontal="center" vertical="center"/>
    </xf>
    <xf numFmtId="172" fontId="28" fillId="3" borderId="0" xfId="88" applyFont="1" applyFill="1" applyAlignment="1">
      <alignment horizontal="right" vertical="center"/>
    </xf>
    <xf numFmtId="172" fontId="28" fillId="3" borderId="0" xfId="88" applyFont="1" applyFill="1" applyAlignment="1">
      <alignment vertical="center"/>
    </xf>
    <xf numFmtId="4" fontId="29" fillId="3" borderId="0" xfId="196" applyNumberFormat="1" applyFont="1" applyFill="1" applyAlignment="1">
      <alignment vertical="center"/>
    </xf>
    <xf numFmtId="4" fontId="29" fillId="3" borderId="0" xfId="0" applyNumberFormat="1" applyFont="1" applyFill="1" applyAlignment="1">
      <alignment horizontal="center" vertical="center"/>
    </xf>
    <xf numFmtId="4" fontId="35" fillId="3" borderId="0" xfId="196" applyNumberFormat="1" applyFont="1" applyFill="1" applyAlignment="1">
      <alignment vertical="center"/>
    </xf>
    <xf numFmtId="4" fontId="31" fillId="3" borderId="0" xfId="196" applyNumberFormat="1" applyFont="1" applyFill="1" applyAlignment="1">
      <alignment horizontal="center" vertical="center"/>
    </xf>
    <xf numFmtId="4" fontId="30" fillId="3" borderId="59" xfId="196" quotePrefix="1" applyNumberFormat="1" applyFont="1" applyFill="1" applyBorder="1" applyAlignment="1">
      <alignment vertical="center"/>
    </xf>
    <xf numFmtId="2" fontId="28" fillId="3" borderId="60" xfId="0" applyNumberFormat="1" applyFont="1" applyFill="1" applyBorder="1" applyAlignment="1">
      <alignment horizontal="center" vertical="center"/>
    </xf>
    <xf numFmtId="4" fontId="28" fillId="0" borderId="23" xfId="196" quotePrefix="1" applyNumberFormat="1" applyFont="1" applyBorder="1" applyAlignment="1">
      <alignment vertical="center" wrapText="1"/>
    </xf>
    <xf numFmtId="2" fontId="28" fillId="3" borderId="25" xfId="0" applyNumberFormat="1" applyFont="1" applyFill="1" applyBorder="1" applyAlignment="1">
      <alignment horizontal="center" vertical="center"/>
    </xf>
    <xf numFmtId="174" fontId="28" fillId="3" borderId="41" xfId="0" applyNumberFormat="1" applyFont="1" applyFill="1" applyBorder="1" applyAlignment="1">
      <alignment horizontal="center" vertical="center"/>
    </xf>
    <xf numFmtId="4" fontId="35" fillId="26" borderId="41" xfId="196" applyNumberFormat="1" applyFont="1" applyFill="1" applyBorder="1" applyAlignment="1">
      <alignment horizontal="center" vertical="center"/>
    </xf>
    <xf numFmtId="4" fontId="35" fillId="26" borderId="60" xfId="196" applyNumberFormat="1" applyFont="1" applyFill="1" applyBorder="1" applyAlignment="1">
      <alignment horizontal="center" vertical="center"/>
    </xf>
    <xf numFmtId="0" fontId="28" fillId="0" borderId="24" xfId="196" quotePrefix="1" applyFont="1" applyBorder="1" applyAlignment="1">
      <alignment horizontal="center" vertical="center"/>
    </xf>
    <xf numFmtId="4" fontId="28" fillId="0" borderId="23" xfId="196" quotePrefix="1" applyNumberFormat="1" applyFont="1" applyBorder="1" applyAlignment="1">
      <alignment horizontal="center" vertical="center" wrapText="1"/>
    </xf>
    <xf numFmtId="4" fontId="29" fillId="3" borderId="0" xfId="196" applyNumberFormat="1" applyFont="1" applyFill="1" applyAlignment="1">
      <alignment horizontal="center" vertical="center" wrapText="1"/>
    </xf>
    <xf numFmtId="4" fontId="28" fillId="0" borderId="0" xfId="196" quotePrefix="1" applyNumberFormat="1" applyFont="1" applyAlignment="1">
      <alignment horizontal="center" vertical="center" wrapText="1"/>
    </xf>
    <xf numFmtId="0" fontId="28" fillId="0" borderId="0" xfId="196" quotePrefix="1" applyFont="1" applyAlignment="1">
      <alignment horizontal="center" vertical="center"/>
    </xf>
    <xf numFmtId="1" fontId="28" fillId="0" borderId="0" xfId="196" applyNumberFormat="1" applyFont="1" applyAlignment="1">
      <alignment horizontal="center" vertical="center"/>
    </xf>
    <xf numFmtId="2" fontId="28" fillId="0" borderId="0" xfId="0" applyNumberFormat="1" applyFont="1" applyAlignment="1">
      <alignment horizontal="center" vertical="center"/>
    </xf>
    <xf numFmtId="4" fontId="29" fillId="0" borderId="0" xfId="196" applyNumberFormat="1" applyFont="1" applyAlignment="1">
      <alignment horizontal="center" vertical="center"/>
    </xf>
    <xf numFmtId="4" fontId="30" fillId="3" borderId="59" xfId="196" quotePrefix="1" applyNumberFormat="1" applyFont="1" applyFill="1" applyBorder="1" applyAlignment="1">
      <alignment horizontal="center" vertical="center"/>
    </xf>
    <xf numFmtId="14" fontId="35" fillId="3" borderId="0" xfId="141" applyNumberFormat="1" applyFont="1" applyFill="1" applyAlignment="1">
      <alignment horizontal="left" vertical="center"/>
    </xf>
    <xf numFmtId="4" fontId="28" fillId="3" borderId="59" xfId="196" quotePrefix="1" applyNumberFormat="1" applyFont="1" applyFill="1" applyBorder="1" applyAlignment="1">
      <alignment vertical="center"/>
    </xf>
    <xf numFmtId="4" fontId="28" fillId="0" borderId="43" xfId="196" quotePrefix="1" applyNumberFormat="1" applyFont="1" applyBorder="1" applyAlignment="1">
      <alignment horizontal="center" vertical="center" wrapText="1"/>
    </xf>
    <xf numFmtId="0" fontId="28" fillId="0" borderId="0" xfId="88" applyNumberFormat="1" applyFont="1" applyAlignment="1">
      <alignment vertical="center"/>
    </xf>
    <xf numFmtId="0" fontId="29" fillId="3" borderId="0" xfId="141" applyFont="1" applyFill="1" applyAlignment="1">
      <alignment horizontal="center" vertical="center"/>
    </xf>
    <xf numFmtId="2" fontId="28" fillId="3" borderId="0" xfId="141" applyNumberFormat="1" applyFill="1" applyAlignment="1">
      <alignment horizontal="center" vertical="center"/>
    </xf>
    <xf numFmtId="0" fontId="28" fillId="3" borderId="0" xfId="141" applyFill="1" applyAlignment="1">
      <alignment horizontal="right" vertical="center"/>
    </xf>
    <xf numFmtId="2" fontId="29" fillId="3" borderId="0" xfId="141" applyNumberFormat="1" applyFont="1" applyFill="1" applyAlignment="1">
      <alignment horizontal="center" vertical="center"/>
    </xf>
    <xf numFmtId="0" fontId="29" fillId="3" borderId="0" xfId="141" applyFont="1" applyFill="1" applyAlignment="1">
      <alignment vertical="center"/>
    </xf>
    <xf numFmtId="172" fontId="31" fillId="0" borderId="0" xfId="88" applyFont="1" applyAlignment="1">
      <alignment horizontal="center" vertical="center"/>
    </xf>
    <xf numFmtId="0" fontId="29" fillId="3" borderId="0" xfId="141" applyFont="1" applyFill="1" applyAlignment="1">
      <alignment horizontal="left" vertical="center"/>
    </xf>
    <xf numFmtId="4" fontId="30" fillId="0" borderId="23" xfId="196" quotePrefix="1" applyNumberFormat="1" applyFont="1" applyBorder="1" applyAlignment="1">
      <alignment horizontal="center" vertical="center" wrapText="1"/>
    </xf>
    <xf numFmtId="2" fontId="30" fillId="0" borderId="19" xfId="196" applyNumberFormat="1" applyFont="1" applyBorder="1" applyAlignment="1">
      <alignment horizontal="center" vertical="center"/>
    </xf>
    <xf numFmtId="174" fontId="30" fillId="3" borderId="41" xfId="0" applyNumberFormat="1" applyFont="1" applyFill="1" applyBorder="1" applyAlignment="1">
      <alignment horizontal="center" vertical="center"/>
    </xf>
    <xf numFmtId="2" fontId="30" fillId="3" borderId="60" xfId="0" applyNumberFormat="1" applyFont="1" applyFill="1" applyBorder="1" applyAlignment="1">
      <alignment horizontal="center" vertical="center"/>
    </xf>
    <xf numFmtId="2" fontId="30" fillId="0" borderId="17" xfId="196" applyNumberFormat="1" applyFont="1" applyBorder="1" applyAlignment="1">
      <alignment horizontal="center" vertical="center"/>
    </xf>
    <xf numFmtId="174" fontId="30" fillId="3" borderId="24" xfId="0" applyNumberFormat="1" applyFont="1" applyFill="1" applyBorder="1" applyAlignment="1">
      <alignment horizontal="center" vertical="center"/>
    </xf>
    <xf numFmtId="2" fontId="30" fillId="0" borderId="24" xfId="196" applyNumberFormat="1" applyFont="1" applyBorder="1" applyAlignment="1">
      <alignment horizontal="center" vertical="center"/>
    </xf>
    <xf numFmtId="4" fontId="30" fillId="0" borderId="57" xfId="196" quotePrefix="1" applyNumberFormat="1" applyFont="1" applyBorder="1" applyAlignment="1">
      <alignment horizontal="center" vertical="center" wrapText="1"/>
    </xf>
    <xf numFmtId="2" fontId="30" fillId="0" borderId="37" xfId="196" applyNumberFormat="1" applyFont="1" applyBorder="1" applyAlignment="1">
      <alignment horizontal="center" vertical="center"/>
    </xf>
    <xf numFmtId="174" fontId="30" fillId="3" borderId="37" xfId="0" applyNumberFormat="1" applyFont="1" applyFill="1" applyBorder="1" applyAlignment="1">
      <alignment horizontal="center" vertical="center"/>
    </xf>
    <xf numFmtId="4" fontId="30" fillId="0" borderId="58" xfId="0" applyNumberFormat="1" applyFont="1" applyBorder="1" applyAlignment="1">
      <alignment horizontal="center" vertical="center"/>
    </xf>
    <xf numFmtId="1" fontId="30" fillId="0" borderId="24" xfId="196" applyNumberFormat="1" applyFont="1" applyBorder="1" applyAlignment="1">
      <alignment horizontal="center" vertical="center"/>
    </xf>
    <xf numFmtId="2" fontId="30" fillId="3" borderId="25" xfId="0" applyNumberFormat="1" applyFont="1" applyFill="1" applyBorder="1" applyAlignment="1">
      <alignment horizontal="center" vertical="center"/>
    </xf>
    <xf numFmtId="4" fontId="35" fillId="26" borderId="0" xfId="196" applyNumberFormat="1" applyFont="1" applyFill="1" applyAlignment="1">
      <alignment horizontal="center" vertical="center"/>
    </xf>
    <xf numFmtId="4" fontId="29" fillId="26" borderId="0" xfId="0" applyNumberFormat="1" applyFont="1" applyFill="1" applyAlignment="1">
      <alignment horizontal="center" vertical="center"/>
    </xf>
    <xf numFmtId="2" fontId="30" fillId="3" borderId="53" xfId="0" applyNumberFormat="1" applyFont="1" applyFill="1" applyBorder="1" applyAlignment="1">
      <alignment horizontal="center" vertical="center"/>
    </xf>
    <xf numFmtId="0" fontId="29" fillId="3" borderId="0" xfId="141" quotePrefix="1" applyFont="1" applyFill="1" applyAlignment="1">
      <alignment horizontal="center" vertical="center"/>
    </xf>
    <xf numFmtId="0" fontId="39" fillId="0" borderId="0" xfId="0" applyFont="1" applyAlignment="1">
      <alignment wrapText="1"/>
    </xf>
    <xf numFmtId="172" fontId="28" fillId="0" borderId="0" xfId="88" applyFont="1" applyAlignment="1" applyProtection="1">
      <alignment vertical="center"/>
      <protection locked="0"/>
    </xf>
    <xf numFmtId="10" fontId="28" fillId="0" borderId="0" xfId="140" applyNumberFormat="1" applyFont="1" applyFill="1" applyBorder="1" applyAlignment="1" applyProtection="1">
      <alignment horizontal="left" vertical="center"/>
      <protection locked="0"/>
    </xf>
    <xf numFmtId="10" fontId="28" fillId="0" borderId="0" xfId="140" applyNumberFormat="1" applyFont="1" applyFill="1" applyBorder="1" applyAlignment="1" applyProtection="1">
      <alignment horizontal="right" vertical="center"/>
      <protection locked="0"/>
    </xf>
    <xf numFmtId="10" fontId="28" fillId="0" borderId="0" xfId="140" applyNumberFormat="1" applyFont="1" applyFill="1" applyBorder="1" applyAlignment="1" applyProtection="1">
      <alignment vertical="center"/>
      <protection locked="0"/>
    </xf>
    <xf numFmtId="0" fontId="40" fillId="3" borderId="0" xfId="0" applyFont="1" applyFill="1" applyAlignment="1">
      <alignment vertical="center"/>
    </xf>
    <xf numFmtId="0" fontId="1" fillId="3" borderId="0" xfId="0" applyFont="1" applyFill="1" applyAlignment="1">
      <alignment horizontal="justify" vertical="center"/>
    </xf>
    <xf numFmtId="175" fontId="1" fillId="3" borderId="0" xfId="0" applyNumberFormat="1" applyFont="1" applyFill="1" applyAlignment="1">
      <alignment vertical="center"/>
    </xf>
    <xf numFmtId="172" fontId="29" fillId="0" borderId="69" xfId="88" applyFont="1" applyBorder="1" applyAlignment="1">
      <alignment horizontal="left" vertical="center"/>
    </xf>
    <xf numFmtId="172" fontId="29" fillId="0" borderId="70" xfId="88" applyFont="1" applyBorder="1" applyAlignment="1">
      <alignment horizontal="left" vertical="center" wrapText="1"/>
    </xf>
    <xf numFmtId="1" fontId="1" fillId="3" borderId="0" xfId="0" applyNumberFormat="1" applyFont="1" applyFill="1" applyAlignment="1">
      <alignment horizontal="center" vertical="center"/>
    </xf>
    <xf numFmtId="4" fontId="1" fillId="3" borderId="0" xfId="0" applyNumberFormat="1" applyFont="1" applyFill="1" applyAlignment="1">
      <alignment vertical="center"/>
    </xf>
    <xf numFmtId="43" fontId="1" fillId="3" borderId="0" xfId="1" applyFont="1" applyFill="1" applyBorder="1" applyAlignment="1">
      <alignment vertical="center"/>
    </xf>
    <xf numFmtId="176" fontId="29" fillId="26" borderId="74" xfId="186" applyNumberFormat="1" applyFont="1" applyFill="1" applyBorder="1" applyAlignment="1" applyProtection="1">
      <alignment horizontal="center" vertical="center" wrapText="1"/>
    </xf>
    <xf numFmtId="1" fontId="42" fillId="3" borderId="0" xfId="0" applyNumberFormat="1" applyFont="1" applyFill="1" applyAlignment="1">
      <alignment horizontal="center" vertical="center"/>
    </xf>
    <xf numFmtId="172" fontId="1" fillId="0" borderId="0" xfId="88" applyFont="1" applyAlignment="1">
      <alignment vertical="center"/>
    </xf>
    <xf numFmtId="0" fontId="42" fillId="3" borderId="0" xfId="0" applyFont="1" applyFill="1" applyAlignment="1">
      <alignment vertical="center"/>
    </xf>
    <xf numFmtId="4" fontId="43" fillId="3" borderId="0" xfId="0" applyNumberFormat="1" applyFont="1" applyFill="1" applyAlignment="1">
      <alignment vertical="center"/>
    </xf>
    <xf numFmtId="0" fontId="31" fillId="3" borderId="0" xfId="0" applyFont="1" applyFill="1" applyAlignment="1">
      <alignment vertical="center"/>
    </xf>
    <xf numFmtId="164" fontId="28" fillId="0" borderId="0" xfId="186" applyFont="1" applyFill="1" applyBorder="1" applyAlignment="1" applyProtection="1">
      <alignment vertical="center" wrapText="1"/>
    </xf>
    <xf numFmtId="172" fontId="28" fillId="0" borderId="0" xfId="88" applyFont="1" applyAlignment="1">
      <alignment horizontal="justify" vertical="center"/>
    </xf>
    <xf numFmtId="0" fontId="28" fillId="0" borderId="0" xfId="148" applyFont="1" applyAlignment="1">
      <alignment horizontal="left" vertical="center"/>
    </xf>
    <xf numFmtId="0" fontId="29" fillId="0" borderId="0" xfId="148" applyFont="1" applyAlignment="1">
      <alignment horizontal="left" vertical="center"/>
    </xf>
    <xf numFmtId="0" fontId="29" fillId="0" borderId="0" xfId="148" applyFont="1" applyAlignment="1">
      <alignment horizontal="center" vertical="center"/>
    </xf>
    <xf numFmtId="0" fontId="29" fillId="0" borderId="0" xfId="148" applyFont="1" applyAlignment="1">
      <alignment vertical="center"/>
    </xf>
    <xf numFmtId="172" fontId="44" fillId="0" borderId="0" xfId="88" applyFont="1" applyAlignment="1">
      <alignment vertical="center"/>
    </xf>
    <xf numFmtId="9" fontId="28" fillId="0" borderId="0" xfId="191" applyFont="1" applyFill="1" applyBorder="1" applyAlignment="1" applyProtection="1">
      <alignment horizontal="center" vertical="center"/>
    </xf>
    <xf numFmtId="177" fontId="29" fillId="0" borderId="0" xfId="191" applyNumberFormat="1" applyFont="1" applyFill="1" applyBorder="1" applyAlignment="1" applyProtection="1">
      <alignment horizontal="center" vertical="center"/>
    </xf>
    <xf numFmtId="2" fontId="41" fillId="0" borderId="0" xfId="186" applyNumberFormat="1" applyFont="1" applyFill="1" applyBorder="1" applyAlignment="1" applyProtection="1">
      <alignment horizontal="center" vertical="center" wrapText="1"/>
    </xf>
    <xf numFmtId="0" fontId="32" fillId="0" borderId="0" xfId="0" applyFont="1" applyAlignment="1">
      <alignment vertical="center" wrapText="1"/>
    </xf>
    <xf numFmtId="2" fontId="28" fillId="3" borderId="24" xfId="196" applyNumberFormat="1" applyFont="1" applyFill="1" applyBorder="1" applyAlignment="1">
      <alignment horizontal="center" vertical="center"/>
    </xf>
    <xf numFmtId="0" fontId="45" fillId="0" borderId="0" xfId="0" applyFont="1" applyAlignment="1">
      <alignment vertical="center"/>
    </xf>
    <xf numFmtId="172" fontId="46" fillId="0" borderId="0" xfId="88" applyFont="1" applyAlignment="1">
      <alignment horizontal="left" vertical="center"/>
    </xf>
    <xf numFmtId="172" fontId="47" fillId="0" borderId="0" xfId="88" applyFont="1" applyAlignment="1">
      <alignment vertical="center"/>
    </xf>
    <xf numFmtId="172" fontId="46" fillId="0" borderId="0" xfId="88" applyFont="1" applyAlignment="1">
      <alignment vertical="center"/>
    </xf>
    <xf numFmtId="0" fontId="45" fillId="3" borderId="0" xfId="0" applyFont="1" applyFill="1" applyAlignment="1">
      <alignment vertical="center"/>
    </xf>
    <xf numFmtId="0" fontId="45" fillId="3" borderId="0" xfId="0" applyFont="1" applyFill="1" applyAlignment="1">
      <alignment horizontal="center" vertical="center"/>
    </xf>
    <xf numFmtId="0" fontId="46" fillId="3" borderId="0" xfId="202" applyFont="1" applyFill="1" applyAlignment="1">
      <alignment vertical="center"/>
    </xf>
    <xf numFmtId="0" fontId="48" fillId="3" borderId="0" xfId="203" applyFont="1" applyFill="1" applyAlignment="1">
      <alignment vertical="center"/>
    </xf>
    <xf numFmtId="0" fontId="28" fillId="0" borderId="0" xfId="0" applyFont="1" applyAlignment="1">
      <alignment horizontal="left" vertical="center"/>
    </xf>
    <xf numFmtId="10" fontId="28" fillId="3" borderId="75" xfId="0" applyNumberFormat="1" applyFont="1" applyFill="1" applyBorder="1" applyAlignment="1">
      <alignment horizontal="center" vertical="center" shrinkToFit="1"/>
    </xf>
    <xf numFmtId="10" fontId="28" fillId="3" borderId="89" xfId="0" applyNumberFormat="1" applyFont="1" applyFill="1" applyBorder="1" applyAlignment="1">
      <alignment horizontal="center" vertical="center" shrinkToFit="1"/>
    </xf>
    <xf numFmtId="0" fontId="29" fillId="3" borderId="88" xfId="0" applyFont="1" applyFill="1" applyBorder="1" applyAlignment="1">
      <alignment horizontal="center" vertical="center" wrapText="1"/>
    </xf>
    <xf numFmtId="10" fontId="29" fillId="3" borderId="75" xfId="0" applyNumberFormat="1" applyFont="1" applyFill="1" applyBorder="1" applyAlignment="1">
      <alignment horizontal="center" vertical="center" shrinkToFit="1"/>
    </xf>
    <xf numFmtId="10" fontId="29" fillId="3" borderId="89" xfId="0" applyNumberFormat="1" applyFont="1" applyFill="1" applyBorder="1" applyAlignment="1">
      <alignment horizontal="center" vertical="center" shrinkToFit="1"/>
    </xf>
    <xf numFmtId="10" fontId="29" fillId="26" borderId="84" xfId="0" applyNumberFormat="1" applyFont="1" applyFill="1" applyBorder="1" applyAlignment="1">
      <alignment horizontal="center" vertical="center" shrinkToFit="1"/>
    </xf>
    <xf numFmtId="10" fontId="29" fillId="26" borderId="85" xfId="0" applyNumberFormat="1" applyFont="1" applyFill="1" applyBorder="1" applyAlignment="1">
      <alignment horizontal="center" vertical="center" shrinkToFit="1"/>
    </xf>
    <xf numFmtId="43" fontId="28" fillId="0" borderId="0" xfId="1" applyFont="1" applyAlignment="1">
      <alignment horizontal="left" vertical="center"/>
    </xf>
    <xf numFmtId="176" fontId="28" fillId="3" borderId="68" xfId="186" applyNumberFormat="1" applyFont="1" applyFill="1" applyBorder="1" applyAlignment="1" applyProtection="1">
      <alignment horizontal="center" vertical="center" wrapText="1"/>
      <protection locked="0"/>
    </xf>
    <xf numFmtId="164" fontId="41" fillId="0" borderId="0" xfId="186" applyFont="1" applyFill="1" applyBorder="1" applyAlignment="1" applyProtection="1">
      <alignment horizontal="center" vertical="center" wrapText="1"/>
    </xf>
    <xf numFmtId="164" fontId="41" fillId="0" borderId="0" xfId="186" applyFont="1" applyFill="1" applyBorder="1" applyAlignment="1" applyProtection="1">
      <alignment vertical="center" wrapText="1"/>
    </xf>
    <xf numFmtId="172" fontId="29" fillId="26" borderId="71" xfId="88" applyFont="1" applyFill="1" applyBorder="1" applyAlignment="1">
      <alignment vertical="center"/>
    </xf>
    <xf numFmtId="172" fontId="29" fillId="26" borderId="72" xfId="88" applyFont="1" applyFill="1" applyBorder="1" applyAlignment="1">
      <alignment vertical="center"/>
    </xf>
    <xf numFmtId="172" fontId="29" fillId="26" borderId="73" xfId="88" applyFont="1" applyFill="1" applyBorder="1" applyAlignment="1">
      <alignment vertical="center"/>
    </xf>
    <xf numFmtId="4" fontId="29" fillId="3" borderId="0" xfId="196" quotePrefix="1" applyNumberFormat="1" applyFont="1" applyFill="1" applyAlignment="1">
      <alignment horizontal="center" vertical="center"/>
    </xf>
    <xf numFmtId="4" fontId="28" fillId="3" borderId="0" xfId="196" quotePrefix="1" applyNumberFormat="1" applyFont="1" applyFill="1" applyAlignment="1">
      <alignment horizontal="center" vertical="center" wrapText="1"/>
    </xf>
    <xf numFmtId="4" fontId="28" fillId="3" borderId="0" xfId="196" quotePrefix="1" applyNumberFormat="1" applyFont="1" applyFill="1" applyAlignment="1">
      <alignment horizontal="center" vertical="center"/>
    </xf>
    <xf numFmtId="1" fontId="28" fillId="3" borderId="0" xfId="196" applyNumberFormat="1" applyFont="1" applyFill="1" applyAlignment="1">
      <alignment horizontal="center" vertical="center"/>
    </xf>
    <xf numFmtId="4" fontId="28" fillId="3" borderId="0" xfId="196" applyNumberFormat="1" applyFont="1" applyFill="1" applyAlignment="1">
      <alignment vertical="center"/>
    </xf>
    <xf numFmtId="4" fontId="29" fillId="3" borderId="0" xfId="196" quotePrefix="1" applyNumberFormat="1" applyFont="1" applyFill="1" applyAlignment="1">
      <alignment vertical="center"/>
    </xf>
    <xf numFmtId="4" fontId="29" fillId="3" borderId="0" xfId="196" applyNumberFormat="1" applyFont="1" applyFill="1" applyAlignment="1">
      <alignment vertical="center" wrapText="1"/>
    </xf>
    <xf numFmtId="1" fontId="28" fillId="0" borderId="37" xfId="196" applyNumberFormat="1" applyFont="1" applyBorder="1" applyAlignment="1">
      <alignment horizontal="center" vertical="center"/>
    </xf>
    <xf numFmtId="2" fontId="28" fillId="0" borderId="37" xfId="196" applyNumberFormat="1" applyFont="1" applyBorder="1" applyAlignment="1">
      <alignment horizontal="center" vertical="center"/>
    </xf>
    <xf numFmtId="2" fontId="28" fillId="0" borderId="37" xfId="196" applyNumberFormat="1" applyFont="1" applyBorder="1" applyAlignment="1">
      <alignment vertical="center"/>
    </xf>
    <xf numFmtId="4" fontId="29" fillId="28" borderId="24" xfId="196" applyNumberFormat="1" applyFont="1" applyFill="1" applyBorder="1" applyAlignment="1">
      <alignment horizontal="center" vertical="center"/>
    </xf>
    <xf numFmtId="4" fontId="30" fillId="3" borderId="52" xfId="196" quotePrefix="1" applyNumberFormat="1" applyFont="1" applyFill="1" applyBorder="1" applyAlignment="1">
      <alignment horizontal="center" vertical="center"/>
    </xf>
    <xf numFmtId="0" fontId="50" fillId="3" borderId="0" xfId="141" applyFont="1" applyFill="1" applyAlignment="1">
      <alignment vertical="center"/>
    </xf>
    <xf numFmtId="1" fontId="28" fillId="0" borderId="41" xfId="196" applyNumberFormat="1" applyFont="1" applyBorder="1" applyAlignment="1">
      <alignment horizontal="center" vertical="center"/>
    </xf>
    <xf numFmtId="2" fontId="28" fillId="0" borderId="41" xfId="196" applyNumberFormat="1" applyFont="1" applyBorder="1" applyAlignment="1">
      <alignment horizontal="center" vertical="center"/>
    </xf>
    <xf numFmtId="2" fontId="28" fillId="3" borderId="91" xfId="0" applyNumberFormat="1" applyFont="1" applyFill="1" applyBorder="1" applyAlignment="1">
      <alignment horizontal="center" vertical="center"/>
    </xf>
    <xf numFmtId="4" fontId="28" fillId="0" borderId="57" xfId="196" quotePrefix="1" applyNumberFormat="1" applyFont="1" applyBorder="1" applyAlignment="1">
      <alignment vertical="center" wrapText="1"/>
    </xf>
    <xf numFmtId="174" fontId="28" fillId="3" borderId="3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31" fillId="3" borderId="0" xfId="1" applyFont="1" applyFill="1" applyBorder="1" applyAlignment="1">
      <alignment vertical="center"/>
    </xf>
    <xf numFmtId="172" fontId="28" fillId="0" borderId="0" xfId="88" applyFont="1" applyAlignment="1">
      <alignment vertical="center" wrapText="1"/>
    </xf>
    <xf numFmtId="0" fontId="0" fillId="3" borderId="0" xfId="0" applyFill="1" applyAlignment="1">
      <alignment horizontal="center" vertical="center"/>
    </xf>
    <xf numFmtId="178" fontId="1" fillId="3" borderId="0" xfId="0" applyNumberFormat="1" applyFont="1" applyFill="1" applyAlignment="1">
      <alignment vertical="center"/>
    </xf>
    <xf numFmtId="0" fontId="35" fillId="3" borderId="0" xfId="141" applyFont="1" applyFill="1" applyAlignment="1">
      <alignment vertical="center"/>
    </xf>
    <xf numFmtId="4" fontId="29" fillId="0" borderId="0" xfId="196" quotePrefix="1" applyNumberFormat="1" applyFont="1" applyAlignment="1">
      <alignment vertical="center"/>
    </xf>
    <xf numFmtId="178" fontId="1" fillId="0" borderId="0" xfId="0" applyNumberFormat="1" applyFont="1" applyAlignment="1">
      <alignment horizontal="center" vertical="center"/>
    </xf>
    <xf numFmtId="0" fontId="30" fillId="0" borderId="96" xfId="207" applyFont="1" applyBorder="1" applyAlignment="1">
      <alignment horizontal="center" vertical="top" wrapText="1"/>
    </xf>
    <xf numFmtId="0" fontId="35" fillId="30" borderId="96" xfId="207" applyFont="1" applyFill="1" applyBorder="1" applyAlignment="1">
      <alignment horizontal="center" vertical="center" wrapText="1"/>
    </xf>
    <xf numFmtId="0" fontId="30" fillId="3" borderId="96" xfId="207" applyFont="1" applyFill="1" applyBorder="1" applyAlignment="1">
      <alignment horizontal="center" vertical="top" wrapText="1"/>
    </xf>
    <xf numFmtId="2" fontId="59" fillId="3" borderId="96" xfId="207" applyNumberFormat="1" applyFont="1" applyFill="1" applyBorder="1" applyAlignment="1">
      <alignment horizontal="center" vertical="top" shrinkToFit="1"/>
    </xf>
    <xf numFmtId="4" fontId="59" fillId="3" borderId="96" xfId="207" applyNumberFormat="1" applyFont="1" applyFill="1" applyBorder="1" applyAlignment="1">
      <alignment horizontal="center" vertical="top" shrinkToFit="1"/>
    </xf>
    <xf numFmtId="4" fontId="59" fillId="0" borderId="96" xfId="207" applyNumberFormat="1" applyFont="1" applyBorder="1" applyAlignment="1">
      <alignment horizontal="center" vertical="top" shrinkToFit="1"/>
    </xf>
    <xf numFmtId="2" fontId="59" fillId="0" borderId="96" xfId="207" applyNumberFormat="1" applyFont="1" applyBorder="1" applyAlignment="1">
      <alignment horizontal="center" vertical="top" shrinkToFit="1"/>
    </xf>
    <xf numFmtId="0" fontId="29" fillId="3" borderId="0" xfId="141" applyFont="1" applyFill="1" applyAlignment="1">
      <alignment horizontal="right" vertical="center"/>
    </xf>
    <xf numFmtId="4" fontId="28" fillId="3" borderId="0" xfId="141" applyNumberFormat="1" applyFill="1" applyAlignment="1">
      <alignment vertical="center"/>
    </xf>
    <xf numFmtId="2" fontId="29" fillId="3" borderId="0" xfId="141" applyNumberFormat="1" applyFont="1" applyFill="1" applyAlignment="1">
      <alignment vertical="center"/>
    </xf>
    <xf numFmtId="4" fontId="28" fillId="3" borderId="0" xfId="141" applyNumberFormat="1" applyFill="1" applyAlignment="1">
      <alignment horizontal="center" vertical="center"/>
    </xf>
    <xf numFmtId="2" fontId="29" fillId="3" borderId="0" xfId="141" applyNumberFormat="1" applyFont="1" applyFill="1" applyAlignment="1">
      <alignment horizontal="left" vertical="center"/>
    </xf>
    <xf numFmtId="4" fontId="29" fillId="3" borderId="0" xfId="141" applyNumberFormat="1" applyFont="1" applyFill="1" applyAlignment="1">
      <alignment horizontal="center" vertical="center"/>
    </xf>
    <xf numFmtId="0" fontId="28" fillId="3" borderId="0" xfId="141" applyFill="1" applyAlignment="1">
      <alignment horizontal="center" vertical="center" wrapText="1"/>
    </xf>
    <xf numFmtId="4" fontId="29" fillId="28" borderId="24" xfId="196" quotePrefix="1" applyNumberFormat="1" applyFont="1" applyFill="1" applyBorder="1" applyAlignment="1">
      <alignment horizontal="center" vertical="center" wrapText="1"/>
    </xf>
    <xf numFmtId="4" fontId="28" fillId="0" borderId="112" xfId="196" applyNumberFormat="1" applyFont="1" applyBorder="1" applyAlignment="1">
      <alignment horizontal="center" vertical="center"/>
    </xf>
    <xf numFmtId="4" fontId="28" fillId="3" borderId="113" xfId="0" applyNumberFormat="1" applyFont="1" applyFill="1" applyBorder="1" applyAlignment="1">
      <alignment horizontal="center" vertical="center"/>
    </xf>
    <xf numFmtId="4" fontId="28" fillId="3" borderId="114" xfId="0" applyNumberFormat="1" applyFont="1" applyFill="1" applyBorder="1" applyAlignment="1">
      <alignment horizontal="center" vertical="center"/>
    </xf>
    <xf numFmtId="4" fontId="28" fillId="0" borderId="0" xfId="196" quotePrefix="1" applyNumberFormat="1" applyFont="1" applyAlignment="1">
      <alignment vertical="center"/>
    </xf>
    <xf numFmtId="4" fontId="35" fillId="3" borderId="0" xfId="196" applyNumberFormat="1" applyFont="1" applyFill="1" applyAlignment="1">
      <alignment horizontal="center" vertical="center" wrapText="1"/>
    </xf>
    <xf numFmtId="4" fontId="28" fillId="0" borderId="115" xfId="196" quotePrefix="1" applyNumberFormat="1" applyFont="1" applyBorder="1" applyAlignment="1">
      <alignment horizontal="center" vertical="center" wrapText="1"/>
    </xf>
    <xf numFmtId="4" fontId="28" fillId="0" borderId="41" xfId="196" quotePrefix="1" applyNumberFormat="1" applyFont="1" applyBorder="1" applyAlignment="1">
      <alignment horizontal="center" vertical="center"/>
    </xf>
    <xf numFmtId="4" fontId="28" fillId="3" borderId="41" xfId="196" quotePrefix="1" applyNumberFormat="1" applyFont="1" applyFill="1" applyBorder="1" applyAlignment="1">
      <alignment horizontal="center" vertical="center" wrapText="1"/>
    </xf>
    <xf numFmtId="4" fontId="28" fillId="0" borderId="18" xfId="196" applyNumberFormat="1" applyFont="1" applyBorder="1" applyAlignment="1">
      <alignment horizontal="center" vertical="center"/>
    </xf>
    <xf numFmtId="2" fontId="30" fillId="0" borderId="18" xfId="196" applyNumberFormat="1" applyFont="1" applyBorder="1" applyAlignment="1">
      <alignment horizontal="center" vertical="center"/>
    </xf>
    <xf numFmtId="4" fontId="28" fillId="3" borderId="59" xfId="196" quotePrefix="1" applyNumberFormat="1" applyFont="1" applyFill="1" applyBorder="1" applyAlignment="1">
      <alignment horizontal="center" vertical="center"/>
    </xf>
    <xf numFmtId="0" fontId="30" fillId="3" borderId="94" xfId="207" applyFont="1" applyFill="1" applyBorder="1" applyAlignment="1">
      <alignment horizontal="center" vertical="top" wrapText="1"/>
    </xf>
    <xf numFmtId="2" fontId="59" fillId="3" borderId="94" xfId="207" applyNumberFormat="1" applyFont="1" applyFill="1" applyBorder="1" applyAlignment="1">
      <alignment horizontal="center" vertical="top" shrinkToFit="1"/>
    </xf>
    <xf numFmtId="4" fontId="28" fillId="3" borderId="0" xfId="0" applyNumberFormat="1" applyFont="1" applyFill="1" applyAlignment="1">
      <alignment horizontal="center" vertical="center"/>
    </xf>
    <xf numFmtId="0" fontId="28" fillId="3" borderId="0" xfId="0" applyFont="1" applyFill="1" applyAlignment="1">
      <alignment horizontal="center" vertical="center"/>
    </xf>
    <xf numFmtId="4" fontId="28" fillId="3" borderId="41" xfId="0" applyNumberFormat="1" applyFont="1" applyFill="1" applyBorder="1" applyAlignment="1">
      <alignment horizontal="center" vertical="center"/>
    </xf>
    <xf numFmtId="4" fontId="28" fillId="3" borderId="60" xfId="0" applyNumberFormat="1" applyFont="1" applyFill="1" applyBorder="1" applyAlignment="1">
      <alignment horizontal="center" vertical="center"/>
    </xf>
    <xf numFmtId="0" fontId="28" fillId="3" borderId="0" xfId="141" applyFill="1" applyAlignment="1">
      <alignment vertical="center" wrapText="1"/>
    </xf>
    <xf numFmtId="0" fontId="46" fillId="3" borderId="0" xfId="141" applyFont="1" applyFill="1" applyAlignment="1">
      <alignment horizontal="center" vertical="center" wrapText="1"/>
    </xf>
    <xf numFmtId="0" fontId="62" fillId="3" borderId="0" xfId="0" applyFont="1" applyFill="1" applyAlignment="1">
      <alignment horizontal="center" vertical="center" wrapText="1"/>
    </xf>
    <xf numFmtId="0" fontId="46" fillId="3" borderId="0" xfId="141" applyFont="1" applyFill="1" applyAlignment="1">
      <alignment vertical="center"/>
    </xf>
    <xf numFmtId="0" fontId="46" fillId="3" borderId="0" xfId="141" applyFont="1" applyFill="1" applyAlignment="1">
      <alignment horizontal="center" vertical="center"/>
    </xf>
    <xf numFmtId="4" fontId="46" fillId="3" borderId="0" xfId="141" applyNumberFormat="1" applyFont="1" applyFill="1" applyAlignment="1">
      <alignment vertical="center"/>
    </xf>
    <xf numFmtId="4" fontId="28" fillId="0" borderId="0" xfId="196" quotePrefix="1" applyNumberFormat="1" applyFont="1" applyAlignment="1">
      <alignment horizontal="left" vertical="center"/>
    </xf>
    <xf numFmtId="0" fontId="28" fillId="3" borderId="0" xfId="141" applyFill="1" applyAlignment="1">
      <alignment horizontal="left" vertical="center"/>
    </xf>
    <xf numFmtId="14" fontId="29" fillId="0" borderId="0" xfId="88" applyNumberFormat="1" applyFont="1" applyAlignment="1">
      <alignment horizontal="left" vertical="center"/>
    </xf>
    <xf numFmtId="0" fontId="63" fillId="3" borderId="0" xfId="0" applyFont="1" applyFill="1" applyAlignment="1">
      <alignment horizontal="center" vertical="center" wrapText="1"/>
    </xf>
    <xf numFmtId="4" fontId="46" fillId="3" borderId="0" xfId="141" applyNumberFormat="1" applyFont="1" applyFill="1" applyAlignment="1">
      <alignment horizontal="center" vertical="center"/>
    </xf>
    <xf numFmtId="4" fontId="46" fillId="3" borderId="0" xfId="141" applyNumberFormat="1" applyFont="1" applyFill="1" applyAlignment="1">
      <alignment horizontal="left" vertical="center"/>
    </xf>
    <xf numFmtId="2" fontId="46" fillId="3" borderId="0" xfId="141" applyNumberFormat="1" applyFont="1" applyFill="1" applyAlignment="1">
      <alignment horizontal="center" vertical="center"/>
    </xf>
    <xf numFmtId="4" fontId="31" fillId="3" borderId="0" xfId="196" quotePrefix="1" applyNumberFormat="1" applyFont="1" applyFill="1" applyAlignment="1">
      <alignment horizontal="center" vertical="center"/>
    </xf>
    <xf numFmtId="4" fontId="31" fillId="3" borderId="0" xfId="196" applyNumberFormat="1" applyFont="1" applyFill="1" applyAlignment="1">
      <alignment vertical="center"/>
    </xf>
    <xf numFmtId="0" fontId="28" fillId="3" borderId="0" xfId="196" quotePrefix="1" applyFont="1" applyFill="1" applyAlignment="1">
      <alignment horizontal="center" vertical="center"/>
    </xf>
    <xf numFmtId="0" fontId="47" fillId="3" borderId="0" xfId="141" applyFont="1" applyFill="1" applyAlignment="1">
      <alignment vertical="center"/>
    </xf>
    <xf numFmtId="2" fontId="29" fillId="3" borderId="0" xfId="141" applyNumberFormat="1" applyFont="1" applyFill="1" applyAlignment="1">
      <alignment horizontal="center" vertical="center" wrapText="1"/>
    </xf>
    <xf numFmtId="1" fontId="28" fillId="3" borderId="0" xfId="0" applyNumberFormat="1" applyFont="1" applyFill="1" applyAlignment="1">
      <alignment horizontal="center" vertical="center"/>
    </xf>
    <xf numFmtId="178" fontId="28" fillId="3" borderId="0" xfId="0" applyNumberFormat="1" applyFont="1" applyFill="1" applyAlignment="1">
      <alignment horizontal="center" vertical="center"/>
    </xf>
    <xf numFmtId="0" fontId="4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55" fillId="3" borderId="0" xfId="0" applyFont="1" applyFill="1" applyAlignment="1">
      <alignment horizontal="center" vertical="center"/>
    </xf>
    <xf numFmtId="0" fontId="56" fillId="3" borderId="0" xfId="0" applyFont="1" applyFill="1" applyAlignment="1">
      <alignment horizontal="center" vertical="center"/>
    </xf>
    <xf numFmtId="2" fontId="1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56" fillId="3" borderId="0" xfId="0" applyFont="1" applyFill="1" applyAlignment="1">
      <alignment vertical="center"/>
    </xf>
    <xf numFmtId="0" fontId="29" fillId="3" borderId="0" xfId="0" applyFont="1" applyFill="1" applyAlignment="1">
      <alignment vertical="center"/>
    </xf>
    <xf numFmtId="0" fontId="54" fillId="3" borderId="0" xfId="0" applyFont="1" applyFill="1" applyAlignment="1">
      <alignment vertical="center"/>
    </xf>
    <xf numFmtId="0" fontId="49" fillId="3" borderId="0" xfId="0" applyFont="1" applyFill="1"/>
    <xf numFmtId="0" fontId="42" fillId="3" borderId="0" xfId="0" applyFont="1" applyFill="1"/>
    <xf numFmtId="4" fontId="28" fillId="0" borderId="59" xfId="196" quotePrefix="1" applyNumberFormat="1" applyFont="1" applyBorder="1" applyAlignment="1">
      <alignment horizontal="center" vertical="center" wrapText="1"/>
    </xf>
    <xf numFmtId="4" fontId="28" fillId="0" borderId="57" xfId="196" quotePrefix="1" applyNumberFormat="1" applyFont="1" applyBorder="1" applyAlignment="1">
      <alignment horizontal="center" vertical="center" wrapText="1"/>
    </xf>
    <xf numFmtId="2" fontId="28" fillId="0" borderId="18" xfId="196" applyNumberFormat="1" applyFont="1" applyBorder="1" applyAlignment="1">
      <alignment horizontal="center" vertical="center"/>
    </xf>
    <xf numFmtId="1" fontId="0" fillId="3" borderId="0" xfId="0" applyNumberFormat="1" applyFill="1" applyAlignment="1">
      <alignment horizontal="center" vertical="center"/>
    </xf>
    <xf numFmtId="2" fontId="29" fillId="0" borderId="0" xfId="88" applyNumberFormat="1" applyFont="1" applyAlignment="1">
      <alignment vertical="center"/>
    </xf>
    <xf numFmtId="172" fontId="46" fillId="0" borderId="0" xfId="88" applyFont="1" applyAlignment="1">
      <alignment horizontal="right" vertical="center"/>
    </xf>
    <xf numFmtId="172" fontId="47" fillId="0" borderId="0" xfId="88" applyFont="1" applyAlignment="1">
      <alignment horizontal="center" vertical="center"/>
    </xf>
    <xf numFmtId="10" fontId="47" fillId="0" borderId="0" xfId="140" applyNumberFormat="1" applyFont="1" applyFill="1" applyAlignment="1" applyProtection="1">
      <alignment horizontal="center" vertical="center"/>
    </xf>
    <xf numFmtId="0" fontId="64" fillId="30" borderId="120" xfId="0" applyFont="1" applyFill="1" applyBorder="1" applyAlignment="1">
      <alignment horizontal="center" vertical="center" wrapText="1"/>
    </xf>
    <xf numFmtId="4" fontId="65" fillId="0" borderId="120" xfId="0" applyNumberFormat="1" applyFont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66" fillId="31" borderId="0" xfId="0" applyFont="1" applyFill="1" applyAlignment="1">
      <alignment horizontal="center" vertical="center" wrapText="1"/>
    </xf>
    <xf numFmtId="0" fontId="67" fillId="31" borderId="0" xfId="0" applyFont="1" applyFill="1" applyAlignment="1">
      <alignment horizontal="right" vertical="center" wrapText="1"/>
    </xf>
    <xf numFmtId="14" fontId="47" fillId="0" borderId="0" xfId="88" applyNumberFormat="1" applyFont="1" applyAlignment="1">
      <alignment horizontal="center" vertical="center"/>
    </xf>
    <xf numFmtId="172" fontId="47" fillId="0" borderId="0" xfId="88" applyFont="1" applyAlignment="1">
      <alignment vertical="center" wrapText="1"/>
    </xf>
    <xf numFmtId="2" fontId="30" fillId="3" borderId="0" xfId="0" applyNumberFormat="1" applyFont="1" applyFill="1" applyAlignment="1">
      <alignment horizontal="center" vertical="center"/>
    </xf>
    <xf numFmtId="4" fontId="29" fillId="28" borderId="28" xfId="0" applyNumberFormat="1" applyFont="1" applyFill="1" applyBorder="1" applyAlignment="1">
      <alignment horizontal="center" vertical="center"/>
    </xf>
    <xf numFmtId="4" fontId="29" fillId="28" borderId="31" xfId="196" applyNumberFormat="1" applyFont="1" applyFill="1" applyBorder="1" applyAlignment="1">
      <alignment horizontal="center" vertical="center" wrapText="1"/>
    </xf>
    <xf numFmtId="4" fontId="29" fillId="28" borderId="32" xfId="196" applyNumberFormat="1" applyFont="1" applyFill="1" applyBorder="1" applyAlignment="1">
      <alignment horizontal="center" vertical="center" wrapText="1"/>
    </xf>
    <xf numFmtId="4" fontId="29" fillId="28" borderId="35" xfId="196" applyNumberFormat="1" applyFont="1" applyFill="1" applyBorder="1" applyAlignment="1">
      <alignment horizontal="center" vertical="center"/>
    </xf>
    <xf numFmtId="2" fontId="29" fillId="28" borderId="32" xfId="0" applyNumberFormat="1" applyFont="1" applyFill="1" applyBorder="1" applyAlignment="1">
      <alignment horizontal="center" vertical="center"/>
    </xf>
    <xf numFmtId="4" fontId="29" fillId="28" borderId="31" xfId="196" applyNumberFormat="1" applyFont="1" applyFill="1" applyBorder="1" applyAlignment="1">
      <alignment horizontal="center" vertical="center"/>
    </xf>
    <xf numFmtId="4" fontId="29" fillId="28" borderId="32" xfId="0" applyNumberFormat="1" applyFont="1" applyFill="1" applyBorder="1" applyAlignment="1">
      <alignment horizontal="center" vertical="center"/>
    </xf>
    <xf numFmtId="4" fontId="29" fillId="28" borderId="32" xfId="196" applyNumberFormat="1" applyFont="1" applyFill="1" applyBorder="1" applyAlignment="1">
      <alignment horizontal="center" vertical="center"/>
    </xf>
    <xf numFmtId="4" fontId="28" fillId="0" borderId="125" xfId="196" quotePrefix="1" applyNumberFormat="1" applyFont="1" applyBorder="1" applyAlignment="1">
      <alignment horizontal="center" vertical="center" wrapText="1"/>
    </xf>
    <xf numFmtId="4" fontId="28" fillId="0" borderId="37" xfId="196" quotePrefix="1" applyNumberFormat="1" applyFont="1" applyBorder="1" applyAlignment="1">
      <alignment horizontal="center" vertical="center"/>
    </xf>
    <xf numFmtId="2" fontId="28" fillId="0" borderId="126" xfId="196" applyNumberFormat="1" applyFont="1" applyBorder="1" applyAlignment="1">
      <alignment horizontal="center" vertical="center"/>
    </xf>
    <xf numFmtId="2" fontId="28" fillId="3" borderId="37" xfId="0" applyNumberFormat="1" applyFont="1" applyFill="1" applyBorder="1" applyAlignment="1">
      <alignment horizontal="center" vertical="center"/>
    </xf>
    <xf numFmtId="2" fontId="28" fillId="3" borderId="127" xfId="0" applyNumberFormat="1" applyFont="1" applyFill="1" applyBorder="1" applyAlignment="1">
      <alignment horizontal="center" vertical="center"/>
    </xf>
    <xf numFmtId="4" fontId="29" fillId="28" borderId="27" xfId="196" applyNumberFormat="1" applyFont="1" applyFill="1" applyBorder="1" applyAlignment="1">
      <alignment horizontal="center" vertical="center"/>
    </xf>
    <xf numFmtId="4" fontId="29" fillId="28" borderId="28" xfId="196" applyNumberFormat="1" applyFont="1" applyFill="1" applyBorder="1" applyAlignment="1">
      <alignment horizontal="center" vertical="center"/>
    </xf>
    <xf numFmtId="0" fontId="28" fillId="0" borderId="37" xfId="196" quotePrefix="1" applyFont="1" applyBorder="1" applyAlignment="1">
      <alignment horizontal="center" vertical="center"/>
    </xf>
    <xf numFmtId="2" fontId="28" fillId="3" borderId="58" xfId="0" applyNumberFormat="1" applyFont="1" applyFill="1" applyBorder="1" applyAlignment="1">
      <alignment horizontal="center" vertical="center"/>
    </xf>
    <xf numFmtId="4" fontId="29" fillId="28" borderId="41" xfId="196" applyNumberFormat="1" applyFont="1" applyFill="1" applyBorder="1" applyAlignment="1">
      <alignment horizontal="center" vertical="center"/>
    </xf>
    <xf numFmtId="4" fontId="29" fillId="28" borderId="27" xfId="196" applyNumberFormat="1" applyFont="1" applyFill="1" applyBorder="1" applyAlignment="1">
      <alignment horizontal="center" vertical="center" wrapText="1"/>
    </xf>
    <xf numFmtId="4" fontId="29" fillId="28" borderId="27" xfId="196" quotePrefix="1" applyNumberFormat="1" applyFont="1" applyFill="1" applyBorder="1" applyAlignment="1">
      <alignment horizontal="center" vertical="center" wrapText="1"/>
    </xf>
    <xf numFmtId="4" fontId="29" fillId="28" borderId="60" xfId="196" applyNumberFormat="1" applyFont="1" applyFill="1" applyBorder="1" applyAlignment="1">
      <alignment horizontal="center" vertical="center"/>
    </xf>
    <xf numFmtId="4" fontId="29" fillId="28" borderId="18" xfId="196" quotePrefix="1" applyNumberFormat="1" applyFont="1" applyFill="1" applyBorder="1" applyAlignment="1">
      <alignment horizontal="center" vertical="center" wrapText="1"/>
    </xf>
    <xf numFmtId="4" fontId="29" fillId="28" borderId="37" xfId="196" applyNumberFormat="1" applyFont="1" applyFill="1" applyBorder="1" applyAlignment="1">
      <alignment horizontal="center" vertical="center"/>
    </xf>
    <xf numFmtId="4" fontId="28" fillId="3" borderId="37" xfId="0" applyNumberFormat="1" applyFont="1" applyFill="1" applyBorder="1" applyAlignment="1">
      <alignment horizontal="center" vertical="center"/>
    </xf>
    <xf numFmtId="4" fontId="28" fillId="3" borderId="58" xfId="0" applyNumberFormat="1" applyFont="1" applyFill="1" applyBorder="1" applyAlignment="1">
      <alignment horizontal="center" vertical="center"/>
    </xf>
    <xf numFmtId="4" fontId="29" fillId="28" borderId="31" xfId="0" applyNumberFormat="1" applyFont="1" applyFill="1" applyBorder="1" applyAlignment="1">
      <alignment horizontal="center" vertical="center"/>
    </xf>
    <xf numFmtId="4" fontId="35" fillId="28" borderId="128" xfId="196" applyNumberFormat="1" applyFont="1" applyFill="1" applyBorder="1" applyAlignment="1">
      <alignment horizontal="center" vertical="center" wrapText="1"/>
    </xf>
    <xf numFmtId="4" fontId="35" fillId="28" borderId="129" xfId="196" applyNumberFormat="1" applyFont="1" applyFill="1" applyBorder="1" applyAlignment="1">
      <alignment horizontal="center" vertical="center" wrapText="1"/>
    </xf>
    <xf numFmtId="4" fontId="35" fillId="28" borderId="130" xfId="196" applyNumberFormat="1" applyFont="1" applyFill="1" applyBorder="1" applyAlignment="1">
      <alignment horizontal="center" vertical="center" wrapText="1"/>
    </xf>
    <xf numFmtId="4" fontId="35" fillId="28" borderId="131" xfId="196" applyNumberFormat="1" applyFont="1" applyFill="1" applyBorder="1" applyAlignment="1">
      <alignment horizontal="center" vertical="center" wrapText="1"/>
    </xf>
    <xf numFmtId="4" fontId="35" fillId="28" borderId="47" xfId="196" applyNumberFormat="1" applyFont="1" applyFill="1" applyBorder="1" applyAlignment="1">
      <alignment horizontal="center" vertical="center"/>
    </xf>
    <xf numFmtId="4" fontId="35" fillId="28" borderId="48" xfId="196" applyNumberFormat="1" applyFont="1" applyFill="1" applyBorder="1" applyAlignment="1">
      <alignment horizontal="center" vertical="center"/>
    </xf>
    <xf numFmtId="4" fontId="35" fillId="28" borderId="50" xfId="196" applyNumberFormat="1" applyFont="1" applyFill="1" applyBorder="1" applyAlignment="1">
      <alignment horizontal="center" vertical="center"/>
    </xf>
    <xf numFmtId="4" fontId="35" fillId="28" borderId="51" xfId="196" applyNumberFormat="1" applyFont="1" applyFill="1" applyBorder="1" applyAlignment="1">
      <alignment horizontal="center" vertical="center"/>
    </xf>
    <xf numFmtId="0" fontId="28" fillId="0" borderId="41" xfId="196" quotePrefix="1" applyFont="1" applyBorder="1" applyAlignment="1">
      <alignment horizontal="center" vertical="center"/>
    </xf>
    <xf numFmtId="4" fontId="35" fillId="26" borderId="38" xfId="196" quotePrefix="1" applyNumberFormat="1" applyFont="1" applyFill="1" applyBorder="1" applyAlignment="1">
      <alignment horizontal="center" vertical="center" wrapText="1"/>
    </xf>
    <xf numFmtId="4" fontId="29" fillId="28" borderId="25" xfId="196" applyNumberFormat="1" applyFont="1" applyFill="1" applyBorder="1" applyAlignment="1">
      <alignment horizontal="center" vertical="center"/>
    </xf>
    <xf numFmtId="4" fontId="35" fillId="28" borderId="38" xfId="196" quotePrefix="1" applyNumberFormat="1" applyFont="1" applyFill="1" applyBorder="1" applyAlignment="1">
      <alignment horizontal="center" vertical="center" wrapText="1"/>
    </xf>
    <xf numFmtId="4" fontId="35" fillId="28" borderId="41" xfId="196" applyNumberFormat="1" applyFont="1" applyFill="1" applyBorder="1" applyAlignment="1">
      <alignment horizontal="center" vertical="center"/>
    </xf>
    <xf numFmtId="4" fontId="35" fillId="28" borderId="60" xfId="196" applyNumberFormat="1" applyFont="1" applyFill="1" applyBorder="1" applyAlignment="1">
      <alignment horizontal="center" vertical="center"/>
    </xf>
    <xf numFmtId="4" fontId="35" fillId="28" borderId="27" xfId="196" applyNumberFormat="1" applyFont="1" applyFill="1" applyBorder="1" applyAlignment="1">
      <alignment horizontal="center" vertical="center"/>
    </xf>
    <xf numFmtId="4" fontId="35" fillId="28" borderId="28" xfId="196" applyNumberFormat="1" applyFont="1" applyFill="1" applyBorder="1" applyAlignment="1">
      <alignment horizontal="center" vertical="center"/>
    </xf>
    <xf numFmtId="4" fontId="29" fillId="28" borderId="38" xfId="196" quotePrefix="1" applyNumberFormat="1" applyFont="1" applyFill="1" applyBorder="1" applyAlignment="1">
      <alignment horizontal="center" vertical="center" wrapText="1"/>
    </xf>
    <xf numFmtId="4" fontId="30" fillId="0" borderId="59" xfId="196" quotePrefix="1" applyNumberFormat="1" applyFont="1" applyBorder="1" applyAlignment="1">
      <alignment horizontal="center" vertical="center" wrapText="1"/>
    </xf>
    <xf numFmtId="1" fontId="30" fillId="0" borderId="41" xfId="196" applyNumberFormat="1" applyFont="1" applyBorder="1" applyAlignment="1">
      <alignment horizontal="center" vertical="center"/>
    </xf>
    <xf numFmtId="2" fontId="30" fillId="0" borderId="41" xfId="196" applyNumberFormat="1" applyFont="1" applyBorder="1" applyAlignment="1">
      <alignment horizontal="center" vertical="center"/>
    </xf>
    <xf numFmtId="4" fontId="29" fillId="28" borderId="76" xfId="196" applyNumberFormat="1" applyFont="1" applyFill="1" applyBorder="1" applyAlignment="1">
      <alignment horizontal="center" vertical="center"/>
    </xf>
    <xf numFmtId="172" fontId="47" fillId="0" borderId="0" xfId="88" applyFont="1" applyAlignment="1">
      <alignment horizontal="left" vertical="center"/>
    </xf>
    <xf numFmtId="172" fontId="68" fillId="0" borderId="0" xfId="88" applyFont="1" applyAlignment="1">
      <alignment horizontal="left" vertical="center"/>
    </xf>
    <xf numFmtId="172" fontId="68" fillId="0" borderId="0" xfId="88" applyFont="1" applyAlignment="1">
      <alignment vertical="center"/>
    </xf>
    <xf numFmtId="0" fontId="69" fillId="3" borderId="0" xfId="0" applyFont="1" applyFill="1" applyAlignment="1">
      <alignment vertical="center"/>
    </xf>
    <xf numFmtId="4" fontId="70" fillId="0" borderId="0" xfId="196" applyNumberFormat="1" applyFont="1" applyAlignment="1">
      <alignment vertical="center"/>
    </xf>
    <xf numFmtId="0" fontId="68" fillId="3" borderId="0" xfId="141" applyFont="1" applyFill="1" applyAlignment="1">
      <alignment vertical="center"/>
    </xf>
    <xf numFmtId="0" fontId="68" fillId="3" borderId="0" xfId="141" applyFont="1" applyFill="1" applyAlignment="1">
      <alignment horizontal="left" vertical="center"/>
    </xf>
    <xf numFmtId="0" fontId="70" fillId="3" borderId="0" xfId="141" applyFont="1" applyFill="1" applyAlignment="1">
      <alignment horizontal="left" vertical="center"/>
    </xf>
    <xf numFmtId="0" fontId="71" fillId="3" borderId="0" xfId="141" applyFont="1" applyFill="1" applyAlignment="1">
      <alignment vertical="center"/>
    </xf>
    <xf numFmtId="0" fontId="71" fillId="3" borderId="0" xfId="141" applyFont="1" applyFill="1" applyAlignment="1">
      <alignment horizontal="left" vertical="center"/>
    </xf>
    <xf numFmtId="10" fontId="30" fillId="3" borderId="0" xfId="140" applyNumberFormat="1" applyFont="1" applyFill="1" applyAlignment="1">
      <alignment horizontal="center" vertical="center"/>
    </xf>
    <xf numFmtId="0" fontId="30" fillId="3" borderId="0" xfId="141" applyFont="1" applyFill="1" applyAlignment="1">
      <alignment vertical="center" wrapText="1"/>
    </xf>
    <xf numFmtId="10" fontId="35" fillId="3" borderId="0" xfId="140" applyNumberFormat="1" applyFont="1" applyFill="1" applyAlignment="1">
      <alignment vertical="center"/>
    </xf>
    <xf numFmtId="10" fontId="30" fillId="3" borderId="0" xfId="140" applyNumberFormat="1" applyFont="1" applyFill="1" applyAlignment="1">
      <alignment horizontal="right" vertical="center"/>
    </xf>
    <xf numFmtId="10" fontId="30" fillId="3" borderId="0" xfId="140" applyNumberFormat="1" applyFont="1" applyFill="1" applyAlignment="1">
      <alignment horizontal="left" vertical="center"/>
    </xf>
    <xf numFmtId="0" fontId="52" fillId="31" borderId="120" xfId="0" applyFont="1" applyFill="1" applyBorder="1" applyAlignment="1">
      <alignment horizontal="center" vertical="center" wrapText="1"/>
    </xf>
    <xf numFmtId="0" fontId="52" fillId="31" borderId="120" xfId="0" applyFont="1" applyFill="1" applyBorder="1" applyAlignment="1">
      <alignment horizontal="justify" vertical="center" wrapText="1"/>
    </xf>
    <xf numFmtId="0" fontId="28" fillId="31" borderId="0" xfId="0" applyFont="1" applyFill="1" applyAlignment="1">
      <alignment horizontal="center" vertical="center" wrapText="1"/>
    </xf>
    <xf numFmtId="172" fontId="28" fillId="0" borderId="0" xfId="88" applyFont="1" applyAlignment="1">
      <alignment horizontal="left" vertical="center" indent="1"/>
    </xf>
    <xf numFmtId="43" fontId="1" fillId="0" borderId="0" xfId="1" applyFont="1" applyAlignment="1">
      <alignment vertical="center"/>
    </xf>
    <xf numFmtId="43" fontId="28" fillId="0" borderId="0" xfId="1" applyFont="1" applyBorder="1" applyAlignment="1">
      <alignment horizontal="right" vertical="center"/>
    </xf>
    <xf numFmtId="43" fontId="28" fillId="0" borderId="0" xfId="1" applyFont="1" applyFill="1" applyAlignment="1" applyProtection="1">
      <alignment vertical="center"/>
    </xf>
    <xf numFmtId="43" fontId="28" fillId="0" borderId="0" xfId="1" applyFont="1" applyFill="1" applyAlignment="1" applyProtection="1">
      <alignment horizontal="right" vertical="center"/>
    </xf>
    <xf numFmtId="43" fontId="29" fillId="0" borderId="0" xfId="1" applyFont="1" applyFill="1" applyAlignment="1" applyProtection="1">
      <alignment horizontal="center" vertical="center"/>
    </xf>
    <xf numFmtId="0" fontId="29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164" fontId="29" fillId="0" borderId="16" xfId="18" applyFont="1" applyFill="1" applyBorder="1" applyAlignment="1">
      <alignment vertical="center"/>
    </xf>
    <xf numFmtId="4" fontId="28" fillId="0" borderId="0" xfId="0" applyNumberFormat="1" applyFont="1" applyAlignment="1">
      <alignment vertical="center"/>
    </xf>
    <xf numFmtId="164" fontId="28" fillId="32" borderId="165" xfId="18" applyFont="1" applyFill="1" applyBorder="1" applyAlignment="1">
      <alignment vertical="center"/>
    </xf>
    <xf numFmtId="164" fontId="28" fillId="32" borderId="166" xfId="18" applyFont="1" applyFill="1" applyBorder="1" applyAlignment="1">
      <alignment vertical="center"/>
    </xf>
    <xf numFmtId="164" fontId="28" fillId="32" borderId="167" xfId="18" applyFont="1" applyFill="1" applyBorder="1" applyAlignment="1">
      <alignment vertical="center"/>
    </xf>
    <xf numFmtId="164" fontId="28" fillId="32" borderId="168" xfId="18" applyFont="1" applyFill="1" applyBorder="1" applyAlignment="1">
      <alignment vertical="center"/>
    </xf>
    <xf numFmtId="164" fontId="28" fillId="32" borderId="169" xfId="18" applyFont="1" applyFill="1" applyBorder="1" applyAlignment="1">
      <alignment vertical="center"/>
    </xf>
    <xf numFmtId="10" fontId="29" fillId="0" borderId="15" xfId="191" applyNumberFormat="1" applyFont="1" applyFill="1" applyBorder="1" applyAlignment="1">
      <alignment vertical="center"/>
    </xf>
    <xf numFmtId="164" fontId="28" fillId="0" borderId="168" xfId="18" applyFont="1" applyFill="1" applyBorder="1" applyAlignment="1">
      <alignment vertical="center"/>
    </xf>
    <xf numFmtId="164" fontId="28" fillId="0" borderId="166" xfId="18" applyFont="1" applyFill="1" applyBorder="1" applyAlignment="1">
      <alignment vertical="center"/>
    </xf>
    <xf numFmtId="164" fontId="28" fillId="0" borderId="167" xfId="18" applyFont="1" applyFill="1" applyBorder="1" applyAlignment="1">
      <alignment vertical="center"/>
    </xf>
    <xf numFmtId="164" fontId="28" fillId="0" borderId="165" xfId="18" applyFont="1" applyFill="1" applyBorder="1" applyAlignment="1">
      <alignment vertical="center"/>
    </xf>
    <xf numFmtId="164" fontId="28" fillId="0" borderId="169" xfId="18" applyFont="1" applyFill="1" applyBorder="1" applyAlignment="1">
      <alignment vertical="center"/>
    </xf>
    <xf numFmtId="0" fontId="28" fillId="30" borderId="77" xfId="0" applyFont="1" applyFill="1" applyBorder="1" applyAlignment="1">
      <alignment horizontal="center" vertical="center"/>
    </xf>
    <xf numFmtId="0" fontId="28" fillId="30" borderId="79" xfId="0" applyFont="1" applyFill="1" applyBorder="1" applyAlignment="1">
      <alignment vertical="center"/>
    </xf>
    <xf numFmtId="164" fontId="29" fillId="30" borderId="80" xfId="18" applyFont="1" applyFill="1" applyBorder="1" applyAlignment="1">
      <alignment vertical="center"/>
    </xf>
    <xf numFmtId="0" fontId="28" fillId="30" borderId="177" xfId="0" applyFont="1" applyFill="1" applyBorder="1" applyAlignment="1">
      <alignment horizontal="center" vertical="center"/>
    </xf>
    <xf numFmtId="0" fontId="28" fillId="30" borderId="176" xfId="0" applyFont="1" applyFill="1" applyBorder="1" applyAlignment="1">
      <alignment vertical="center"/>
    </xf>
    <xf numFmtId="10" fontId="29" fillId="30" borderId="16" xfId="191" applyNumberFormat="1" applyFont="1" applyFill="1" applyBorder="1" applyAlignment="1">
      <alignment vertical="center"/>
    </xf>
    <xf numFmtId="0" fontId="28" fillId="33" borderId="77" xfId="0" applyFont="1" applyFill="1" applyBorder="1" applyAlignment="1">
      <alignment horizontal="right" vertical="center"/>
    </xf>
    <xf numFmtId="0" fontId="28" fillId="33" borderId="79" xfId="0" applyFont="1" applyFill="1" applyBorder="1" applyAlignment="1">
      <alignment vertical="center"/>
    </xf>
    <xf numFmtId="43" fontId="29" fillId="33" borderId="80" xfId="0" applyNumberFormat="1" applyFont="1" applyFill="1" applyBorder="1" applyAlignment="1">
      <alignment vertical="center"/>
    </xf>
    <xf numFmtId="0" fontId="28" fillId="33" borderId="82" xfId="0" applyFont="1" applyFill="1" applyBorder="1" applyAlignment="1">
      <alignment horizontal="right" vertical="center"/>
    </xf>
    <xf numFmtId="0" fontId="28" fillId="33" borderId="84" xfId="0" applyFont="1" applyFill="1" applyBorder="1" applyAlignment="1">
      <alignment vertical="center"/>
    </xf>
    <xf numFmtId="0" fontId="28" fillId="33" borderId="182" xfId="0" applyFont="1" applyFill="1" applyBorder="1" applyAlignment="1">
      <alignment vertical="center"/>
    </xf>
    <xf numFmtId="43" fontId="28" fillId="0" borderId="0" xfId="0" applyNumberFormat="1" applyFont="1" applyAlignment="1">
      <alignment vertical="center"/>
    </xf>
    <xf numFmtId="14" fontId="35" fillId="3" borderId="0" xfId="141" applyNumberFormat="1" applyFont="1" applyFill="1" applyAlignment="1">
      <alignment vertical="center"/>
    </xf>
    <xf numFmtId="43" fontId="29" fillId="0" borderId="0" xfId="1" applyFont="1" applyFill="1" applyAlignment="1" applyProtection="1">
      <alignment vertical="center"/>
    </xf>
    <xf numFmtId="0" fontId="54" fillId="31" borderId="184" xfId="0" applyFont="1" applyFill="1" applyBorder="1" applyAlignment="1">
      <alignment horizontal="center" vertical="center" wrapText="1"/>
    </xf>
    <xf numFmtId="0" fontId="54" fillId="30" borderId="120" xfId="0" applyFont="1" applyFill="1" applyBorder="1" applyAlignment="1">
      <alignment horizontal="center" vertical="center" wrapText="1"/>
    </xf>
    <xf numFmtId="0" fontId="52" fillId="31" borderId="184" xfId="0" applyFont="1" applyFill="1" applyBorder="1" applyAlignment="1">
      <alignment horizontal="right" vertical="center" wrapText="1"/>
    </xf>
    <xf numFmtId="43" fontId="52" fillId="31" borderId="120" xfId="1" applyFont="1" applyFill="1" applyBorder="1" applyAlignment="1">
      <alignment horizontal="right" vertical="center" wrapText="1"/>
    </xf>
    <xf numFmtId="179" fontId="52" fillId="31" borderId="120" xfId="140" applyNumberFormat="1" applyFont="1" applyFill="1" applyBorder="1" applyAlignment="1">
      <alignment horizontal="right" vertical="center" wrapText="1"/>
    </xf>
    <xf numFmtId="179" fontId="52" fillId="31" borderId="120" xfId="0" applyNumberFormat="1" applyFont="1" applyFill="1" applyBorder="1" applyAlignment="1">
      <alignment horizontal="right" vertical="center" wrapText="1"/>
    </xf>
    <xf numFmtId="0" fontId="28" fillId="31" borderId="0" xfId="0" applyFont="1" applyFill="1" applyAlignment="1">
      <alignment horizontal="justify" vertical="center" wrapText="1"/>
    </xf>
    <xf numFmtId="0" fontId="0" fillId="0" borderId="0" xfId="0" applyAlignment="1">
      <alignment horizontal="justify" vertical="center"/>
    </xf>
    <xf numFmtId="4" fontId="29" fillId="28" borderId="76" xfId="196" applyNumberFormat="1" applyFont="1" applyFill="1" applyBorder="1" applyAlignment="1">
      <alignment horizontal="center" vertical="center" wrapText="1"/>
    </xf>
    <xf numFmtId="2" fontId="29" fillId="0" borderId="76" xfId="88" applyNumberFormat="1" applyFont="1" applyBorder="1" applyAlignment="1">
      <alignment horizontal="center" vertical="center"/>
    </xf>
    <xf numFmtId="4" fontId="29" fillId="28" borderId="128" xfId="196" applyNumberFormat="1" applyFont="1" applyFill="1" applyBorder="1" applyAlignment="1">
      <alignment horizontal="center" vertical="center" wrapText="1"/>
    </xf>
    <xf numFmtId="2" fontId="29" fillId="3" borderId="76" xfId="141" applyNumberFormat="1" applyFont="1" applyFill="1" applyBorder="1" applyAlignment="1">
      <alignment horizontal="center" vertical="center"/>
    </xf>
    <xf numFmtId="0" fontId="29" fillId="3" borderId="76" xfId="141" applyFont="1" applyFill="1" applyBorder="1" applyAlignment="1">
      <alignment horizontal="center" vertical="center"/>
    </xf>
    <xf numFmtId="2" fontId="29" fillId="3" borderId="34" xfId="141" applyNumberFormat="1" applyFont="1" applyFill="1" applyBorder="1" applyAlignment="1">
      <alignment horizontal="center" vertical="center"/>
    </xf>
    <xf numFmtId="0" fontId="1" fillId="0" borderId="76" xfId="0" applyFont="1" applyBorder="1" applyAlignment="1">
      <alignment horizontal="center" vertical="center" wrapText="1"/>
    </xf>
    <xf numFmtId="0" fontId="42" fillId="30" borderId="76" xfId="0" applyFont="1" applyFill="1" applyBorder="1" applyAlignment="1">
      <alignment horizontal="center" vertical="center" wrapText="1"/>
    </xf>
    <xf numFmtId="2" fontId="42" fillId="30" borderId="76" xfId="0" applyNumberFormat="1" applyFont="1" applyFill="1" applyBorder="1" applyAlignment="1">
      <alignment horizontal="center"/>
    </xf>
    <xf numFmtId="0" fontId="40" fillId="0" borderId="0" xfId="0" applyFont="1" applyAlignment="1">
      <alignment vertical="center" wrapText="1"/>
    </xf>
    <xf numFmtId="0" fontId="28" fillId="0" borderId="23" xfId="206" applyFont="1" applyBorder="1" applyAlignment="1">
      <alignment horizontal="center" vertical="center" wrapText="1"/>
    </xf>
    <xf numFmtId="0" fontId="28" fillId="3" borderId="24" xfId="206" applyFont="1" applyFill="1" applyBorder="1" applyAlignment="1">
      <alignment horizontal="center" vertical="center" wrapText="1"/>
    </xf>
    <xf numFmtId="0" fontId="28" fillId="0" borderId="24" xfId="206" applyFont="1" applyBorder="1" applyAlignment="1">
      <alignment horizontal="center" vertical="center" wrapText="1"/>
    </xf>
    <xf numFmtId="43" fontId="28" fillId="0" borderId="24" xfId="206" applyNumberFormat="1" applyFont="1" applyBorder="1" applyAlignment="1">
      <alignment horizontal="center" vertical="center" wrapText="1"/>
    </xf>
    <xf numFmtId="2" fontId="28" fillId="0" borderId="24" xfId="206" applyNumberFormat="1" applyFont="1" applyBorder="1" applyAlignment="1">
      <alignment horizontal="center" vertical="center" wrapText="1"/>
    </xf>
    <xf numFmtId="0" fontId="28" fillId="3" borderId="41" xfId="206" applyFont="1" applyFill="1" applyBorder="1" applyAlignment="1">
      <alignment horizontal="center" vertical="center" wrapText="1"/>
    </xf>
    <xf numFmtId="2" fontId="28" fillId="3" borderId="41" xfId="206" applyNumberFormat="1" applyFont="1" applyFill="1" applyBorder="1" applyAlignment="1">
      <alignment horizontal="center" vertical="center" wrapText="1"/>
    </xf>
    <xf numFmtId="0" fontId="29" fillId="30" borderId="27" xfId="206" applyFont="1" applyFill="1" applyBorder="1" applyAlignment="1">
      <alignment horizontal="center" vertical="center" wrapText="1"/>
    </xf>
    <xf numFmtId="4" fontId="28" fillId="3" borderId="0" xfId="196" applyNumberFormat="1" applyFont="1" applyFill="1" applyAlignment="1">
      <alignment horizontal="left" vertical="center" wrapText="1"/>
    </xf>
    <xf numFmtId="0" fontId="63" fillId="3" borderId="0" xfId="0" quotePrefix="1" applyFont="1" applyFill="1" applyAlignment="1">
      <alignment horizontal="center" vertical="center" wrapText="1"/>
    </xf>
    <xf numFmtId="3" fontId="28" fillId="3" borderId="0" xfId="0" applyNumberFormat="1" applyFont="1" applyFill="1" applyAlignment="1">
      <alignment horizontal="center" vertical="center"/>
    </xf>
    <xf numFmtId="0" fontId="28" fillId="26" borderId="79" xfId="0" applyFont="1" applyFill="1" applyBorder="1" applyAlignment="1">
      <alignment horizontal="center" vertical="center" wrapText="1"/>
    </xf>
    <xf numFmtId="0" fontId="42" fillId="30" borderId="76" xfId="0" applyFont="1" applyFill="1" applyBorder="1" applyAlignment="1">
      <alignment horizontal="center"/>
    </xf>
    <xf numFmtId="1" fontId="65" fillId="0" borderId="23" xfId="207" applyNumberFormat="1" applyFont="1" applyBorder="1" applyAlignment="1">
      <alignment horizontal="center" vertical="center" shrinkToFit="1"/>
    </xf>
    <xf numFmtId="0" fontId="6" fillId="0" borderId="24" xfId="207" applyFont="1" applyBorder="1" applyAlignment="1">
      <alignment horizontal="left" vertical="center" wrapText="1"/>
    </xf>
    <xf numFmtId="1" fontId="65" fillId="0" borderId="24" xfId="207" applyNumberFormat="1" applyFont="1" applyBorder="1" applyAlignment="1">
      <alignment horizontal="center" vertical="center" shrinkToFit="1"/>
    </xf>
    <xf numFmtId="2" fontId="65" fillId="0" borderId="24" xfId="207" applyNumberFormat="1" applyFont="1" applyBorder="1" applyAlignment="1">
      <alignment horizontal="center" vertical="center" shrinkToFit="1"/>
    </xf>
    <xf numFmtId="2" fontId="65" fillId="0" borderId="24" xfId="207" applyNumberFormat="1" applyFont="1" applyBorder="1" applyAlignment="1">
      <alignment horizontal="right" vertical="center" shrinkToFit="1"/>
    </xf>
    <xf numFmtId="0" fontId="65" fillId="0" borderId="24" xfId="207" applyFont="1" applyBorder="1" applyAlignment="1">
      <alignment horizontal="left" vertical="center" wrapText="1"/>
    </xf>
    <xf numFmtId="0" fontId="65" fillId="0" borderId="24" xfId="207" applyFont="1" applyBorder="1" applyAlignment="1">
      <alignment horizontal="right" vertical="center"/>
    </xf>
    <xf numFmtId="0" fontId="65" fillId="0" borderId="24" xfId="207" applyFont="1" applyBorder="1" applyAlignment="1">
      <alignment horizontal="center" vertical="center" wrapText="1"/>
    </xf>
    <xf numFmtId="2" fontId="65" fillId="0" borderId="25" xfId="207" applyNumberFormat="1" applyFont="1" applyBorder="1" applyAlignment="1">
      <alignment horizontal="center" vertical="center" shrinkToFit="1"/>
    </xf>
    <xf numFmtId="1" fontId="74" fillId="0" borderId="59" xfId="207" applyNumberFormat="1" applyFont="1" applyBorder="1" applyAlignment="1">
      <alignment horizontal="center" vertical="center" shrinkToFit="1"/>
    </xf>
    <xf numFmtId="0" fontId="7" fillId="0" borderId="41" xfId="207" applyFont="1" applyBorder="1" applyAlignment="1">
      <alignment horizontal="left" vertical="center" wrapText="1"/>
    </xf>
    <xf numFmtId="1" fontId="74" fillId="0" borderId="41" xfId="207" applyNumberFormat="1" applyFont="1" applyBorder="1" applyAlignment="1">
      <alignment horizontal="center" vertical="center" shrinkToFit="1"/>
    </xf>
    <xf numFmtId="2" fontId="74" fillId="0" borderId="41" xfId="207" applyNumberFormat="1" applyFont="1" applyBorder="1" applyAlignment="1">
      <alignment horizontal="center" vertical="center" shrinkToFit="1"/>
    </xf>
    <xf numFmtId="2" fontId="74" fillId="0" borderId="41" xfId="207" applyNumberFormat="1" applyFont="1" applyBorder="1" applyAlignment="1">
      <alignment horizontal="right" vertical="center" shrinkToFit="1"/>
    </xf>
    <xf numFmtId="2" fontId="74" fillId="0" borderId="60" xfId="207" applyNumberFormat="1" applyFont="1" applyBorder="1" applyAlignment="1">
      <alignment horizontal="right" vertical="center" shrinkToFit="1"/>
    </xf>
    <xf numFmtId="1" fontId="74" fillId="0" borderId="23" xfId="207" applyNumberFormat="1" applyFont="1" applyBorder="1" applyAlignment="1">
      <alignment horizontal="center" vertical="center" shrinkToFit="1"/>
    </xf>
    <xf numFmtId="0" fontId="7" fillId="0" borderId="24" xfId="207" applyFont="1" applyBorder="1" applyAlignment="1">
      <alignment horizontal="left" vertical="center" wrapText="1"/>
    </xf>
    <xf numFmtId="1" fontId="74" fillId="0" borderId="24" xfId="207" applyNumberFormat="1" applyFont="1" applyBorder="1" applyAlignment="1">
      <alignment horizontal="center" vertical="center" shrinkToFit="1"/>
    </xf>
    <xf numFmtId="2" fontId="74" fillId="0" borderId="24" xfId="207" applyNumberFormat="1" applyFont="1" applyBorder="1" applyAlignment="1">
      <alignment horizontal="center" vertical="center" shrinkToFit="1"/>
    </xf>
    <xf numFmtId="2" fontId="74" fillId="0" borderId="24" xfId="207" applyNumberFormat="1" applyFont="1" applyBorder="1" applyAlignment="1">
      <alignment horizontal="right" vertical="center" shrinkToFit="1"/>
    </xf>
    <xf numFmtId="2" fontId="74" fillId="0" borderId="25" xfId="207" applyNumberFormat="1" applyFont="1" applyBorder="1" applyAlignment="1">
      <alignment horizontal="right" vertical="center" shrinkToFit="1"/>
    </xf>
    <xf numFmtId="0" fontId="76" fillId="30" borderId="21" xfId="207" applyFont="1" applyFill="1" applyBorder="1" applyAlignment="1">
      <alignment horizontal="center" vertical="center" wrapText="1"/>
    </xf>
    <xf numFmtId="0" fontId="76" fillId="30" borderId="22" xfId="207" applyFont="1" applyFill="1" applyBorder="1" applyAlignment="1">
      <alignment horizontal="center" vertical="center" wrapText="1"/>
    </xf>
    <xf numFmtId="0" fontId="76" fillId="30" borderId="27" xfId="207" applyFont="1" applyFill="1" applyBorder="1" applyAlignment="1">
      <alignment horizontal="center" vertical="center" wrapText="1"/>
    </xf>
    <xf numFmtId="0" fontId="76" fillId="30" borderId="28" xfId="207" applyFont="1" applyFill="1" applyBorder="1" applyAlignment="1">
      <alignment horizontal="center" vertical="center" wrapText="1"/>
    </xf>
    <xf numFmtId="0" fontId="74" fillId="0" borderId="41" xfId="207" applyFont="1" applyBorder="1" applyAlignment="1">
      <alignment horizontal="center" vertical="center" wrapText="1"/>
    </xf>
    <xf numFmtId="0" fontId="74" fillId="0" borderId="24" xfId="207" applyFont="1" applyBorder="1" applyAlignment="1">
      <alignment horizontal="center" vertical="center" wrapText="1"/>
    </xf>
    <xf numFmtId="1" fontId="74" fillId="0" borderId="24" xfId="207" applyNumberFormat="1" applyFont="1" applyBorder="1" applyAlignment="1">
      <alignment horizontal="center" vertical="center" wrapText="1"/>
    </xf>
    <xf numFmtId="43" fontId="77" fillId="0" borderId="25" xfId="1" applyFont="1" applyBorder="1" applyAlignment="1">
      <alignment horizontal="right" vertical="center" shrinkToFit="1"/>
    </xf>
    <xf numFmtId="43" fontId="65" fillId="0" borderId="25" xfId="1" applyFont="1" applyBorder="1" applyAlignment="1">
      <alignment horizontal="right" vertical="center" shrinkToFit="1"/>
    </xf>
    <xf numFmtId="0" fontId="59" fillId="3" borderId="96" xfId="207" applyFont="1" applyFill="1" applyBorder="1" applyAlignment="1">
      <alignment horizontal="left" vertical="center" wrapText="1"/>
    </xf>
    <xf numFmtId="0" fontId="30" fillId="3" borderId="96" xfId="207" applyFont="1" applyFill="1" applyBorder="1" applyAlignment="1">
      <alignment horizontal="center" vertical="center" wrapText="1"/>
    </xf>
    <xf numFmtId="2" fontId="59" fillId="3" borderId="96" xfId="207" applyNumberFormat="1" applyFont="1" applyFill="1" applyBorder="1" applyAlignment="1">
      <alignment horizontal="center" vertical="center" shrinkToFit="1"/>
    </xf>
    <xf numFmtId="4" fontId="59" fillId="3" borderId="96" xfId="207" applyNumberFormat="1" applyFont="1" applyFill="1" applyBorder="1" applyAlignment="1">
      <alignment horizontal="center" vertical="center" shrinkToFit="1"/>
    </xf>
    <xf numFmtId="0" fontId="30" fillId="3" borderId="96" xfId="207" applyFont="1" applyFill="1" applyBorder="1" applyAlignment="1">
      <alignment horizontal="left" vertical="center" wrapText="1"/>
    </xf>
    <xf numFmtId="0" fontId="30" fillId="3" borderId="94" xfId="207" applyFont="1" applyFill="1" applyBorder="1" applyAlignment="1">
      <alignment horizontal="left" vertical="center" wrapText="1"/>
    </xf>
    <xf numFmtId="0" fontId="30" fillId="3" borderId="94" xfId="207" applyFont="1" applyFill="1" applyBorder="1" applyAlignment="1">
      <alignment horizontal="center" vertical="center" wrapText="1"/>
    </xf>
    <xf numFmtId="4" fontId="59" fillId="3" borderId="94" xfId="207" applyNumberFormat="1" applyFont="1" applyFill="1" applyBorder="1" applyAlignment="1">
      <alignment horizontal="center" vertical="center" shrinkToFit="1"/>
    </xf>
    <xf numFmtId="2" fontId="59" fillId="3" borderId="94" xfId="207" applyNumberFormat="1" applyFont="1" applyFill="1" applyBorder="1" applyAlignment="1">
      <alignment horizontal="center" vertical="center" shrinkToFit="1"/>
    </xf>
    <xf numFmtId="0" fontId="29" fillId="31" borderId="0" xfId="0" applyFont="1" applyFill="1" applyAlignment="1">
      <alignment horizontal="right" vertical="center" wrapText="1"/>
    </xf>
    <xf numFmtId="4" fontId="28" fillId="0" borderId="0" xfId="196" quotePrefix="1" applyNumberFormat="1" applyFont="1" applyAlignment="1">
      <alignment horizontal="left" vertical="center" wrapText="1"/>
    </xf>
    <xf numFmtId="0" fontId="29" fillId="3" borderId="0" xfId="0" applyFont="1" applyFill="1" applyAlignment="1">
      <alignment horizontal="center" vertical="center"/>
    </xf>
    <xf numFmtId="0" fontId="28" fillId="3" borderId="0" xfId="0" quotePrefix="1" applyFont="1" applyFill="1" applyAlignment="1">
      <alignment horizontal="center" vertical="center"/>
    </xf>
    <xf numFmtId="2" fontId="29" fillId="3" borderId="0" xfId="0" applyNumberFormat="1" applyFont="1" applyFill="1" applyAlignment="1">
      <alignment horizontal="center" vertical="center"/>
    </xf>
    <xf numFmtId="0" fontId="0" fillId="3" borderId="0" xfId="0" applyFill="1" applyAlignment="1">
      <alignment vertical="center"/>
    </xf>
    <xf numFmtId="0" fontId="30" fillId="0" borderId="0" xfId="141" applyFont="1" applyAlignment="1">
      <alignment vertical="center"/>
    </xf>
    <xf numFmtId="4" fontId="78" fillId="0" borderId="96" xfId="0" applyNumberFormat="1" applyFont="1" applyBorder="1" applyAlignment="1">
      <alignment horizontal="right" vertical="top" shrinkToFit="1"/>
    </xf>
    <xf numFmtId="2" fontId="78" fillId="0" borderId="96" xfId="0" applyNumberFormat="1" applyFont="1" applyBorder="1" applyAlignment="1">
      <alignment horizontal="right" vertical="top" shrinkToFit="1"/>
    </xf>
    <xf numFmtId="4" fontId="59" fillId="0" borderId="96" xfId="207" applyNumberFormat="1" applyFont="1" applyBorder="1" applyAlignment="1">
      <alignment horizontal="center" vertical="center" shrinkToFit="1"/>
    </xf>
    <xf numFmtId="0" fontId="30" fillId="0" borderId="96" xfId="207" applyFont="1" applyBorder="1" applyAlignment="1">
      <alignment horizontal="center" vertical="center" wrapText="1"/>
    </xf>
    <xf numFmtId="2" fontId="59" fillId="0" borderId="96" xfId="207" applyNumberFormat="1" applyFont="1" applyBorder="1" applyAlignment="1">
      <alignment horizontal="center" vertical="center" shrinkToFit="1"/>
    </xf>
    <xf numFmtId="0" fontId="30" fillId="3" borderId="96" xfId="207" applyFont="1" applyFill="1" applyBorder="1" applyAlignment="1">
      <alignment horizontal="center" wrapText="1"/>
    </xf>
    <xf numFmtId="2" fontId="59" fillId="3" borderId="96" xfId="207" applyNumberFormat="1" applyFont="1" applyFill="1" applyBorder="1" applyAlignment="1">
      <alignment horizontal="center" shrinkToFit="1"/>
    </xf>
    <xf numFmtId="2" fontId="78" fillId="0" borderId="96" xfId="0" applyNumberFormat="1" applyFont="1" applyBorder="1" applyAlignment="1">
      <alignment horizontal="center" vertical="center" shrinkToFit="1"/>
    </xf>
    <xf numFmtId="4" fontId="78" fillId="0" borderId="96" xfId="0" applyNumberFormat="1" applyFont="1" applyBorder="1" applyAlignment="1">
      <alignment horizontal="center" vertical="center" shrinkToFit="1"/>
    </xf>
    <xf numFmtId="4" fontId="78" fillId="0" borderId="96" xfId="0" applyNumberFormat="1" applyFont="1" applyBorder="1" applyAlignment="1">
      <alignment horizontal="center" vertical="top" shrinkToFit="1"/>
    </xf>
    <xf numFmtId="2" fontId="78" fillId="0" borderId="96" xfId="0" applyNumberFormat="1" applyFont="1" applyBorder="1" applyAlignment="1">
      <alignment horizontal="center" shrinkToFit="1"/>
    </xf>
    <xf numFmtId="4" fontId="59" fillId="3" borderId="96" xfId="207" applyNumberFormat="1" applyFont="1" applyFill="1" applyBorder="1" applyAlignment="1">
      <alignment horizontal="center" shrinkToFit="1"/>
    </xf>
    <xf numFmtId="4" fontId="78" fillId="0" borderId="96" xfId="0" applyNumberFormat="1" applyFont="1" applyBorder="1" applyAlignment="1">
      <alignment horizontal="center" shrinkToFit="1"/>
    </xf>
    <xf numFmtId="2" fontId="28" fillId="3" borderId="24" xfId="0" applyNumberFormat="1" applyFont="1" applyFill="1" applyBorder="1" applyAlignment="1">
      <alignment horizontal="center" vertical="center"/>
    </xf>
    <xf numFmtId="2" fontId="28" fillId="3" borderId="27" xfId="0" applyNumberFormat="1" applyFont="1" applyFill="1" applyBorder="1" applyAlignment="1">
      <alignment horizontal="center" vertical="center"/>
    </xf>
    <xf numFmtId="2" fontId="28" fillId="3" borderId="41" xfId="0" applyNumberFormat="1" applyFont="1" applyFill="1" applyBorder="1" applyAlignment="1">
      <alignment horizontal="center" vertical="center"/>
    </xf>
    <xf numFmtId="0" fontId="29" fillId="28" borderId="31" xfId="0" applyFont="1" applyFill="1" applyBorder="1" applyAlignment="1">
      <alignment horizontal="center" vertical="center"/>
    </xf>
    <xf numFmtId="0" fontId="29" fillId="28" borderId="32" xfId="0" applyFont="1" applyFill="1" applyBorder="1" applyAlignment="1">
      <alignment horizontal="center" vertical="center"/>
    </xf>
    <xf numFmtId="2" fontId="29" fillId="28" borderId="60" xfId="0" applyNumberFormat="1" applyFont="1" applyFill="1" applyBorder="1" applyAlignment="1">
      <alignment horizontal="center" vertical="center"/>
    </xf>
    <xf numFmtId="2" fontId="29" fillId="28" borderId="25" xfId="0" applyNumberFormat="1" applyFont="1" applyFill="1" applyBorder="1" applyAlignment="1">
      <alignment horizontal="center" vertical="center"/>
    </xf>
    <xf numFmtId="2" fontId="29" fillId="28" borderId="28" xfId="0" applyNumberFormat="1" applyFont="1" applyFill="1" applyBorder="1" applyAlignment="1">
      <alignment horizontal="center" vertical="center"/>
    </xf>
    <xf numFmtId="0" fontId="40" fillId="3" borderId="0" xfId="141" applyFont="1" applyFill="1" applyAlignment="1">
      <alignment vertical="center"/>
    </xf>
    <xf numFmtId="9" fontId="65" fillId="0" borderId="24" xfId="140" applyFont="1" applyBorder="1" applyAlignment="1">
      <alignment horizontal="center" vertical="center" wrapText="1"/>
    </xf>
    <xf numFmtId="10" fontId="28" fillId="0" borderId="75" xfId="0" applyNumberFormat="1" applyFont="1" applyBorder="1" applyAlignment="1">
      <alignment horizontal="center" vertical="center" shrinkToFit="1"/>
    </xf>
    <xf numFmtId="0" fontId="28" fillId="0" borderId="88" xfId="0" applyFont="1" applyBorder="1" applyAlignment="1">
      <alignment horizontal="center" vertical="center" wrapText="1"/>
    </xf>
    <xf numFmtId="10" fontId="28" fillId="0" borderId="89" xfId="0" applyNumberFormat="1" applyFont="1" applyBorder="1" applyAlignment="1">
      <alignment horizontal="center" vertical="center" shrinkToFit="1"/>
    </xf>
    <xf numFmtId="0" fontId="1" fillId="0" borderId="75" xfId="0" applyFont="1" applyBorder="1" applyAlignment="1">
      <alignment horizontal="left" vertical="center" wrapText="1"/>
    </xf>
    <xf numFmtId="0" fontId="28" fillId="0" borderId="75" xfId="0" applyFont="1" applyBorder="1" applyAlignment="1">
      <alignment horizontal="center" vertical="center" wrapText="1"/>
    </xf>
    <xf numFmtId="0" fontId="28" fillId="0" borderId="75" xfId="207" applyFont="1" applyBorder="1" applyAlignment="1">
      <alignment horizontal="left" vertical="top" wrapText="1"/>
    </xf>
    <xf numFmtId="0" fontId="28" fillId="0" borderId="75" xfId="0" applyFont="1" applyBorder="1" applyAlignment="1">
      <alignment vertical="top" wrapText="1"/>
    </xf>
    <xf numFmtId="0" fontId="28" fillId="0" borderId="75" xfId="0" applyFont="1" applyBorder="1" applyAlignment="1">
      <alignment horizontal="left" vertical="top" wrapText="1"/>
    </xf>
    <xf numFmtId="10" fontId="52" fillId="0" borderId="75" xfId="207" applyNumberFormat="1" applyFont="1" applyBorder="1" applyAlignment="1">
      <alignment horizontal="center" vertical="top" shrinkToFit="1"/>
    </xf>
    <xf numFmtId="10" fontId="52" fillId="0" borderId="75" xfId="0" applyNumberFormat="1" applyFont="1" applyBorder="1" applyAlignment="1">
      <alignment horizontal="center" vertical="top" shrinkToFit="1"/>
    </xf>
    <xf numFmtId="0" fontId="1" fillId="0" borderId="75" xfId="0" applyFont="1" applyBorder="1"/>
    <xf numFmtId="0" fontId="28" fillId="26" borderId="205" xfId="0" applyFont="1" applyFill="1" applyBorder="1" applyAlignment="1">
      <alignment horizontal="center" vertical="center" wrapText="1"/>
    </xf>
    <xf numFmtId="10" fontId="52" fillId="0" borderId="89" xfId="207" applyNumberFormat="1" applyFont="1" applyBorder="1" applyAlignment="1">
      <alignment horizontal="center" vertical="top" shrinkToFit="1"/>
    </xf>
    <xf numFmtId="0" fontId="28" fillId="0" borderId="88" xfId="207" applyFont="1" applyBorder="1" applyAlignment="1">
      <alignment horizontal="center" vertical="top" wrapText="1"/>
    </xf>
    <xf numFmtId="0" fontId="28" fillId="0" borderId="88" xfId="0" applyFont="1" applyBorder="1" applyAlignment="1">
      <alignment horizontal="center" vertical="top" wrapText="1"/>
    </xf>
    <xf numFmtId="0" fontId="28" fillId="0" borderId="89" xfId="0" applyFont="1" applyBorder="1" applyAlignment="1">
      <alignment horizontal="center" vertical="center" wrapText="1"/>
    </xf>
    <xf numFmtId="0" fontId="1" fillId="0" borderId="76" xfId="0" applyFont="1" applyBorder="1" applyAlignment="1">
      <alignment horizontal="center"/>
    </xf>
    <xf numFmtId="2" fontId="1" fillId="0" borderId="76" xfId="0" applyNumberFormat="1" applyFont="1" applyBorder="1" applyAlignment="1">
      <alignment horizontal="center"/>
    </xf>
    <xf numFmtId="2" fontId="42" fillId="26" borderId="76" xfId="0" applyNumberFormat="1" applyFont="1" applyFill="1" applyBorder="1" applyAlignment="1">
      <alignment horizontal="center"/>
    </xf>
    <xf numFmtId="0" fontId="42" fillId="30" borderId="186" xfId="0" applyFont="1" applyFill="1" applyBorder="1" applyAlignment="1">
      <alignment horizontal="center"/>
    </xf>
    <xf numFmtId="0" fontId="42" fillId="30" borderId="185" xfId="0" applyFont="1" applyFill="1" applyBorder="1" applyAlignment="1">
      <alignment horizontal="center"/>
    </xf>
    <xf numFmtId="0" fontId="42" fillId="30" borderId="187" xfId="0" applyFont="1" applyFill="1" applyBorder="1" applyAlignment="1">
      <alignment horizontal="center"/>
    </xf>
    <xf numFmtId="0" fontId="1" fillId="0" borderId="186" xfId="0" applyFont="1" applyBorder="1" applyAlignment="1">
      <alignment horizontal="center"/>
    </xf>
    <xf numFmtId="0" fontId="1" fillId="0" borderId="185" xfId="0" applyFont="1" applyBorder="1" applyAlignment="1">
      <alignment horizontal="center"/>
    </xf>
    <xf numFmtId="0" fontId="1" fillId="0" borderId="187" xfId="0" applyFont="1" applyBorder="1" applyAlignment="1">
      <alignment horizontal="center"/>
    </xf>
    <xf numFmtId="2" fontId="1" fillId="0" borderId="185" xfId="0" applyNumberFormat="1" applyFont="1" applyBorder="1" applyAlignment="1">
      <alignment horizontal="center"/>
    </xf>
    <xf numFmtId="2" fontId="1" fillId="0" borderId="187" xfId="0" applyNumberFormat="1" applyFont="1" applyBorder="1" applyAlignment="1">
      <alignment horizontal="center"/>
    </xf>
    <xf numFmtId="2" fontId="42" fillId="26" borderId="188" xfId="0" applyNumberFormat="1" applyFont="1" applyFill="1" applyBorder="1" applyAlignment="1">
      <alignment horizontal="center"/>
    </xf>
    <xf numFmtId="2" fontId="42" fillId="26" borderId="189" xfId="0" applyNumberFormat="1" applyFont="1" applyFill="1" applyBorder="1" applyAlignment="1">
      <alignment horizontal="center"/>
    </xf>
    <xf numFmtId="180" fontId="47" fillId="0" borderId="0" xfId="88" applyNumberFormat="1" applyFont="1" applyAlignment="1">
      <alignment horizontal="center" vertical="center"/>
    </xf>
    <xf numFmtId="4" fontId="32" fillId="26" borderId="15" xfId="0" applyNumberFormat="1" applyFont="1" applyFill="1" applyBorder="1" applyAlignment="1">
      <alignment horizontal="center" vertical="center"/>
    </xf>
    <xf numFmtId="4" fontId="32" fillId="26" borderId="13" xfId="0" applyNumberFormat="1" applyFont="1" applyFill="1" applyBorder="1" applyAlignment="1">
      <alignment horizontal="center" vertical="center"/>
    </xf>
    <xf numFmtId="4" fontId="32" fillId="26" borderId="14" xfId="0" applyNumberFormat="1" applyFont="1" applyFill="1" applyBorder="1" applyAlignment="1">
      <alignment horizontal="center" vertical="center"/>
    </xf>
    <xf numFmtId="10" fontId="32" fillId="26" borderId="15" xfId="140" applyNumberFormat="1" applyFont="1" applyFill="1" applyBorder="1" applyAlignment="1">
      <alignment horizontal="center" vertical="center"/>
    </xf>
    <xf numFmtId="10" fontId="32" fillId="26" borderId="13" xfId="140" applyNumberFormat="1" applyFont="1" applyFill="1" applyBorder="1" applyAlignment="1">
      <alignment horizontal="center" vertical="center"/>
    </xf>
    <xf numFmtId="10" fontId="32" fillId="26" borderId="14" xfId="140" applyNumberFormat="1" applyFont="1" applyFill="1" applyBorder="1" applyAlignment="1">
      <alignment horizontal="center" vertical="center"/>
    </xf>
    <xf numFmtId="0" fontId="32" fillId="26" borderId="15" xfId="0" quotePrefix="1" applyFont="1" applyFill="1" applyBorder="1" applyAlignment="1">
      <alignment horizontal="center" vertical="center"/>
    </xf>
    <xf numFmtId="0" fontId="32" fillId="26" borderId="13" xfId="0" applyFont="1" applyFill="1" applyBorder="1" applyAlignment="1">
      <alignment horizontal="center" vertical="center"/>
    </xf>
    <xf numFmtId="0" fontId="32" fillId="26" borderId="14" xfId="0" applyFont="1" applyFill="1" applyBorder="1" applyAlignment="1">
      <alignment horizontal="center" vertical="center"/>
    </xf>
    <xf numFmtId="0" fontId="32" fillId="26" borderId="15" xfId="0" applyFont="1" applyFill="1" applyBorder="1" applyAlignment="1">
      <alignment horizontal="justify" vertical="center" wrapText="1"/>
    </xf>
    <xf numFmtId="0" fontId="32" fillId="26" borderId="13" xfId="0" applyFont="1" applyFill="1" applyBorder="1" applyAlignment="1">
      <alignment horizontal="justify" vertical="center" wrapText="1"/>
    </xf>
    <xf numFmtId="0" fontId="32" fillId="26" borderId="14" xfId="0" applyFont="1" applyFill="1" applyBorder="1" applyAlignment="1">
      <alignment horizontal="justify" vertical="center" wrapText="1"/>
    </xf>
    <xf numFmtId="0" fontId="32" fillId="26" borderId="15" xfId="0" applyFont="1" applyFill="1" applyBorder="1" applyAlignment="1">
      <alignment horizontal="left" vertical="center"/>
    </xf>
    <xf numFmtId="0" fontId="32" fillId="26" borderId="13" xfId="0" applyFont="1" applyFill="1" applyBorder="1" applyAlignment="1">
      <alignment horizontal="left" vertical="center"/>
    </xf>
    <xf numFmtId="0" fontId="32" fillId="26" borderId="14" xfId="0" applyFont="1" applyFill="1" applyBorder="1" applyAlignment="1">
      <alignment horizontal="left" vertical="center"/>
    </xf>
    <xf numFmtId="10" fontId="32" fillId="26" borderId="15" xfId="140" quotePrefix="1" applyNumberFormat="1" applyFont="1" applyFill="1" applyBorder="1" applyAlignment="1">
      <alignment horizontal="center" vertical="center"/>
    </xf>
    <xf numFmtId="14" fontId="32" fillId="26" borderId="15" xfId="0" quotePrefix="1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6" fillId="3" borderId="0" xfId="141" applyFont="1" applyFill="1" applyAlignment="1">
      <alignment horizontal="center" vertical="center"/>
    </xf>
    <xf numFmtId="0" fontId="54" fillId="3" borderId="0" xfId="141" applyFont="1" applyFill="1" applyAlignment="1">
      <alignment horizontal="center" vertical="center"/>
    </xf>
    <xf numFmtId="0" fontId="71" fillId="3" borderId="0" xfId="141" applyFont="1" applyFill="1" applyAlignment="1">
      <alignment horizontal="center" vertical="center"/>
    </xf>
    <xf numFmtId="0" fontId="67" fillId="31" borderId="0" xfId="0" applyFont="1" applyFill="1" applyAlignment="1">
      <alignment horizontal="right" vertical="center" wrapText="1"/>
    </xf>
    <xf numFmtId="0" fontId="29" fillId="30" borderId="43" xfId="0" applyFont="1" applyFill="1" applyBorder="1" applyAlignment="1">
      <alignment horizontal="right" vertical="center" wrapText="1"/>
    </xf>
    <xf numFmtId="0" fontId="29" fillId="30" borderId="121" xfId="0" applyFont="1" applyFill="1" applyBorder="1" applyAlignment="1">
      <alignment horizontal="right" vertical="center" wrapText="1"/>
    </xf>
    <xf numFmtId="4" fontId="29" fillId="30" borderId="116" xfId="0" applyNumberFormat="1" applyFont="1" applyFill="1" applyBorder="1" applyAlignment="1">
      <alignment horizontal="center" vertical="center" wrapText="1"/>
    </xf>
    <xf numFmtId="4" fontId="29" fillId="30" borderId="122" xfId="0" applyNumberFormat="1" applyFont="1" applyFill="1" applyBorder="1" applyAlignment="1">
      <alignment horizontal="center" vertical="center" wrapText="1"/>
    </xf>
    <xf numFmtId="0" fontId="31" fillId="30" borderId="44" xfId="0" applyFont="1" applyFill="1" applyBorder="1" applyAlignment="1">
      <alignment horizontal="right" vertical="center" wrapText="1"/>
    </xf>
    <xf numFmtId="0" fontId="31" fillId="30" borderId="42" xfId="0" applyFont="1" applyFill="1" applyBorder="1" applyAlignment="1">
      <alignment horizontal="right" vertical="center" wrapText="1"/>
    </xf>
    <xf numFmtId="4" fontId="31" fillId="30" borderId="123" xfId="0" applyNumberFormat="1" applyFont="1" applyFill="1" applyBorder="1" applyAlignment="1">
      <alignment horizontal="center" vertical="center" wrapText="1"/>
    </xf>
    <xf numFmtId="4" fontId="31" fillId="30" borderId="124" xfId="0" applyNumberFormat="1" applyFont="1" applyFill="1" applyBorder="1" applyAlignment="1">
      <alignment horizontal="center" vertical="center" wrapText="1"/>
    </xf>
    <xf numFmtId="0" fontId="29" fillId="30" borderId="103" xfId="0" applyFont="1" applyFill="1" applyBorder="1" applyAlignment="1">
      <alignment horizontal="right" vertical="center" wrapText="1"/>
    </xf>
    <xf numFmtId="0" fontId="29" fillId="30" borderId="30" xfId="0" applyFont="1" applyFill="1" applyBorder="1" applyAlignment="1">
      <alignment horizontal="right" vertical="center" wrapText="1"/>
    </xf>
    <xf numFmtId="4" fontId="29" fillId="30" borderId="29" xfId="0" applyNumberFormat="1" applyFont="1" applyFill="1" applyBorder="1" applyAlignment="1">
      <alignment horizontal="center" vertical="center" wrapText="1"/>
    </xf>
    <xf numFmtId="4" fontId="29" fillId="30" borderId="104" xfId="0" applyNumberFormat="1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172" fontId="47" fillId="0" borderId="0" xfId="88" applyFont="1" applyAlignment="1">
      <alignment horizontal="justify" vertical="center"/>
    </xf>
    <xf numFmtId="0" fontId="64" fillId="30" borderId="120" xfId="0" applyFont="1" applyFill="1" applyBorder="1" applyAlignment="1">
      <alignment horizontal="center" vertical="center" wrapText="1"/>
    </xf>
    <xf numFmtId="10" fontId="28" fillId="30" borderId="182" xfId="191" applyNumberFormat="1" applyFont="1" applyFill="1" applyBorder="1" applyAlignment="1">
      <alignment horizontal="center" vertical="center"/>
    </xf>
    <xf numFmtId="10" fontId="28" fillId="30" borderId="180" xfId="191" applyNumberFormat="1" applyFont="1" applyFill="1" applyBorder="1" applyAlignment="1">
      <alignment horizontal="center" vertical="center"/>
    </xf>
    <xf numFmtId="10" fontId="28" fillId="30" borderId="181" xfId="191" applyNumberFormat="1" applyFont="1" applyFill="1" applyBorder="1" applyAlignment="1">
      <alignment horizontal="center" vertical="center"/>
    </xf>
    <xf numFmtId="164" fontId="29" fillId="33" borderId="80" xfId="191" applyNumberFormat="1" applyFont="1" applyFill="1" applyBorder="1" applyAlignment="1">
      <alignment horizontal="center" vertical="center"/>
    </xf>
    <xf numFmtId="164" fontId="29" fillId="33" borderId="87" xfId="191" applyNumberFormat="1" applyFont="1" applyFill="1" applyBorder="1" applyAlignment="1">
      <alignment horizontal="center" vertical="center"/>
    </xf>
    <xf numFmtId="164" fontId="29" fillId="33" borderId="178" xfId="191" applyNumberFormat="1" applyFont="1" applyFill="1" applyBorder="1" applyAlignment="1">
      <alignment horizontal="center" vertical="center"/>
    </xf>
    <xf numFmtId="10" fontId="28" fillId="33" borderId="182" xfId="191" applyNumberFormat="1" applyFont="1" applyFill="1" applyBorder="1" applyAlignment="1">
      <alignment horizontal="center" vertical="center"/>
    </xf>
    <xf numFmtId="10" fontId="28" fillId="33" borderId="180" xfId="191" applyNumberFormat="1" applyFont="1" applyFill="1" applyBorder="1" applyAlignment="1">
      <alignment horizontal="center" vertical="center"/>
    </xf>
    <xf numFmtId="10" fontId="28" fillId="33" borderId="181" xfId="191" applyNumberFormat="1" applyFont="1" applyFill="1" applyBorder="1" applyAlignment="1">
      <alignment horizontal="center" vertical="center"/>
    </xf>
    <xf numFmtId="10" fontId="28" fillId="0" borderId="174" xfId="191" applyNumberFormat="1" applyFont="1" applyFill="1" applyBorder="1" applyAlignment="1">
      <alignment horizontal="center" vertical="center"/>
    </xf>
    <xf numFmtId="10" fontId="28" fillId="0" borderId="172" xfId="191" applyNumberFormat="1" applyFont="1" applyFill="1" applyBorder="1" applyAlignment="1">
      <alignment horizontal="center" vertical="center"/>
    </xf>
    <xf numFmtId="10" fontId="28" fillId="0" borderId="173" xfId="191" applyNumberFormat="1" applyFont="1" applyFill="1" applyBorder="1" applyAlignment="1">
      <alignment horizontal="center" vertical="center"/>
    </xf>
    <xf numFmtId="164" fontId="28" fillId="0" borderId="163" xfId="18" applyFont="1" applyFill="1" applyBorder="1" applyAlignment="1">
      <alignment horizontal="center" vertical="center"/>
    </xf>
    <xf numFmtId="164" fontId="28" fillId="0" borderId="161" xfId="18" applyFont="1" applyFill="1" applyBorder="1" applyAlignment="1">
      <alignment horizontal="center" vertical="center"/>
    </xf>
    <xf numFmtId="164" fontId="28" fillId="0" borderId="162" xfId="18" applyFont="1" applyFill="1" applyBorder="1" applyAlignment="1">
      <alignment horizontal="center" vertical="center"/>
    </xf>
    <xf numFmtId="4" fontId="29" fillId="30" borderId="80" xfId="18" applyNumberFormat="1" applyFont="1" applyFill="1" applyBorder="1" applyAlignment="1">
      <alignment horizontal="center" vertical="center"/>
    </xf>
    <xf numFmtId="4" fontId="29" fillId="30" borderId="87" xfId="18" applyNumberFormat="1" applyFont="1" applyFill="1" applyBorder="1" applyAlignment="1">
      <alignment horizontal="center" vertical="center"/>
    </xf>
    <xf numFmtId="4" fontId="29" fillId="30" borderId="178" xfId="18" applyNumberFormat="1" applyFont="1" applyFill="1" applyBorder="1" applyAlignment="1">
      <alignment horizontal="center" vertical="center"/>
    </xf>
    <xf numFmtId="0" fontId="29" fillId="30" borderId="78" xfId="0" applyFont="1" applyFill="1" applyBorder="1" applyAlignment="1">
      <alignment horizontal="center" vertical="center"/>
    </xf>
    <xf numFmtId="0" fontId="29" fillId="30" borderId="151" xfId="0" applyFont="1" applyFill="1" applyBorder="1" applyAlignment="1">
      <alignment horizontal="center" vertical="center"/>
    </xf>
    <xf numFmtId="0" fontId="29" fillId="30" borderId="152" xfId="0" applyFont="1" applyFill="1" applyBorder="1" applyAlignment="1">
      <alignment horizontal="center" vertical="center"/>
    </xf>
    <xf numFmtId="0" fontId="29" fillId="30" borderId="83" xfId="0" applyFont="1" applyFill="1" applyBorder="1" applyAlignment="1">
      <alignment horizontal="center" vertical="center"/>
    </xf>
    <xf numFmtId="0" fontId="29" fillId="30" borderId="156" xfId="0" applyFont="1" applyFill="1" applyBorder="1" applyAlignment="1">
      <alignment horizontal="center" vertical="center"/>
    </xf>
    <xf numFmtId="0" fontId="29" fillId="30" borderId="157" xfId="0" applyFont="1" applyFill="1" applyBorder="1" applyAlignment="1">
      <alignment horizontal="center" vertical="center"/>
    </xf>
    <xf numFmtId="0" fontId="29" fillId="30" borderId="147" xfId="0" applyFont="1" applyFill="1" applyBorder="1" applyAlignment="1">
      <alignment horizontal="center" vertical="center" wrapText="1"/>
    </xf>
    <xf numFmtId="0" fontId="29" fillId="30" borderId="148" xfId="0" applyFont="1" applyFill="1" applyBorder="1" applyAlignment="1">
      <alignment horizontal="center" vertical="center" wrapText="1"/>
    </xf>
    <xf numFmtId="0" fontId="29" fillId="30" borderId="149" xfId="0" applyFont="1" applyFill="1" applyBorder="1" applyAlignment="1">
      <alignment horizontal="center" vertical="center" wrapText="1"/>
    </xf>
    <xf numFmtId="164" fontId="28" fillId="3" borderId="163" xfId="18" applyFont="1" applyFill="1" applyBorder="1" applyAlignment="1">
      <alignment horizontal="center" vertical="center"/>
    </xf>
    <xf numFmtId="164" fontId="28" fillId="3" borderId="161" xfId="18" applyFont="1" applyFill="1" applyBorder="1" applyAlignment="1">
      <alignment horizontal="center" vertical="center"/>
    </xf>
    <xf numFmtId="164" fontId="28" fillId="3" borderId="162" xfId="18" applyFont="1" applyFill="1" applyBorder="1" applyAlignment="1">
      <alignment horizontal="center" vertical="center"/>
    </xf>
    <xf numFmtId="10" fontId="28" fillId="33" borderId="179" xfId="191" applyNumberFormat="1" applyFont="1" applyFill="1" applyBorder="1" applyAlignment="1">
      <alignment horizontal="center" vertical="center"/>
    </xf>
    <xf numFmtId="10" fontId="28" fillId="0" borderId="171" xfId="191" applyNumberFormat="1" applyFont="1" applyFill="1" applyBorder="1" applyAlignment="1">
      <alignment horizontal="center" vertical="center"/>
    </xf>
    <xf numFmtId="4" fontId="29" fillId="30" borderId="86" xfId="18" applyNumberFormat="1" applyFont="1" applyFill="1" applyBorder="1" applyAlignment="1">
      <alignment horizontal="center" vertical="center"/>
    </xf>
    <xf numFmtId="4" fontId="29" fillId="33" borderId="86" xfId="191" applyNumberFormat="1" applyFont="1" applyFill="1" applyBorder="1" applyAlignment="1">
      <alignment horizontal="center" vertical="center"/>
    </xf>
    <xf numFmtId="4" fontId="29" fillId="33" borderId="87" xfId="191" applyNumberFormat="1" applyFont="1" applyFill="1" applyBorder="1" applyAlignment="1">
      <alignment horizontal="center" vertical="center"/>
    </xf>
    <xf numFmtId="4" fontId="29" fillId="33" borderId="178" xfId="191" applyNumberFormat="1" applyFont="1" applyFill="1" applyBorder="1" applyAlignment="1">
      <alignment horizontal="center" vertical="center"/>
    </xf>
    <xf numFmtId="164" fontId="29" fillId="33" borderId="81" xfId="191" applyNumberFormat="1" applyFont="1" applyFill="1" applyBorder="1" applyAlignment="1">
      <alignment horizontal="center" vertical="center"/>
    </xf>
    <xf numFmtId="10" fontId="28" fillId="33" borderId="183" xfId="191" applyNumberFormat="1" applyFont="1" applyFill="1" applyBorder="1" applyAlignment="1">
      <alignment horizontal="center" vertical="center"/>
    </xf>
    <xf numFmtId="4" fontId="29" fillId="30" borderId="81" xfId="18" applyNumberFormat="1" applyFont="1" applyFill="1" applyBorder="1" applyAlignment="1">
      <alignment horizontal="center" vertical="center"/>
    </xf>
    <xf numFmtId="10" fontId="28" fillId="30" borderId="179" xfId="191" applyNumberFormat="1" applyFont="1" applyFill="1" applyBorder="1" applyAlignment="1">
      <alignment horizontal="center" vertical="center"/>
    </xf>
    <xf numFmtId="10" fontId="28" fillId="30" borderId="183" xfId="191" applyNumberFormat="1" applyFont="1" applyFill="1" applyBorder="1" applyAlignment="1">
      <alignment horizontal="center" vertical="center"/>
    </xf>
    <xf numFmtId="0" fontId="28" fillId="0" borderId="177" xfId="0" quotePrefix="1" applyFont="1" applyBorder="1" applyAlignment="1">
      <alignment horizontal="center" vertical="center"/>
    </xf>
    <xf numFmtId="0" fontId="28" fillId="0" borderId="159" xfId="0" quotePrefix="1" applyFont="1" applyBorder="1" applyAlignment="1">
      <alignment horizontal="center" vertical="center"/>
    </xf>
    <xf numFmtId="0" fontId="28" fillId="0" borderId="170" xfId="0" quotePrefix="1" applyFont="1" applyBorder="1" applyAlignment="1">
      <alignment horizontal="center" vertical="center"/>
    </xf>
    <xf numFmtId="0" fontId="28" fillId="0" borderId="176" xfId="0" applyFont="1" applyBorder="1" applyAlignment="1">
      <alignment horizontal="left" vertical="center" wrapText="1"/>
    </xf>
    <xf numFmtId="0" fontId="28" fillId="0" borderId="4" xfId="0" applyFont="1" applyBorder="1" applyAlignment="1">
      <alignment horizontal="left" vertical="center" wrapText="1"/>
    </xf>
    <xf numFmtId="0" fontId="28" fillId="0" borderId="12" xfId="0" applyFont="1" applyBorder="1" applyAlignment="1">
      <alignment horizontal="left" vertical="center" wrapText="1"/>
    </xf>
    <xf numFmtId="164" fontId="28" fillId="0" borderId="160" xfId="18" applyFont="1" applyFill="1" applyBorder="1" applyAlignment="1">
      <alignment horizontal="center" vertical="center"/>
    </xf>
    <xf numFmtId="164" fontId="28" fillId="0" borderId="164" xfId="18" applyFont="1" applyFill="1" applyBorder="1" applyAlignment="1">
      <alignment horizontal="center" vertical="center"/>
    </xf>
    <xf numFmtId="10" fontId="28" fillId="0" borderId="175" xfId="191" applyNumberFormat="1" applyFont="1" applyFill="1" applyBorder="1" applyAlignment="1">
      <alignment horizontal="center" vertical="center"/>
    </xf>
    <xf numFmtId="0" fontId="28" fillId="0" borderId="170" xfId="0" applyFont="1" applyBorder="1" applyAlignment="1">
      <alignment horizontal="center" vertical="center"/>
    </xf>
    <xf numFmtId="0" fontId="28" fillId="0" borderId="146" xfId="0" applyFont="1" applyBorder="1" applyAlignment="1">
      <alignment horizontal="left" vertical="center" wrapText="1"/>
    </xf>
    <xf numFmtId="164" fontId="28" fillId="3" borderId="160" xfId="18" applyFont="1" applyFill="1" applyBorder="1" applyAlignment="1">
      <alignment horizontal="center" vertical="center"/>
    </xf>
    <xf numFmtId="164" fontId="28" fillId="3" borderId="164" xfId="18" applyFont="1" applyFill="1" applyBorder="1" applyAlignment="1">
      <alignment horizontal="center" vertical="center"/>
    </xf>
    <xf numFmtId="10" fontId="28" fillId="0" borderId="171" xfId="140" applyNumberFormat="1" applyFont="1" applyFill="1" applyBorder="1" applyAlignment="1">
      <alignment horizontal="center" vertical="center"/>
    </xf>
    <xf numFmtId="10" fontId="28" fillId="0" borderId="172" xfId="140" applyNumberFormat="1" applyFont="1" applyFill="1" applyBorder="1" applyAlignment="1">
      <alignment horizontal="center" vertical="center"/>
    </xf>
    <xf numFmtId="10" fontId="28" fillId="0" borderId="173" xfId="140" applyNumberFormat="1" applyFont="1" applyFill="1" applyBorder="1" applyAlignment="1">
      <alignment horizontal="center" vertical="center"/>
    </xf>
    <xf numFmtId="172" fontId="29" fillId="0" borderId="0" xfId="88" applyFont="1" applyAlignment="1">
      <alignment horizontal="justify" vertical="center"/>
    </xf>
    <xf numFmtId="0" fontId="29" fillId="30" borderId="77" xfId="0" applyFont="1" applyFill="1" applyBorder="1" applyAlignment="1">
      <alignment horizontal="center" vertical="center"/>
    </xf>
    <xf numFmtId="0" fontId="29" fillId="30" borderId="88" xfId="0" applyFont="1" applyFill="1" applyBorder="1" applyAlignment="1">
      <alignment horizontal="center" vertical="center"/>
    </xf>
    <xf numFmtId="0" fontId="29" fillId="30" borderId="82" xfId="0" applyFont="1" applyFill="1" applyBorder="1" applyAlignment="1">
      <alignment horizontal="center" vertical="center"/>
    </xf>
    <xf numFmtId="0" fontId="29" fillId="30" borderId="146" xfId="0" applyFont="1" applyFill="1" applyBorder="1" applyAlignment="1">
      <alignment horizontal="center" vertical="center" wrapText="1"/>
    </xf>
    <xf numFmtId="0" fontId="29" fillId="30" borderId="4" xfId="0" applyFont="1" applyFill="1" applyBorder="1" applyAlignment="1">
      <alignment horizontal="center" vertical="center" wrapText="1"/>
    </xf>
    <xf numFmtId="0" fontId="29" fillId="30" borderId="154" xfId="0" applyFont="1" applyFill="1" applyBorder="1" applyAlignment="1">
      <alignment horizontal="center" vertical="center" wrapText="1"/>
    </xf>
    <xf numFmtId="0" fontId="29" fillId="30" borderId="78" xfId="0" applyFont="1" applyFill="1" applyBorder="1" applyAlignment="1">
      <alignment horizontal="center" vertical="center" wrapText="1"/>
    </xf>
    <xf numFmtId="0" fontId="29" fillId="30" borderId="16" xfId="0" applyFont="1" applyFill="1" applyBorder="1" applyAlignment="1">
      <alignment horizontal="center" vertical="center" wrapText="1"/>
    </xf>
    <xf numFmtId="0" fontId="29" fillId="30" borderId="83" xfId="0" applyFont="1" applyFill="1" applyBorder="1" applyAlignment="1">
      <alignment horizontal="center" vertical="center" wrapText="1"/>
    </xf>
    <xf numFmtId="0" fontId="29" fillId="30" borderId="150" xfId="0" applyFont="1" applyFill="1" applyBorder="1" applyAlignment="1">
      <alignment horizontal="center" vertical="center"/>
    </xf>
    <xf numFmtId="0" fontId="29" fillId="30" borderId="155" xfId="0" applyFont="1" applyFill="1" applyBorder="1" applyAlignment="1">
      <alignment horizontal="center" vertical="center"/>
    </xf>
    <xf numFmtId="0" fontId="29" fillId="30" borderId="153" xfId="0" applyFont="1" applyFill="1" applyBorder="1" applyAlignment="1">
      <alignment horizontal="center" vertical="center"/>
    </xf>
    <xf numFmtId="0" fontId="29" fillId="30" borderId="158" xfId="0" applyFont="1" applyFill="1" applyBorder="1" applyAlignment="1">
      <alignment horizontal="center" vertical="center"/>
    </xf>
    <xf numFmtId="14" fontId="35" fillId="3" borderId="0" xfId="141" applyNumberFormat="1" applyFont="1" applyFill="1" applyAlignment="1">
      <alignment horizontal="center" vertical="center"/>
    </xf>
    <xf numFmtId="43" fontId="29" fillId="0" borderId="0" xfId="1" applyFont="1" applyFill="1" applyAlignment="1" applyProtection="1">
      <alignment horizontal="center" vertical="center"/>
    </xf>
    <xf numFmtId="0" fontId="29" fillId="31" borderId="0" xfId="0" applyFont="1" applyFill="1" applyAlignment="1">
      <alignment horizontal="right" vertical="center" wrapText="1"/>
    </xf>
    <xf numFmtId="0" fontId="29" fillId="31" borderId="0" xfId="0" applyFont="1" applyFill="1" applyAlignment="1">
      <alignment horizontal="left" vertical="center" wrapText="1"/>
    </xf>
    <xf numFmtId="4" fontId="29" fillId="31" borderId="0" xfId="0" applyNumberFormat="1" applyFont="1" applyFill="1" applyAlignment="1">
      <alignment horizontal="right" vertical="center" wrapText="1"/>
    </xf>
    <xf numFmtId="172" fontId="29" fillId="0" borderId="0" xfId="88" applyFont="1" applyAlignment="1">
      <alignment horizontal="left" vertical="center"/>
    </xf>
    <xf numFmtId="172" fontId="29" fillId="27" borderId="61" xfId="88" applyFont="1" applyFill="1" applyBorder="1" applyAlignment="1">
      <alignment horizontal="center" vertical="center"/>
    </xf>
    <xf numFmtId="172" fontId="29" fillId="27" borderId="62" xfId="88" applyFont="1" applyFill="1" applyBorder="1" applyAlignment="1">
      <alignment horizontal="center" vertical="center"/>
    </xf>
    <xf numFmtId="172" fontId="29" fillId="27" borderId="63" xfId="88" applyFont="1" applyFill="1" applyBorder="1" applyAlignment="1">
      <alignment horizontal="center" vertical="center"/>
    </xf>
    <xf numFmtId="172" fontId="29" fillId="27" borderId="65" xfId="88" applyFont="1" applyFill="1" applyBorder="1" applyAlignment="1">
      <alignment horizontal="center" vertical="center"/>
    </xf>
    <xf numFmtId="172" fontId="29" fillId="27" borderId="66" xfId="88" applyFont="1" applyFill="1" applyBorder="1" applyAlignment="1">
      <alignment horizontal="center" vertical="center"/>
    </xf>
    <xf numFmtId="172" fontId="29" fillId="27" borderId="67" xfId="88" applyFont="1" applyFill="1" applyBorder="1" applyAlignment="1">
      <alignment horizontal="center" vertical="center"/>
    </xf>
    <xf numFmtId="172" fontId="29" fillId="27" borderId="64" xfId="88" applyFont="1" applyFill="1" applyBorder="1" applyAlignment="1">
      <alignment horizontal="center" vertical="center" wrapText="1"/>
    </xf>
    <xf numFmtId="172" fontId="29" fillId="27" borderId="68" xfId="88" applyFont="1" applyFill="1" applyBorder="1" applyAlignment="1">
      <alignment horizontal="center" vertical="center" wrapText="1"/>
    </xf>
    <xf numFmtId="172" fontId="41" fillId="0" borderId="0" xfId="88" applyFont="1" applyAlignment="1">
      <alignment horizontal="center" vertical="center" wrapText="1"/>
    </xf>
    <xf numFmtId="0" fontId="28" fillId="3" borderId="88" xfId="0" applyFont="1" applyFill="1" applyBorder="1" applyAlignment="1">
      <alignment horizontal="center" vertical="center" wrapText="1"/>
    </xf>
    <xf numFmtId="0" fontId="28" fillId="3" borderId="75" xfId="0" applyFont="1" applyFill="1" applyBorder="1" applyAlignment="1">
      <alignment horizontal="center" vertical="center" wrapText="1"/>
    </xf>
    <xf numFmtId="0" fontId="28" fillId="3" borderId="89" xfId="0" applyFont="1" applyFill="1" applyBorder="1" applyAlignment="1">
      <alignment horizontal="center" vertical="center" wrapText="1"/>
    </xf>
    <xf numFmtId="0" fontId="29" fillId="26" borderId="77" xfId="0" applyFont="1" applyFill="1" applyBorder="1" applyAlignment="1">
      <alignment horizontal="center" vertical="center" wrapText="1"/>
    </xf>
    <xf numFmtId="0" fontId="29" fillId="26" borderId="88" xfId="0" applyFont="1" applyFill="1" applyBorder="1" applyAlignment="1">
      <alignment horizontal="center" vertical="center" wrapText="1"/>
    </xf>
    <xf numFmtId="0" fontId="29" fillId="26" borderId="79" xfId="0" applyFont="1" applyFill="1" applyBorder="1" applyAlignment="1">
      <alignment horizontal="center" vertical="center" wrapText="1"/>
    </xf>
    <xf numFmtId="0" fontId="29" fillId="26" borderId="75" xfId="0" applyFont="1" applyFill="1" applyBorder="1" applyAlignment="1">
      <alignment horizontal="center" vertical="center" wrapText="1"/>
    </xf>
    <xf numFmtId="0" fontId="35" fillId="3" borderId="0" xfId="141" applyFont="1" applyFill="1" applyAlignment="1">
      <alignment horizontal="justify" vertical="center"/>
    </xf>
    <xf numFmtId="0" fontId="30" fillId="3" borderId="0" xfId="141" applyFont="1" applyFill="1" applyAlignment="1">
      <alignment horizontal="center" vertical="center"/>
    </xf>
    <xf numFmtId="0" fontId="30" fillId="3" borderId="0" xfId="141" applyFont="1" applyFill="1" applyAlignment="1">
      <alignment horizontal="center" vertical="center" wrapText="1"/>
    </xf>
    <xf numFmtId="0" fontId="35" fillId="29" borderId="198" xfId="207" applyFont="1" applyFill="1" applyBorder="1" applyAlignment="1">
      <alignment horizontal="right" vertical="center" wrapText="1"/>
    </xf>
    <xf numFmtId="0" fontId="35" fillId="29" borderId="144" xfId="207" applyFont="1" applyFill="1" applyBorder="1" applyAlignment="1">
      <alignment horizontal="right" vertical="center" wrapText="1"/>
    </xf>
    <xf numFmtId="0" fontId="35" fillId="29" borderId="145" xfId="207" applyFont="1" applyFill="1" applyBorder="1" applyAlignment="1">
      <alignment horizontal="right" vertical="center" wrapText="1"/>
    </xf>
    <xf numFmtId="4" fontId="60" fillId="29" borderId="109" xfId="207" applyNumberFormat="1" applyFont="1" applyFill="1" applyBorder="1" applyAlignment="1">
      <alignment horizontal="center" vertical="center" shrinkToFit="1"/>
    </xf>
    <xf numFmtId="0" fontId="35" fillId="29" borderId="108" xfId="207" applyFont="1" applyFill="1" applyBorder="1" applyAlignment="1">
      <alignment horizontal="right" vertical="center" wrapText="1"/>
    </xf>
    <xf numFmtId="0" fontId="35" fillId="29" borderId="90" xfId="207" applyFont="1" applyFill="1" applyBorder="1" applyAlignment="1">
      <alignment horizontal="right" vertical="center" wrapText="1"/>
    </xf>
    <xf numFmtId="0" fontId="35" fillId="29" borderId="109" xfId="207" applyFont="1" applyFill="1" applyBorder="1" applyAlignment="1">
      <alignment horizontal="right" vertical="center" wrapText="1"/>
    </xf>
    <xf numFmtId="4" fontId="60" fillId="29" borderId="108" xfId="207" applyNumberFormat="1" applyFont="1" applyFill="1" applyBorder="1" applyAlignment="1">
      <alignment horizontal="center" vertical="center" shrinkToFit="1"/>
    </xf>
    <xf numFmtId="0" fontId="35" fillId="29" borderId="141" xfId="207" applyFont="1" applyFill="1" applyBorder="1" applyAlignment="1">
      <alignment horizontal="right" vertical="center" wrapText="1"/>
    </xf>
    <xf numFmtId="0" fontId="35" fillId="29" borderId="142" xfId="207" applyFont="1" applyFill="1" applyBorder="1" applyAlignment="1">
      <alignment horizontal="right" vertical="center" wrapText="1"/>
    </xf>
    <xf numFmtId="0" fontId="35" fillId="29" borderId="143" xfId="207" applyFont="1" applyFill="1" applyBorder="1" applyAlignment="1">
      <alignment horizontal="right" vertical="center" wrapText="1"/>
    </xf>
    <xf numFmtId="0" fontId="35" fillId="29" borderId="97" xfId="207" applyFont="1" applyFill="1" applyBorder="1" applyAlignment="1">
      <alignment horizontal="center" vertical="center" wrapText="1"/>
    </xf>
    <xf numFmtId="0" fontId="58" fillId="30" borderId="108" xfId="207" applyFont="1" applyFill="1" applyBorder="1" applyAlignment="1">
      <alignment horizontal="center" vertical="center"/>
    </xf>
    <xf numFmtId="0" fontId="58" fillId="30" borderId="90" xfId="207" applyFont="1" applyFill="1" applyBorder="1" applyAlignment="1">
      <alignment horizontal="center" vertical="center"/>
    </xf>
    <xf numFmtId="0" fontId="58" fillId="30" borderId="109" xfId="207" applyFont="1" applyFill="1" applyBorder="1" applyAlignment="1">
      <alignment horizontal="center" vertical="center"/>
    </xf>
    <xf numFmtId="0" fontId="35" fillId="29" borderId="140" xfId="207" applyFont="1" applyFill="1" applyBorder="1" applyAlignment="1">
      <alignment horizontal="center" vertical="center" wrapText="1"/>
    </xf>
    <xf numFmtId="0" fontId="35" fillId="29" borderId="110" xfId="207" applyFont="1" applyFill="1" applyBorder="1" applyAlignment="1">
      <alignment horizontal="center" vertical="center" wrapText="1"/>
    </xf>
    <xf numFmtId="0" fontId="59" fillId="29" borderId="140" xfId="207" applyFont="1" applyFill="1" applyBorder="1" applyAlignment="1">
      <alignment horizontal="center" vertical="center" wrapText="1"/>
    </xf>
    <xf numFmtId="0" fontId="59" fillId="29" borderId="110" xfId="207" applyFont="1" applyFill="1" applyBorder="1" applyAlignment="1">
      <alignment horizontal="center" vertical="center" wrapText="1"/>
    </xf>
    <xf numFmtId="0" fontId="35" fillId="30" borderId="138" xfId="207" applyFont="1" applyFill="1" applyBorder="1" applyAlignment="1">
      <alignment horizontal="center" vertical="center" wrapText="1"/>
    </xf>
    <xf numFmtId="0" fontId="35" fillId="30" borderId="139" xfId="207" applyFont="1" applyFill="1" applyBorder="1" applyAlignment="1">
      <alignment horizontal="center" vertical="center" wrapText="1"/>
    </xf>
    <xf numFmtId="0" fontId="35" fillId="29" borderId="97" xfId="207" applyFont="1" applyFill="1" applyBorder="1" applyAlignment="1">
      <alignment horizontal="center" vertical="top" wrapText="1"/>
    </xf>
    <xf numFmtId="0" fontId="75" fillId="0" borderId="44" xfId="207" applyFont="1" applyBorder="1" applyAlignment="1">
      <alignment horizontal="left" vertical="center"/>
    </xf>
    <xf numFmtId="0" fontId="75" fillId="0" borderId="45" xfId="207" applyFont="1" applyBorder="1" applyAlignment="1">
      <alignment horizontal="left" vertical="center"/>
    </xf>
    <xf numFmtId="0" fontId="75" fillId="0" borderId="124" xfId="207" applyFont="1" applyBorder="1" applyAlignment="1">
      <alignment horizontal="left" vertical="center"/>
    </xf>
    <xf numFmtId="1" fontId="65" fillId="0" borderId="43" xfId="207" applyNumberFormat="1" applyFont="1" applyBorder="1" applyAlignment="1">
      <alignment horizontal="center" vertical="center" shrinkToFit="1"/>
    </xf>
    <xf numFmtId="1" fontId="65" fillId="0" borderId="196" xfId="207" applyNumberFormat="1" applyFont="1" applyBorder="1" applyAlignment="1">
      <alignment horizontal="center" vertical="center" shrinkToFit="1"/>
    </xf>
    <xf numFmtId="1" fontId="65" fillId="0" borderId="121" xfId="207" applyNumberFormat="1" applyFont="1" applyBorder="1" applyAlignment="1">
      <alignment horizontal="center" vertical="center" shrinkToFit="1"/>
    </xf>
    <xf numFmtId="0" fontId="65" fillId="0" borderId="43" xfId="207" applyFont="1" applyBorder="1" applyAlignment="1">
      <alignment horizontal="right" vertical="center"/>
    </xf>
    <xf numFmtId="0" fontId="65" fillId="0" borderId="196" xfId="207" applyFont="1" applyBorder="1" applyAlignment="1">
      <alignment horizontal="right" vertical="center"/>
    </xf>
    <xf numFmtId="0" fontId="65" fillId="0" borderId="121" xfId="207" applyFont="1" applyBorder="1" applyAlignment="1">
      <alignment horizontal="right" vertical="center"/>
    </xf>
    <xf numFmtId="0" fontId="61" fillId="0" borderId="0" xfId="207" applyFont="1" applyAlignment="1">
      <alignment horizontal="center" vertical="center" wrapText="1"/>
    </xf>
    <xf numFmtId="0" fontId="76" fillId="30" borderId="20" xfId="207" applyFont="1" applyFill="1" applyBorder="1" applyAlignment="1">
      <alignment horizontal="center" vertical="center" wrapText="1"/>
    </xf>
    <xf numFmtId="0" fontId="76" fillId="30" borderId="21" xfId="207" applyFont="1" applyFill="1" applyBorder="1" applyAlignment="1">
      <alignment horizontal="center" vertical="center" wrapText="1"/>
    </xf>
    <xf numFmtId="0" fontId="76" fillId="30" borderId="26" xfId="207" applyFont="1" applyFill="1" applyBorder="1" applyAlignment="1">
      <alignment horizontal="center" vertical="center" wrapText="1"/>
    </xf>
    <xf numFmtId="0" fontId="76" fillId="30" borderId="27" xfId="207" applyFont="1" applyFill="1" applyBorder="1" applyAlignment="1">
      <alignment horizontal="center" vertical="center" wrapText="1"/>
    </xf>
    <xf numFmtId="0" fontId="76" fillId="30" borderId="39" xfId="207" applyFont="1" applyFill="1" applyBorder="1" applyAlignment="1">
      <alignment horizontal="center" vertical="center" wrapText="1"/>
    </xf>
    <xf numFmtId="0" fontId="76" fillId="30" borderId="38" xfId="207" applyFont="1" applyFill="1" applyBorder="1" applyAlignment="1">
      <alignment horizontal="center" vertical="center" wrapText="1"/>
    </xf>
    <xf numFmtId="0" fontId="61" fillId="30" borderId="40" xfId="207" applyFont="1" applyFill="1" applyBorder="1" applyAlignment="1">
      <alignment horizontal="left" vertical="center" wrapText="1"/>
    </xf>
    <xf numFmtId="0" fontId="61" fillId="30" borderId="31" xfId="207" applyFont="1" applyFill="1" applyBorder="1" applyAlignment="1">
      <alignment horizontal="left" vertical="center" wrapText="1"/>
    </xf>
    <xf numFmtId="0" fontId="61" fillId="30" borderId="32" xfId="207" applyFont="1" applyFill="1" applyBorder="1" applyAlignment="1">
      <alignment horizontal="left" vertical="center" wrapText="1"/>
    </xf>
    <xf numFmtId="4" fontId="60" fillId="29" borderId="197" xfId="207" applyNumberFormat="1" applyFont="1" applyFill="1" applyBorder="1" applyAlignment="1">
      <alignment horizontal="center" vertical="center" shrinkToFit="1"/>
    </xf>
    <xf numFmtId="4" fontId="60" fillId="29" borderId="199" xfId="207" applyNumberFormat="1" applyFont="1" applyFill="1" applyBorder="1" applyAlignment="1">
      <alignment horizontal="center" vertical="center" shrinkToFit="1"/>
    </xf>
    <xf numFmtId="0" fontId="35" fillId="28" borderId="97" xfId="207" applyFont="1" applyFill="1" applyBorder="1" applyAlignment="1">
      <alignment horizontal="center" vertical="center" wrapText="1"/>
    </xf>
    <xf numFmtId="0" fontId="35" fillId="28" borderId="95" xfId="207" applyFont="1" applyFill="1" applyBorder="1" applyAlignment="1">
      <alignment horizontal="center" vertical="center" wrapText="1"/>
    </xf>
    <xf numFmtId="0" fontId="35" fillId="29" borderId="139" xfId="207" applyFont="1" applyFill="1" applyBorder="1" applyAlignment="1">
      <alignment horizontal="right" vertical="center" wrapText="1"/>
    </xf>
    <xf numFmtId="4" fontId="60" fillId="29" borderId="138" xfId="207" applyNumberFormat="1" applyFont="1" applyFill="1" applyBorder="1" applyAlignment="1">
      <alignment horizontal="center" vertical="center" shrinkToFit="1"/>
    </xf>
    <xf numFmtId="4" fontId="60" fillId="29" borderId="143" xfId="207" applyNumberFormat="1" applyFont="1" applyFill="1" applyBorder="1" applyAlignment="1">
      <alignment horizontal="center" vertical="center" shrinkToFit="1"/>
    </xf>
    <xf numFmtId="0" fontId="51" fillId="28" borderId="97" xfId="0" applyFont="1" applyFill="1" applyBorder="1" applyAlignment="1">
      <alignment horizontal="center" vertical="center"/>
    </xf>
    <xf numFmtId="0" fontId="51" fillId="28" borderId="95" xfId="0" applyFont="1" applyFill="1" applyBorder="1" applyAlignment="1">
      <alignment horizontal="center" vertical="center"/>
    </xf>
    <xf numFmtId="0" fontId="58" fillId="30" borderId="75" xfId="207" applyFont="1" applyFill="1" applyBorder="1" applyAlignment="1">
      <alignment horizontal="center" vertical="center"/>
    </xf>
    <xf numFmtId="0" fontId="35" fillId="29" borderId="98" xfId="207" applyFont="1" applyFill="1" applyBorder="1" applyAlignment="1">
      <alignment horizontal="center" vertical="center" wrapText="1"/>
    </xf>
    <xf numFmtId="0" fontId="59" fillId="29" borderId="98" xfId="207" applyFont="1" applyFill="1" applyBorder="1" applyAlignment="1">
      <alignment horizontal="center" vertical="center" wrapText="1"/>
    </xf>
    <xf numFmtId="0" fontId="35" fillId="30" borderId="111" xfId="207" applyFont="1" applyFill="1" applyBorder="1" applyAlignment="1">
      <alignment horizontal="center" vertical="center" wrapText="1"/>
    </xf>
    <xf numFmtId="0" fontId="29" fillId="3" borderId="0" xfId="141" applyFont="1" applyFill="1" applyAlignment="1">
      <alignment horizontal="center" vertical="center"/>
    </xf>
    <xf numFmtId="0" fontId="28" fillId="3" borderId="0" xfId="141" applyFill="1" applyAlignment="1">
      <alignment horizontal="center" vertical="center" wrapText="1"/>
    </xf>
    <xf numFmtId="2" fontId="29" fillId="3" borderId="0" xfId="141" applyNumberFormat="1" applyFont="1" applyFill="1" applyAlignment="1">
      <alignment horizontal="center" vertical="center"/>
    </xf>
    <xf numFmtId="0" fontId="28" fillId="3" borderId="0" xfId="141" applyFill="1" applyAlignment="1">
      <alignment horizontal="left" vertical="center" wrapText="1"/>
    </xf>
    <xf numFmtId="4" fontId="28" fillId="0" borderId="0" xfId="196" quotePrefix="1" applyNumberFormat="1" applyFont="1" applyAlignment="1">
      <alignment horizontal="left" vertical="center" wrapText="1"/>
    </xf>
    <xf numFmtId="4" fontId="29" fillId="28" borderId="40" xfId="196" quotePrefix="1" applyNumberFormat="1" applyFont="1" applyFill="1" applyBorder="1" applyAlignment="1">
      <alignment horizontal="center" vertical="center"/>
    </xf>
    <xf numFmtId="4" fontId="29" fillId="28" borderId="31" xfId="196" quotePrefix="1" applyNumberFormat="1" applyFont="1" applyFill="1" applyBorder="1" applyAlignment="1">
      <alignment horizontal="center" vertical="center"/>
    </xf>
    <xf numFmtId="4" fontId="28" fillId="0" borderId="0" xfId="196" quotePrefix="1" applyNumberFormat="1" applyFont="1" applyAlignment="1">
      <alignment horizontal="center" vertical="center"/>
    </xf>
    <xf numFmtId="4" fontId="35" fillId="28" borderId="20" xfId="196" quotePrefix="1" applyNumberFormat="1" applyFont="1" applyFill="1" applyBorder="1" applyAlignment="1">
      <alignment horizontal="center" vertical="center"/>
    </xf>
    <xf numFmtId="4" fontId="35" fillId="28" borderId="29" xfId="196" quotePrefix="1" applyNumberFormat="1" applyFont="1" applyFill="1" applyBorder="1" applyAlignment="1">
      <alignment horizontal="center" vertical="center"/>
    </xf>
    <xf numFmtId="4" fontId="35" fillId="28" borderId="26" xfId="196" quotePrefix="1" applyNumberFormat="1" applyFont="1" applyFill="1" applyBorder="1" applyAlignment="1">
      <alignment horizontal="center" vertical="center"/>
    </xf>
    <xf numFmtId="4" fontId="35" fillId="28" borderId="123" xfId="196" quotePrefix="1" applyNumberFormat="1" applyFont="1" applyFill="1" applyBorder="1" applyAlignment="1">
      <alignment horizontal="center" vertical="center"/>
    </xf>
    <xf numFmtId="4" fontId="28" fillId="0" borderId="59" xfId="196" quotePrefix="1" applyNumberFormat="1" applyFont="1" applyBorder="1" applyAlignment="1">
      <alignment horizontal="center" vertical="center" wrapText="1"/>
    </xf>
    <xf numFmtId="4" fontId="28" fillId="0" borderId="41" xfId="196" quotePrefix="1" applyNumberFormat="1" applyFont="1" applyBorder="1" applyAlignment="1">
      <alignment horizontal="center" vertical="center" wrapText="1"/>
    </xf>
    <xf numFmtId="4" fontId="28" fillId="0" borderId="57" xfId="196" quotePrefix="1" applyNumberFormat="1" applyFont="1" applyBorder="1" applyAlignment="1">
      <alignment horizontal="center" vertical="center" wrapText="1"/>
    </xf>
    <xf numFmtId="4" fontId="28" fillId="0" borderId="37" xfId="196" quotePrefix="1" applyNumberFormat="1" applyFont="1" applyBorder="1" applyAlignment="1">
      <alignment horizontal="center" vertical="center" wrapText="1"/>
    </xf>
    <xf numFmtId="0" fontId="28" fillId="3" borderId="0" xfId="0" applyFont="1" applyFill="1" applyAlignment="1">
      <alignment horizontal="center" vertical="center"/>
    </xf>
    <xf numFmtId="0" fontId="42" fillId="26" borderId="202" xfId="0" applyFont="1" applyFill="1" applyBorder="1" applyAlignment="1">
      <alignment horizontal="center"/>
    </xf>
    <xf numFmtId="0" fontId="42" fillId="26" borderId="203" xfId="0" applyFont="1" applyFill="1" applyBorder="1" applyAlignment="1">
      <alignment horizontal="center"/>
    </xf>
    <xf numFmtId="0" fontId="42" fillId="26" borderId="204" xfId="0" applyFont="1" applyFill="1" applyBorder="1" applyAlignment="1">
      <alignment horizontal="center"/>
    </xf>
    <xf numFmtId="0" fontId="42" fillId="26" borderId="33" xfId="0" applyFont="1" applyFill="1" applyBorder="1" applyAlignment="1">
      <alignment horizontal="center"/>
    </xf>
    <xf numFmtId="0" fontId="42" fillId="26" borderId="34" xfId="0" applyFont="1" applyFill="1" applyBorder="1" applyAlignment="1">
      <alignment horizontal="center"/>
    </xf>
    <xf numFmtId="0" fontId="42" fillId="26" borderId="92" xfId="0" applyFont="1" applyFill="1" applyBorder="1" applyAlignment="1">
      <alignment horizontal="center"/>
    </xf>
    <xf numFmtId="0" fontId="28" fillId="0" borderId="201" xfId="0" applyFont="1" applyBorder="1" applyAlignment="1">
      <alignment horizontal="center" vertical="center"/>
    </xf>
    <xf numFmtId="0" fontId="29" fillId="28" borderId="33" xfId="0" applyFont="1" applyFill="1" applyBorder="1" applyAlignment="1">
      <alignment horizontal="center" vertical="center"/>
    </xf>
    <xf numFmtId="0" fontId="29" fillId="28" borderId="34" xfId="0" applyFont="1" applyFill="1" applyBorder="1" applyAlignment="1">
      <alignment horizontal="center" vertical="center"/>
    </xf>
    <xf numFmtId="0" fontId="29" fillId="28" borderId="92" xfId="0" applyFont="1" applyFill="1" applyBorder="1" applyAlignment="1">
      <alignment horizontal="center" vertical="center"/>
    </xf>
    <xf numFmtId="2" fontId="28" fillId="3" borderId="44" xfId="0" applyNumberFormat="1" applyFont="1" applyFill="1" applyBorder="1" applyAlignment="1">
      <alignment horizontal="center" vertical="center"/>
    </xf>
    <xf numFmtId="2" fontId="28" fillId="3" borderId="42" xfId="0" applyNumberFormat="1" applyFont="1" applyFill="1" applyBorder="1" applyAlignment="1">
      <alignment horizontal="center" vertical="center"/>
    </xf>
    <xf numFmtId="4" fontId="29" fillId="28" borderId="33" xfId="196" quotePrefix="1" applyNumberFormat="1" applyFont="1" applyFill="1" applyBorder="1" applyAlignment="1">
      <alignment horizontal="center" vertical="center"/>
    </xf>
    <xf numFmtId="4" fontId="29" fillId="28" borderId="34" xfId="196" quotePrefix="1" applyNumberFormat="1" applyFont="1" applyFill="1" applyBorder="1" applyAlignment="1">
      <alignment horizontal="center" vertical="center"/>
    </xf>
    <xf numFmtId="4" fontId="29" fillId="28" borderId="92" xfId="196" quotePrefix="1" applyNumberFormat="1" applyFont="1" applyFill="1" applyBorder="1" applyAlignment="1">
      <alignment horizontal="center" vertical="center"/>
    </xf>
    <xf numFmtId="4" fontId="29" fillId="28" borderId="190" xfId="196" quotePrefix="1" applyNumberFormat="1" applyFont="1" applyFill="1" applyBorder="1" applyAlignment="1">
      <alignment horizontal="center" vertical="center"/>
    </xf>
    <xf numFmtId="4" fontId="29" fillId="28" borderId="191" xfId="196" quotePrefix="1" applyNumberFormat="1" applyFont="1" applyFill="1" applyBorder="1" applyAlignment="1">
      <alignment horizontal="center" vertical="center"/>
    </xf>
    <xf numFmtId="4" fontId="29" fillId="28" borderId="192" xfId="196" quotePrefix="1" applyNumberFormat="1" applyFont="1" applyFill="1" applyBorder="1" applyAlignment="1">
      <alignment horizontal="center" vertical="center"/>
    </xf>
    <xf numFmtId="2" fontId="29" fillId="28" borderId="33" xfId="0" applyNumberFormat="1" applyFont="1" applyFill="1" applyBorder="1" applyAlignment="1">
      <alignment horizontal="center" vertical="center"/>
    </xf>
    <xf numFmtId="2" fontId="29" fillId="28" borderId="35" xfId="0" applyNumberFormat="1" applyFont="1" applyFill="1" applyBorder="1" applyAlignment="1">
      <alignment horizontal="center" vertical="center"/>
    </xf>
    <xf numFmtId="2" fontId="28" fillId="3" borderId="115" xfId="0" applyNumberFormat="1" applyFont="1" applyFill="1" applyBorder="1" applyAlignment="1">
      <alignment horizontal="center" vertical="center"/>
    </xf>
    <xf numFmtId="2" fontId="28" fillId="3" borderId="200" xfId="0" applyNumberFormat="1" applyFont="1" applyFill="1" applyBorder="1" applyAlignment="1">
      <alignment horizontal="center" vertical="center"/>
    </xf>
    <xf numFmtId="2" fontId="28" fillId="3" borderId="43" xfId="0" applyNumberFormat="1" applyFont="1" applyFill="1" applyBorder="1" applyAlignment="1">
      <alignment horizontal="center" vertical="center"/>
    </xf>
    <xf numFmtId="2" fontId="28" fillId="3" borderId="121" xfId="0" applyNumberFormat="1" applyFont="1" applyFill="1" applyBorder="1" applyAlignment="1">
      <alignment horizontal="center" vertical="center"/>
    </xf>
    <xf numFmtId="172" fontId="31" fillId="0" borderId="0" xfId="88" applyFont="1" applyAlignment="1">
      <alignment horizontal="center" vertical="center"/>
    </xf>
    <xf numFmtId="4" fontId="29" fillId="28" borderId="33" xfId="196" applyNumberFormat="1" applyFont="1" applyFill="1" applyBorder="1" applyAlignment="1">
      <alignment horizontal="center" vertical="center"/>
    </xf>
    <xf numFmtId="4" fontId="29" fillId="28" borderId="34" xfId="196" applyNumberFormat="1" applyFont="1" applyFill="1" applyBorder="1" applyAlignment="1">
      <alignment horizontal="center" vertical="center"/>
    </xf>
    <xf numFmtId="4" fontId="29" fillId="28" borderId="35" xfId="196" applyNumberFormat="1" applyFont="1" applyFill="1" applyBorder="1" applyAlignment="1">
      <alignment horizontal="center" vertical="center"/>
    </xf>
    <xf numFmtId="4" fontId="29" fillId="28" borderId="20" xfId="196" quotePrefix="1" applyNumberFormat="1" applyFont="1" applyFill="1" applyBorder="1" applyAlignment="1">
      <alignment horizontal="center" vertical="center"/>
    </xf>
    <xf numFmtId="4" fontId="29" fillId="28" borderId="21" xfId="196" quotePrefix="1" applyNumberFormat="1" applyFont="1" applyFill="1" applyBorder="1" applyAlignment="1">
      <alignment horizontal="center" vertical="center"/>
    </xf>
    <xf numFmtId="4" fontId="29" fillId="28" borderId="23" xfId="196" quotePrefix="1" applyNumberFormat="1" applyFont="1" applyFill="1" applyBorder="1" applyAlignment="1">
      <alignment horizontal="center" vertical="center"/>
    </xf>
    <xf numFmtId="4" fontId="29" fillId="28" borderId="24" xfId="196" quotePrefix="1" applyNumberFormat="1" applyFont="1" applyFill="1" applyBorder="1" applyAlignment="1">
      <alignment horizontal="center" vertical="center"/>
    </xf>
    <xf numFmtId="4" fontId="29" fillId="28" borderId="26" xfId="196" quotePrefix="1" applyNumberFormat="1" applyFont="1" applyFill="1" applyBorder="1" applyAlignment="1">
      <alignment horizontal="center" vertical="center"/>
    </xf>
    <xf numFmtId="4" fontId="29" fillId="28" borderId="27" xfId="196" quotePrefix="1" applyNumberFormat="1" applyFont="1" applyFill="1" applyBorder="1" applyAlignment="1">
      <alignment horizontal="center" vertical="center"/>
    </xf>
    <xf numFmtId="4" fontId="28" fillId="0" borderId="23" xfId="196" quotePrefix="1" applyNumberFormat="1" applyFont="1" applyBorder="1" applyAlignment="1">
      <alignment horizontal="center" vertical="center" wrapText="1"/>
    </xf>
    <xf numFmtId="4" fontId="28" fillId="0" borderId="24" xfId="196" quotePrefix="1" applyNumberFormat="1" applyFont="1" applyBorder="1" applyAlignment="1">
      <alignment horizontal="center" vertical="center" wrapText="1"/>
    </xf>
    <xf numFmtId="4" fontId="29" fillId="28" borderId="21" xfId="196" applyNumberFormat="1" applyFont="1" applyFill="1" applyBorder="1" applyAlignment="1">
      <alignment horizontal="center" vertical="center" wrapText="1"/>
    </xf>
    <xf numFmtId="4" fontId="29" fillId="28" borderId="24" xfId="196" applyNumberFormat="1" applyFont="1" applyFill="1" applyBorder="1" applyAlignment="1">
      <alignment horizontal="center" vertical="center" wrapText="1"/>
    </xf>
    <xf numFmtId="0" fontId="29" fillId="3" borderId="0" xfId="141" applyFont="1" applyFill="1" applyAlignment="1">
      <alignment horizontal="left" vertical="center"/>
    </xf>
    <xf numFmtId="4" fontId="29" fillId="28" borderId="27" xfId="196" applyNumberFormat="1" applyFont="1" applyFill="1" applyBorder="1" applyAlignment="1">
      <alignment horizontal="center" vertical="center" wrapText="1"/>
    </xf>
    <xf numFmtId="4" fontId="29" fillId="28" borderId="21" xfId="196" applyNumberFormat="1" applyFont="1" applyFill="1" applyBorder="1" applyAlignment="1">
      <alignment horizontal="center" vertical="center"/>
    </xf>
    <xf numFmtId="4" fontId="28" fillId="3" borderId="0" xfId="196" applyNumberFormat="1" applyFont="1" applyFill="1" applyAlignment="1">
      <alignment horizontal="left" vertical="center" wrapText="1"/>
    </xf>
    <xf numFmtId="4" fontId="29" fillId="28" borderId="39" xfId="196" applyNumberFormat="1" applyFont="1" applyFill="1" applyBorder="1" applyAlignment="1">
      <alignment horizontal="center" vertical="center" wrapText="1"/>
    </xf>
    <xf numFmtId="4" fontId="29" fillId="28" borderId="41" xfId="196" applyNumberFormat="1" applyFont="1" applyFill="1" applyBorder="1" applyAlignment="1">
      <alignment horizontal="center" vertical="center" wrapText="1"/>
    </xf>
    <xf numFmtId="4" fontId="35" fillId="28" borderId="46" xfId="196" applyNumberFormat="1" applyFont="1" applyFill="1" applyBorder="1" applyAlignment="1">
      <alignment horizontal="center" vertical="center"/>
    </xf>
    <xf numFmtId="4" fontId="35" fillId="28" borderId="49" xfId="196" applyNumberFormat="1" applyFont="1" applyFill="1" applyBorder="1" applyAlignment="1">
      <alignment horizontal="center" vertical="center"/>
    </xf>
    <xf numFmtId="2" fontId="28" fillId="0" borderId="18" xfId="196" applyNumberFormat="1" applyFont="1" applyBorder="1" applyAlignment="1">
      <alignment horizontal="center" vertical="center"/>
    </xf>
    <xf numFmtId="2" fontId="28" fillId="0" borderId="38" xfId="196" applyNumberFormat="1" applyFont="1" applyBorder="1" applyAlignment="1">
      <alignment horizontal="center" vertical="center"/>
    </xf>
    <xf numFmtId="4" fontId="35" fillId="28" borderId="54" xfId="196" applyNumberFormat="1" applyFont="1" applyFill="1" applyBorder="1" applyAlignment="1">
      <alignment horizontal="center" vertical="center"/>
    </xf>
    <xf numFmtId="4" fontId="35" fillId="28" borderId="55" xfId="196" applyNumberFormat="1" applyFont="1" applyFill="1" applyBorder="1" applyAlignment="1">
      <alignment horizontal="center" vertical="center"/>
    </xf>
    <xf numFmtId="4" fontId="35" fillId="28" borderId="56" xfId="196" applyNumberFormat="1" applyFont="1" applyFill="1" applyBorder="1" applyAlignment="1">
      <alignment horizontal="center" vertical="center"/>
    </xf>
    <xf numFmtId="4" fontId="29" fillId="28" borderId="38" xfId="196" applyNumberFormat="1" applyFont="1" applyFill="1" applyBorder="1" applyAlignment="1">
      <alignment horizontal="center" vertical="center" wrapText="1"/>
    </xf>
    <xf numFmtId="4" fontId="29" fillId="28" borderId="118" xfId="196" applyNumberFormat="1" applyFont="1" applyFill="1" applyBorder="1" applyAlignment="1">
      <alignment horizontal="center" vertical="center" wrapText="1"/>
    </xf>
    <xf numFmtId="4" fontId="29" fillId="28" borderId="60" xfId="196" applyNumberFormat="1" applyFont="1" applyFill="1" applyBorder="1" applyAlignment="1">
      <alignment horizontal="center" vertical="center" wrapText="1"/>
    </xf>
    <xf numFmtId="4" fontId="29" fillId="28" borderId="92" xfId="196" applyNumberFormat="1" applyFont="1" applyFill="1" applyBorder="1" applyAlignment="1">
      <alignment horizontal="center" vertical="center"/>
    </xf>
    <xf numFmtId="4" fontId="29" fillId="28" borderId="117" xfId="196" applyNumberFormat="1" applyFont="1" applyFill="1" applyBorder="1" applyAlignment="1">
      <alignment horizontal="center" vertical="center"/>
    </xf>
    <xf numFmtId="4" fontId="29" fillId="28" borderId="102" xfId="196" applyNumberFormat="1" applyFont="1" applyFill="1" applyBorder="1" applyAlignment="1">
      <alignment horizontal="center" vertical="center"/>
    </xf>
    <xf numFmtId="4" fontId="29" fillId="28" borderId="21" xfId="196" quotePrefix="1" applyNumberFormat="1" applyFont="1" applyFill="1" applyBorder="1" applyAlignment="1">
      <alignment horizontal="center" vertical="center" wrapText="1"/>
    </xf>
    <xf numFmtId="4" fontId="29" fillId="28" borderId="39" xfId="196" quotePrefix="1" applyNumberFormat="1" applyFont="1" applyFill="1" applyBorder="1" applyAlignment="1">
      <alignment horizontal="center" vertical="center"/>
    </xf>
    <xf numFmtId="4" fontId="29" fillId="28" borderId="18" xfId="196" quotePrefix="1" applyNumberFormat="1" applyFont="1" applyFill="1" applyBorder="1" applyAlignment="1">
      <alignment horizontal="center" vertical="center"/>
    </xf>
    <xf numFmtId="4" fontId="29" fillId="28" borderId="38" xfId="196" quotePrefix="1" applyNumberFormat="1" applyFont="1" applyFill="1" applyBorder="1" applyAlignment="1">
      <alignment horizontal="center" vertical="center"/>
    </xf>
    <xf numFmtId="4" fontId="29" fillId="28" borderId="18" xfId="196" applyNumberFormat="1" applyFont="1" applyFill="1" applyBorder="1" applyAlignment="1">
      <alignment horizontal="center" vertical="center" wrapText="1"/>
    </xf>
    <xf numFmtId="2" fontId="28" fillId="0" borderId="106" xfId="196" applyNumberFormat="1" applyFont="1" applyBorder="1" applyAlignment="1">
      <alignment horizontal="center" vertical="center"/>
    </xf>
    <xf numFmtId="2" fontId="28" fillId="0" borderId="107" xfId="196" applyNumberFormat="1" applyFont="1" applyBorder="1" applyAlignment="1">
      <alignment horizontal="center" vertical="center"/>
    </xf>
    <xf numFmtId="4" fontId="29" fillId="28" borderId="105" xfId="196" applyNumberFormat="1" applyFont="1" applyFill="1" applyBorder="1" applyAlignment="1">
      <alignment horizontal="center" vertical="center"/>
    </xf>
    <xf numFmtId="2" fontId="28" fillId="0" borderId="118" xfId="196" applyNumberFormat="1" applyFont="1" applyBorder="1" applyAlignment="1">
      <alignment horizontal="center" vertical="center"/>
    </xf>
    <xf numFmtId="2" fontId="28" fillId="0" borderId="93" xfId="196" applyNumberFormat="1" applyFont="1" applyBorder="1" applyAlignment="1">
      <alignment horizontal="center" vertical="center"/>
    </xf>
    <xf numFmtId="4" fontId="29" fillId="28" borderId="59" xfId="196" quotePrefix="1" applyNumberFormat="1" applyFont="1" applyFill="1" applyBorder="1" applyAlignment="1">
      <alignment horizontal="center" vertical="center"/>
    </xf>
    <xf numFmtId="4" fontId="29" fillId="28" borderId="41" xfId="196" quotePrefix="1" applyNumberFormat="1" applyFont="1" applyFill="1" applyBorder="1" applyAlignment="1">
      <alignment horizontal="center" vertical="center"/>
    </xf>
    <xf numFmtId="4" fontId="29" fillId="28" borderId="41" xfId="196" applyNumberFormat="1" applyFont="1" applyFill="1" applyBorder="1" applyAlignment="1">
      <alignment horizontal="center" vertical="center"/>
    </xf>
    <xf numFmtId="4" fontId="29" fillId="28" borderId="24" xfId="196" quotePrefix="1" applyNumberFormat="1" applyFont="1" applyFill="1" applyBorder="1" applyAlignment="1">
      <alignment horizontal="center" vertical="center" wrapText="1"/>
    </xf>
    <xf numFmtId="4" fontId="29" fillId="28" borderId="27" xfId="196" quotePrefix="1" applyNumberFormat="1" applyFont="1" applyFill="1" applyBorder="1" applyAlignment="1">
      <alignment horizontal="center" vertical="center" wrapText="1"/>
    </xf>
    <xf numFmtId="4" fontId="29" fillId="28" borderId="37" xfId="196" quotePrefix="1" applyNumberFormat="1" applyFont="1" applyFill="1" applyBorder="1" applyAlignment="1">
      <alignment horizontal="center" vertical="center" wrapText="1"/>
    </xf>
    <xf numFmtId="4" fontId="29" fillId="28" borderId="18" xfId="196" quotePrefix="1" applyNumberFormat="1" applyFont="1" applyFill="1" applyBorder="1" applyAlignment="1">
      <alignment horizontal="center" vertical="center" wrapText="1"/>
    </xf>
    <xf numFmtId="4" fontId="29" fillId="28" borderId="57" xfId="196" quotePrefix="1" applyNumberFormat="1" applyFont="1" applyFill="1" applyBorder="1" applyAlignment="1">
      <alignment horizontal="center" vertical="center"/>
    </xf>
    <xf numFmtId="4" fontId="29" fillId="28" borderId="29" xfId="196" quotePrefix="1" applyNumberFormat="1" applyFont="1" applyFill="1" applyBorder="1" applyAlignment="1">
      <alignment horizontal="center" vertical="center" wrapText="1"/>
    </xf>
    <xf numFmtId="4" fontId="29" fillId="28" borderId="36" xfId="196" quotePrefix="1" applyNumberFormat="1" applyFont="1" applyFill="1" applyBorder="1" applyAlignment="1">
      <alignment horizontal="center" vertical="center" wrapText="1"/>
    </xf>
    <xf numFmtId="4" fontId="29" fillId="28" borderId="30" xfId="196" quotePrefix="1" applyNumberFormat="1" applyFont="1" applyFill="1" applyBorder="1" applyAlignment="1">
      <alignment horizontal="center" vertical="center" wrapText="1"/>
    </xf>
    <xf numFmtId="4" fontId="29" fillId="28" borderId="41" xfId="196" quotePrefix="1" applyNumberFormat="1" applyFont="1" applyFill="1" applyBorder="1" applyAlignment="1">
      <alignment horizontal="center" vertical="center" wrapText="1"/>
    </xf>
    <xf numFmtId="4" fontId="29" fillId="28" borderId="25" xfId="196" applyNumberFormat="1" applyFont="1" applyFill="1" applyBorder="1" applyAlignment="1">
      <alignment horizontal="center" vertical="center" wrapText="1"/>
    </xf>
    <xf numFmtId="2" fontId="28" fillId="0" borderId="60" xfId="196" applyNumberFormat="1" applyFont="1" applyBorder="1" applyAlignment="1">
      <alignment horizontal="center" vertical="center"/>
    </xf>
    <xf numFmtId="2" fontId="28" fillId="0" borderId="58" xfId="196" applyNumberFormat="1" applyFont="1" applyBorder="1" applyAlignment="1">
      <alignment horizontal="center" vertical="center"/>
    </xf>
    <xf numFmtId="4" fontId="29" fillId="28" borderId="99" xfId="196" quotePrefix="1" applyNumberFormat="1" applyFont="1" applyFill="1" applyBorder="1" applyAlignment="1">
      <alignment horizontal="center" vertical="center"/>
    </xf>
    <xf numFmtId="4" fontId="29" fillId="28" borderId="100" xfId="196" quotePrefix="1" applyNumberFormat="1" applyFont="1" applyFill="1" applyBorder="1" applyAlignment="1">
      <alignment horizontal="center" vertical="center"/>
    </xf>
    <xf numFmtId="4" fontId="29" fillId="28" borderId="101" xfId="196" quotePrefix="1" applyNumberFormat="1" applyFont="1" applyFill="1" applyBorder="1" applyAlignment="1">
      <alignment horizontal="center" vertical="center"/>
    </xf>
    <xf numFmtId="4" fontId="29" fillId="28" borderId="40" xfId="196" applyNumberFormat="1" applyFont="1" applyFill="1" applyBorder="1" applyAlignment="1">
      <alignment horizontal="center" vertical="center" wrapText="1"/>
    </xf>
    <xf numFmtId="4" fontId="29" fillId="28" borderId="31" xfId="196" applyNumberFormat="1" applyFont="1" applyFill="1" applyBorder="1" applyAlignment="1">
      <alignment horizontal="center" vertical="center" wrapText="1"/>
    </xf>
    <xf numFmtId="4" fontId="29" fillId="26" borderId="22" xfId="196" applyNumberFormat="1" applyFont="1" applyFill="1" applyBorder="1" applyAlignment="1">
      <alignment horizontal="center" vertical="center" wrapText="1"/>
    </xf>
    <xf numFmtId="4" fontId="29" fillId="26" borderId="25" xfId="196" applyNumberFormat="1" applyFont="1" applyFill="1" applyBorder="1" applyAlignment="1">
      <alignment horizontal="center" vertical="center" wrapText="1"/>
    </xf>
    <xf numFmtId="4" fontId="35" fillId="26" borderId="54" xfId="196" applyNumberFormat="1" applyFont="1" applyFill="1" applyBorder="1" applyAlignment="1">
      <alignment horizontal="center" vertical="center"/>
    </xf>
    <xf numFmtId="4" fontId="35" fillId="26" borderId="55" xfId="196" applyNumberFormat="1" applyFont="1" applyFill="1" applyBorder="1" applyAlignment="1">
      <alignment horizontal="center" vertical="center"/>
    </xf>
    <xf numFmtId="4" fontId="35" fillId="26" borderId="56" xfId="196" applyNumberFormat="1" applyFont="1" applyFill="1" applyBorder="1" applyAlignment="1">
      <alignment horizontal="center" vertical="center"/>
    </xf>
    <xf numFmtId="4" fontId="35" fillId="26" borderId="59" xfId="196" applyNumberFormat="1" applyFont="1" applyFill="1" applyBorder="1" applyAlignment="1">
      <alignment horizontal="center" vertical="center"/>
    </xf>
    <xf numFmtId="4" fontId="35" fillId="26" borderId="26" xfId="196" applyNumberFormat="1" applyFont="1" applyFill="1" applyBorder="1" applyAlignment="1">
      <alignment horizontal="center" vertical="center"/>
    </xf>
    <xf numFmtId="4" fontId="29" fillId="26" borderId="21" xfId="196" applyNumberFormat="1" applyFont="1" applyFill="1" applyBorder="1" applyAlignment="1">
      <alignment horizontal="center" vertical="center" wrapText="1"/>
    </xf>
    <xf numFmtId="4" fontId="29" fillId="26" borderId="24" xfId="196" applyNumberFormat="1" applyFont="1" applyFill="1" applyBorder="1" applyAlignment="1">
      <alignment horizontal="center" vertical="center" wrapText="1"/>
    </xf>
    <xf numFmtId="4" fontId="29" fillId="26" borderId="27" xfId="196" applyNumberFormat="1" applyFont="1" applyFill="1" applyBorder="1" applyAlignment="1">
      <alignment horizontal="center" vertical="center" wrapText="1"/>
    </xf>
    <xf numFmtId="4" fontId="29" fillId="26" borderId="24" xfId="196" quotePrefix="1" applyNumberFormat="1" applyFont="1" applyFill="1" applyBorder="1" applyAlignment="1">
      <alignment horizontal="center" vertical="center" wrapText="1"/>
    </xf>
    <xf numFmtId="4" fontId="29" fillId="26" borderId="27" xfId="196" quotePrefix="1" applyNumberFormat="1" applyFont="1" applyFill="1" applyBorder="1" applyAlignment="1">
      <alignment horizontal="center" vertical="center" wrapText="1"/>
    </xf>
    <xf numFmtId="4" fontId="29" fillId="28" borderId="35" xfId="196" quotePrefix="1" applyNumberFormat="1" applyFont="1" applyFill="1" applyBorder="1" applyAlignment="1">
      <alignment horizontal="center" vertical="center"/>
    </xf>
    <xf numFmtId="4" fontId="29" fillId="26" borderId="20" xfId="196" quotePrefix="1" applyNumberFormat="1" applyFont="1" applyFill="1" applyBorder="1" applyAlignment="1">
      <alignment horizontal="center" vertical="center"/>
    </xf>
    <xf numFmtId="4" fontId="29" fillId="26" borderId="23" xfId="196" quotePrefix="1" applyNumberFormat="1" applyFont="1" applyFill="1" applyBorder="1" applyAlignment="1">
      <alignment horizontal="center" vertical="center"/>
    </xf>
    <xf numFmtId="4" fontId="29" fillId="26" borderId="26" xfId="196" quotePrefix="1" applyNumberFormat="1" applyFont="1" applyFill="1" applyBorder="1" applyAlignment="1">
      <alignment horizontal="center" vertical="center"/>
    </xf>
    <xf numFmtId="4" fontId="29" fillId="26" borderId="21" xfId="196" quotePrefix="1" applyNumberFormat="1" applyFont="1" applyFill="1" applyBorder="1" applyAlignment="1">
      <alignment horizontal="center" vertical="center"/>
    </xf>
    <xf numFmtId="4" fontId="29" fillId="26" borderId="24" xfId="196" quotePrefix="1" applyNumberFormat="1" applyFont="1" applyFill="1" applyBorder="1" applyAlignment="1">
      <alignment horizontal="center" vertical="center"/>
    </xf>
    <xf numFmtId="4" fontId="29" fillId="26" borderId="27" xfId="196" quotePrefix="1" applyNumberFormat="1" applyFont="1" applyFill="1" applyBorder="1" applyAlignment="1">
      <alignment horizontal="center" vertical="center"/>
    </xf>
    <xf numFmtId="4" fontId="29" fillId="26" borderId="21" xfId="196" quotePrefix="1" applyNumberFormat="1" applyFont="1" applyFill="1" applyBorder="1" applyAlignment="1">
      <alignment horizontal="center" vertical="center" wrapText="1"/>
    </xf>
    <xf numFmtId="4" fontId="29" fillId="28" borderId="44" xfId="196" applyNumberFormat="1" applyFont="1" applyFill="1" applyBorder="1" applyAlignment="1">
      <alignment horizontal="center" vertical="center"/>
    </xf>
    <xf numFmtId="4" fontId="29" fillId="28" borderId="45" xfId="196" applyNumberFormat="1" applyFont="1" applyFill="1" applyBorder="1" applyAlignment="1">
      <alignment horizontal="center" vertical="center"/>
    </xf>
    <xf numFmtId="4" fontId="29" fillId="28" borderId="42" xfId="196" applyNumberFormat="1" applyFont="1" applyFill="1" applyBorder="1" applyAlignment="1">
      <alignment horizontal="center" vertical="center"/>
    </xf>
    <xf numFmtId="0" fontId="35" fillId="3" borderId="0" xfId="141" applyFont="1" applyFill="1" applyAlignment="1">
      <alignment horizontal="left" vertical="center"/>
    </xf>
    <xf numFmtId="4" fontId="35" fillId="26" borderId="29" xfId="196" quotePrefix="1" applyNumberFormat="1" applyFont="1" applyFill="1" applyBorder="1" applyAlignment="1">
      <alignment horizontal="center" vertical="center" wrapText="1"/>
    </xf>
    <xf numFmtId="4" fontId="35" fillId="26" borderId="36" xfId="196" quotePrefix="1" applyNumberFormat="1" applyFont="1" applyFill="1" applyBorder="1" applyAlignment="1">
      <alignment horizontal="center" vertical="center" wrapText="1"/>
    </xf>
    <xf numFmtId="4" fontId="35" fillId="26" borderId="30" xfId="196" quotePrefix="1" applyNumberFormat="1" applyFont="1" applyFill="1" applyBorder="1" applyAlignment="1">
      <alignment horizontal="center" vertical="center" wrapText="1"/>
    </xf>
    <xf numFmtId="4" fontId="35" fillId="26" borderId="37" xfId="196" quotePrefix="1" applyNumberFormat="1" applyFont="1" applyFill="1" applyBorder="1" applyAlignment="1">
      <alignment horizontal="center" vertical="center" wrapText="1"/>
    </xf>
    <xf numFmtId="4" fontId="35" fillId="26" borderId="38" xfId="196" quotePrefix="1" applyNumberFormat="1" applyFont="1" applyFill="1" applyBorder="1" applyAlignment="1">
      <alignment horizontal="center" vertical="center" wrapText="1"/>
    </xf>
    <xf numFmtId="4" fontId="35" fillId="26" borderId="39" xfId="196" quotePrefix="1" applyNumberFormat="1" applyFont="1" applyFill="1" applyBorder="1" applyAlignment="1">
      <alignment horizontal="center" vertical="center" wrapText="1"/>
    </xf>
    <xf numFmtId="4" fontId="35" fillId="26" borderId="18" xfId="196" quotePrefix="1" applyNumberFormat="1" applyFont="1" applyFill="1" applyBorder="1" applyAlignment="1">
      <alignment horizontal="center" vertical="center" wrapText="1"/>
    </xf>
    <xf numFmtId="4" fontId="29" fillId="0" borderId="0" xfId="196" quotePrefix="1" applyNumberFormat="1" applyFont="1" applyAlignment="1">
      <alignment horizontal="center" vertical="center"/>
    </xf>
    <xf numFmtId="4" fontId="35" fillId="26" borderId="21" xfId="196" quotePrefix="1" applyNumberFormat="1" applyFont="1" applyFill="1" applyBorder="1" applyAlignment="1">
      <alignment horizontal="center" vertical="center" wrapText="1"/>
    </xf>
    <xf numFmtId="4" fontId="35" fillId="26" borderId="24" xfId="196" quotePrefix="1" applyNumberFormat="1" applyFont="1" applyFill="1" applyBorder="1" applyAlignment="1">
      <alignment horizontal="center" vertical="center" wrapText="1"/>
    </xf>
    <xf numFmtId="4" fontId="29" fillId="28" borderId="22" xfId="196" applyNumberFormat="1" applyFont="1" applyFill="1" applyBorder="1" applyAlignment="1">
      <alignment horizontal="center" vertical="center" wrapText="1"/>
    </xf>
    <xf numFmtId="4" fontId="29" fillId="3" borderId="0" xfId="196" applyNumberFormat="1" applyFont="1" applyFill="1" applyAlignment="1">
      <alignment horizontal="center" vertical="center" wrapText="1"/>
    </xf>
    <xf numFmtId="4" fontId="35" fillId="28" borderId="132" xfId="196" applyNumberFormat="1" applyFont="1" applyFill="1" applyBorder="1" applyAlignment="1">
      <alignment horizontal="center" vertical="center"/>
    </xf>
    <xf numFmtId="4" fontId="35" fillId="28" borderId="133" xfId="196" applyNumberFormat="1" applyFont="1" applyFill="1" applyBorder="1" applyAlignment="1">
      <alignment horizontal="center" vertical="center"/>
    </xf>
    <xf numFmtId="4" fontId="35" fillId="28" borderId="134" xfId="196" applyNumberFormat="1" applyFont="1" applyFill="1" applyBorder="1" applyAlignment="1">
      <alignment horizontal="center" vertical="center"/>
    </xf>
    <xf numFmtId="4" fontId="35" fillId="28" borderId="39" xfId="196" quotePrefix="1" applyNumberFormat="1" applyFont="1" applyFill="1" applyBorder="1" applyAlignment="1">
      <alignment horizontal="center" vertical="center" wrapText="1"/>
    </xf>
    <xf numFmtId="4" fontId="35" fillId="28" borderId="18" xfId="196" quotePrefix="1" applyNumberFormat="1" applyFont="1" applyFill="1" applyBorder="1" applyAlignment="1">
      <alignment horizontal="center" vertical="center" wrapText="1"/>
    </xf>
    <xf numFmtId="4" fontId="35" fillId="28" borderId="38" xfId="196" quotePrefix="1" applyNumberFormat="1" applyFont="1" applyFill="1" applyBorder="1" applyAlignment="1">
      <alignment horizontal="center" vertical="center" wrapText="1"/>
    </xf>
    <xf numFmtId="4" fontId="35" fillId="28" borderId="21" xfId="196" quotePrefix="1" applyNumberFormat="1" applyFont="1" applyFill="1" applyBorder="1" applyAlignment="1">
      <alignment horizontal="center" vertical="center" wrapText="1"/>
    </xf>
    <xf numFmtId="4" fontId="35" fillId="28" borderId="24" xfId="196" quotePrefix="1" applyNumberFormat="1" applyFont="1" applyFill="1" applyBorder="1" applyAlignment="1">
      <alignment horizontal="center" vertical="center" wrapText="1"/>
    </xf>
    <xf numFmtId="4" fontId="35" fillId="28" borderId="119" xfId="196" applyNumberFormat="1" applyFont="1" applyFill="1" applyBorder="1" applyAlignment="1">
      <alignment horizontal="center" vertical="center"/>
    </xf>
    <xf numFmtId="4" fontId="35" fillId="28" borderId="102" xfId="196" applyNumberFormat="1" applyFont="1" applyFill="1" applyBorder="1" applyAlignment="1">
      <alignment horizontal="center" vertical="center"/>
    </xf>
    <xf numFmtId="4" fontId="29" fillId="3" borderId="0" xfId="196" quotePrefix="1" applyNumberFormat="1" applyFont="1" applyFill="1" applyAlignment="1">
      <alignment horizontal="center" vertical="center"/>
    </xf>
    <xf numFmtId="4" fontId="29" fillId="28" borderId="135" xfId="196" applyNumberFormat="1" applyFont="1" applyFill="1" applyBorder="1" applyAlignment="1">
      <alignment horizontal="center" vertical="center"/>
    </xf>
    <xf numFmtId="4" fontId="29" fillId="28" borderId="136" xfId="196" applyNumberFormat="1" applyFont="1" applyFill="1" applyBorder="1" applyAlignment="1">
      <alignment horizontal="center" vertical="center"/>
    </xf>
    <xf numFmtId="4" fontId="29" fillId="28" borderId="137" xfId="196" applyNumberFormat="1" applyFont="1" applyFill="1" applyBorder="1" applyAlignment="1">
      <alignment horizontal="center" vertical="center"/>
    </xf>
    <xf numFmtId="4" fontId="29" fillId="28" borderId="38" xfId="196" quotePrefix="1" applyNumberFormat="1" applyFont="1" applyFill="1" applyBorder="1" applyAlignment="1">
      <alignment horizontal="center" vertical="center" wrapText="1"/>
    </xf>
    <xf numFmtId="4" fontId="29" fillId="28" borderId="59" xfId="196" applyNumberFormat="1" applyFont="1" applyFill="1" applyBorder="1" applyAlignment="1">
      <alignment horizontal="center" vertical="center"/>
    </xf>
    <xf numFmtId="4" fontId="29" fillId="28" borderId="26" xfId="196" applyNumberFormat="1" applyFont="1" applyFill="1" applyBorder="1" applyAlignment="1">
      <alignment horizontal="center" vertical="center"/>
    </xf>
    <xf numFmtId="4" fontId="29" fillId="28" borderId="40" xfId="196" applyNumberFormat="1" applyFont="1" applyFill="1" applyBorder="1" applyAlignment="1">
      <alignment horizontal="center" vertical="center"/>
    </xf>
    <xf numFmtId="4" fontId="29" fillId="28" borderId="31" xfId="196" applyNumberFormat="1" applyFont="1" applyFill="1" applyBorder="1" applyAlignment="1">
      <alignment horizontal="center" vertical="center"/>
    </xf>
    <xf numFmtId="4" fontId="29" fillId="28" borderId="32" xfId="196" applyNumberFormat="1" applyFont="1" applyFill="1" applyBorder="1" applyAlignment="1">
      <alignment horizontal="center" vertical="center"/>
    </xf>
    <xf numFmtId="4" fontId="29" fillId="28" borderId="39" xfId="196" quotePrefix="1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0" fontId="42" fillId="30" borderId="76" xfId="0" applyFont="1" applyFill="1" applyBorder="1" applyAlignment="1">
      <alignment horizontal="center" vertical="center" wrapText="1"/>
    </xf>
    <xf numFmtId="0" fontId="42" fillId="30" borderId="76" xfId="0" applyFont="1" applyFill="1" applyBorder="1" applyAlignment="1">
      <alignment horizontal="center" vertical="center"/>
    </xf>
    <xf numFmtId="0" fontId="42" fillId="30" borderId="33" xfId="0" applyFont="1" applyFill="1" applyBorder="1" applyAlignment="1">
      <alignment horizontal="center"/>
    </xf>
    <xf numFmtId="0" fontId="42" fillId="30" borderId="34" xfId="0" applyFont="1" applyFill="1" applyBorder="1" applyAlignment="1">
      <alignment horizontal="center"/>
    </xf>
    <xf numFmtId="0" fontId="42" fillId="30" borderId="92" xfId="0" applyFont="1" applyFill="1" applyBorder="1" applyAlignment="1">
      <alignment horizontal="center"/>
    </xf>
    <xf numFmtId="0" fontId="42" fillId="30" borderId="76" xfId="0" applyFont="1" applyFill="1" applyBorder="1" applyAlignment="1">
      <alignment horizontal="center"/>
    </xf>
    <xf numFmtId="0" fontId="42" fillId="30" borderId="108" xfId="0" applyFont="1" applyFill="1" applyBorder="1" applyAlignment="1">
      <alignment horizontal="center" vertical="center" wrapText="1"/>
    </xf>
    <xf numFmtId="0" fontId="42" fillId="30" borderId="90" xfId="0" applyFont="1" applyFill="1" applyBorder="1" applyAlignment="1">
      <alignment horizontal="center" vertical="center" wrapText="1"/>
    </xf>
    <xf numFmtId="0" fontId="42" fillId="30" borderId="109" xfId="0" applyFont="1" applyFill="1" applyBorder="1" applyAlignment="1">
      <alignment horizontal="center" vertical="center" wrapText="1"/>
    </xf>
    <xf numFmtId="0" fontId="73" fillId="0" borderId="75" xfId="0" applyFont="1" applyBorder="1" applyAlignment="1">
      <alignment horizontal="center" vertical="center" wrapText="1"/>
    </xf>
    <xf numFmtId="172" fontId="28" fillId="0" borderId="193" xfId="88" applyFont="1" applyBorder="1" applyAlignment="1">
      <alignment horizontal="center" vertical="center"/>
    </xf>
    <xf numFmtId="172" fontId="28" fillId="0" borderId="194" xfId="88" applyFont="1" applyBorder="1" applyAlignment="1">
      <alignment horizontal="center" vertical="center"/>
    </xf>
    <xf numFmtId="172" fontId="28" fillId="0" borderId="195" xfId="88" applyFont="1" applyBorder="1" applyAlignment="1">
      <alignment horizontal="center" vertical="center"/>
    </xf>
    <xf numFmtId="172" fontId="28" fillId="0" borderId="16" xfId="88" applyFont="1" applyBorder="1" applyAlignment="1">
      <alignment horizontal="center" vertical="center"/>
    </xf>
    <xf numFmtId="172" fontId="28" fillId="0" borderId="0" xfId="88" applyFont="1" applyAlignment="1">
      <alignment horizontal="center" vertical="center"/>
    </xf>
    <xf numFmtId="172" fontId="28" fillId="0" borderId="5" xfId="88" applyFont="1" applyBorder="1" applyAlignment="1">
      <alignment horizontal="center" vertical="center"/>
    </xf>
    <xf numFmtId="172" fontId="28" fillId="0" borderId="15" xfId="88" applyFont="1" applyBorder="1" applyAlignment="1">
      <alignment horizontal="center" vertical="center"/>
    </xf>
    <xf numFmtId="172" fontId="28" fillId="0" borderId="13" xfId="88" applyFont="1" applyBorder="1" applyAlignment="1">
      <alignment horizontal="center" vertical="center"/>
    </xf>
    <xf numFmtId="172" fontId="28" fillId="0" borderId="14" xfId="88" applyFont="1" applyBorder="1" applyAlignment="1">
      <alignment horizontal="center" vertical="center"/>
    </xf>
    <xf numFmtId="1" fontId="38" fillId="0" borderId="193" xfId="0" applyNumberFormat="1" applyFont="1" applyBorder="1" applyAlignment="1">
      <alignment horizontal="center" vertical="center"/>
    </xf>
    <xf numFmtId="1" fontId="38" fillId="0" borderId="194" xfId="0" applyNumberFormat="1" applyFont="1" applyBorder="1" applyAlignment="1">
      <alignment horizontal="center" vertical="center"/>
    </xf>
    <xf numFmtId="1" fontId="38" fillId="0" borderId="195" xfId="0" applyNumberFormat="1" applyFont="1" applyBorder="1" applyAlignment="1">
      <alignment horizontal="center" vertical="center"/>
    </xf>
    <xf numFmtId="1" fontId="38" fillId="0" borderId="16" xfId="0" applyNumberFormat="1" applyFont="1" applyBorder="1" applyAlignment="1">
      <alignment horizontal="center" vertical="center"/>
    </xf>
    <xf numFmtId="1" fontId="38" fillId="0" borderId="0" xfId="0" applyNumberFormat="1" applyFont="1" applyAlignment="1">
      <alignment horizontal="center" vertical="center"/>
    </xf>
    <xf numFmtId="1" fontId="38" fillId="0" borderId="5" xfId="0" applyNumberFormat="1" applyFont="1" applyBorder="1" applyAlignment="1">
      <alignment horizontal="center" vertical="center"/>
    </xf>
    <xf numFmtId="1" fontId="38" fillId="0" borderId="15" xfId="0" applyNumberFormat="1" applyFont="1" applyBorder="1" applyAlignment="1">
      <alignment horizontal="center" vertical="center"/>
    </xf>
    <xf numFmtId="1" fontId="38" fillId="0" borderId="13" xfId="0" applyNumberFormat="1" applyFont="1" applyBorder="1" applyAlignment="1">
      <alignment horizontal="center" vertical="center"/>
    </xf>
    <xf numFmtId="1" fontId="38" fillId="0" borderId="14" xfId="0" applyNumberFormat="1" applyFont="1" applyBorder="1" applyAlignment="1">
      <alignment horizontal="center" vertical="center"/>
    </xf>
    <xf numFmtId="0" fontId="72" fillId="0" borderId="193" xfId="0" applyFont="1" applyBorder="1" applyAlignment="1">
      <alignment horizontal="center" vertical="center" wrapText="1"/>
    </xf>
    <xf numFmtId="0" fontId="72" fillId="0" borderId="194" xfId="0" applyFont="1" applyBorder="1" applyAlignment="1">
      <alignment horizontal="center" vertical="center" wrapText="1"/>
    </xf>
    <xf numFmtId="0" fontId="72" fillId="0" borderId="195" xfId="0" applyFont="1" applyBorder="1" applyAlignment="1">
      <alignment horizontal="center" vertical="center" wrapText="1"/>
    </xf>
    <xf numFmtId="0" fontId="72" fillId="0" borderId="16" xfId="0" applyFont="1" applyBorder="1" applyAlignment="1">
      <alignment horizontal="center" vertical="center" wrapText="1"/>
    </xf>
    <xf numFmtId="0" fontId="72" fillId="0" borderId="0" xfId="0" applyFont="1" applyAlignment="1">
      <alignment horizontal="center" vertical="center" wrapText="1"/>
    </xf>
    <xf numFmtId="0" fontId="72" fillId="0" borderId="5" xfId="0" applyFont="1" applyBorder="1" applyAlignment="1">
      <alignment horizontal="center" vertical="center" wrapText="1"/>
    </xf>
    <xf numFmtId="0" fontId="72" fillId="0" borderId="15" xfId="0" applyFont="1" applyBorder="1" applyAlignment="1">
      <alignment horizontal="center" vertical="center" wrapText="1"/>
    </xf>
    <xf numFmtId="0" fontId="72" fillId="0" borderId="13" xfId="0" applyFont="1" applyBorder="1" applyAlignment="1">
      <alignment horizontal="center" vertical="center" wrapText="1"/>
    </xf>
    <xf numFmtId="0" fontId="72" fillId="0" borderId="14" xfId="0" applyFont="1" applyBorder="1" applyAlignment="1">
      <alignment horizontal="center" vertical="center" wrapText="1"/>
    </xf>
    <xf numFmtId="0" fontId="29" fillId="30" borderId="20" xfId="205" applyFont="1" applyFill="1" applyBorder="1" applyAlignment="1">
      <alignment horizontal="center" vertical="center" wrapText="1"/>
    </xf>
    <xf numFmtId="0" fontId="29" fillId="30" borderId="21" xfId="205" applyFont="1" applyFill="1" applyBorder="1" applyAlignment="1">
      <alignment horizontal="center" vertical="center" wrapText="1"/>
    </xf>
    <xf numFmtId="0" fontId="29" fillId="30" borderId="22" xfId="205" applyFont="1" applyFill="1" applyBorder="1" applyAlignment="1">
      <alignment horizontal="center" vertical="center" wrapText="1"/>
    </xf>
    <xf numFmtId="0" fontId="29" fillId="30" borderId="24" xfId="206" applyFont="1" applyFill="1" applyBorder="1" applyAlignment="1">
      <alignment horizontal="center" vertical="center"/>
    </xf>
    <xf numFmtId="0" fontId="29" fillId="30" borderId="25" xfId="206" applyFont="1" applyFill="1" applyBorder="1" applyAlignment="1">
      <alignment horizontal="center" vertical="center"/>
    </xf>
    <xf numFmtId="0" fontId="29" fillId="30" borderId="27" xfId="206" applyFont="1" applyFill="1" applyBorder="1" applyAlignment="1">
      <alignment horizontal="center" vertical="center"/>
    </xf>
    <xf numFmtId="0" fontId="29" fillId="30" borderId="28" xfId="206" applyFont="1" applyFill="1" applyBorder="1" applyAlignment="1">
      <alignment horizontal="center" vertical="center"/>
    </xf>
    <xf numFmtId="0" fontId="29" fillId="30" borderId="23" xfId="206" applyFont="1" applyFill="1" applyBorder="1" applyAlignment="1">
      <alignment horizontal="center" vertical="center" wrapText="1"/>
    </xf>
    <xf numFmtId="0" fontId="29" fillId="30" borderId="26" xfId="206" applyFont="1" applyFill="1" applyBorder="1" applyAlignment="1">
      <alignment horizontal="center" vertical="center" wrapText="1"/>
    </xf>
    <xf numFmtId="0" fontId="29" fillId="30" borderId="24" xfId="206" applyFont="1" applyFill="1" applyBorder="1" applyAlignment="1">
      <alignment horizontal="center" vertical="center" wrapText="1"/>
    </xf>
    <xf numFmtId="0" fontId="29" fillId="30" borderId="27" xfId="206" applyFont="1" applyFill="1" applyBorder="1" applyAlignment="1">
      <alignment horizontal="center" vertical="center" wrapText="1"/>
    </xf>
    <xf numFmtId="0" fontId="57" fillId="0" borderId="116" xfId="204" applyFont="1" applyBorder="1" applyAlignment="1">
      <alignment horizontal="center" vertical="center"/>
    </xf>
    <xf numFmtId="0" fontId="57" fillId="0" borderId="196" xfId="204" applyFont="1" applyBorder="1" applyAlignment="1">
      <alignment horizontal="center" vertical="center"/>
    </xf>
    <xf numFmtId="0" fontId="57" fillId="0" borderId="122" xfId="204" applyFont="1" applyBorder="1" applyAlignment="1">
      <alignment horizontal="center" vertical="center"/>
    </xf>
    <xf numFmtId="0" fontId="28" fillId="0" borderId="24" xfId="206" applyFont="1" applyBorder="1" applyAlignment="1">
      <alignment horizontal="center" vertical="top"/>
    </xf>
    <xf numFmtId="0" fontId="28" fillId="0" borderId="25" xfId="206" applyFont="1" applyBorder="1" applyAlignment="1">
      <alignment horizontal="center" vertical="top"/>
    </xf>
    <xf numFmtId="0" fontId="28" fillId="0" borderId="26" xfId="206" applyFont="1" applyBorder="1" applyAlignment="1">
      <alignment horizontal="center" vertical="center" wrapText="1"/>
    </xf>
    <xf numFmtId="0" fontId="28" fillId="0" borderId="27" xfId="206" applyFont="1" applyBorder="1" applyAlignment="1">
      <alignment horizontal="center" vertical="center" wrapText="1"/>
    </xf>
    <xf numFmtId="0" fontId="28" fillId="0" borderId="28" xfId="206" applyFont="1" applyBorder="1" applyAlignment="1">
      <alignment horizontal="center" vertical="center" wrapText="1"/>
    </xf>
    <xf numFmtId="0" fontId="28" fillId="0" borderId="59" xfId="206" applyFont="1" applyBorder="1" applyAlignment="1">
      <alignment horizontal="center" vertical="center" wrapText="1"/>
    </xf>
    <xf numFmtId="0" fontId="28" fillId="0" borderId="23" xfId="206" applyFont="1" applyBorder="1" applyAlignment="1">
      <alignment horizontal="center" vertical="center" wrapText="1"/>
    </xf>
    <xf numFmtId="0" fontId="57" fillId="3" borderId="41" xfId="204" applyFont="1" applyFill="1" applyBorder="1" applyAlignment="1">
      <alignment horizontal="center" vertical="center"/>
    </xf>
    <xf numFmtId="0" fontId="57" fillId="3" borderId="60" xfId="204" applyFont="1" applyFill="1" applyBorder="1" applyAlignment="1">
      <alignment horizontal="center" vertical="center"/>
    </xf>
    <xf numFmtId="0" fontId="57" fillId="0" borderId="24" xfId="204" applyFont="1" applyBorder="1" applyAlignment="1">
      <alignment horizontal="center"/>
    </xf>
    <xf numFmtId="0" fontId="57" fillId="0" borderId="25" xfId="204" applyFont="1" applyBorder="1" applyAlignment="1">
      <alignment horizontal="center"/>
    </xf>
    <xf numFmtId="0" fontId="35" fillId="29" borderId="206" xfId="207" applyFont="1" applyFill="1" applyBorder="1" applyAlignment="1">
      <alignment horizontal="center" vertical="center" wrapText="1"/>
    </xf>
    <xf numFmtId="0" fontId="35" fillId="30" borderId="143" xfId="207" applyFont="1" applyFill="1" applyBorder="1" applyAlignment="1">
      <alignment horizontal="center" vertical="center" wrapText="1"/>
    </xf>
    <xf numFmtId="0" fontId="35" fillId="29" borderId="207" xfId="207" applyFont="1" applyFill="1" applyBorder="1" applyAlignment="1">
      <alignment horizontal="center" vertical="center" wrapText="1"/>
    </xf>
    <xf numFmtId="0" fontId="35" fillId="30" borderId="208" xfId="207" applyFont="1" applyFill="1" applyBorder="1" applyAlignment="1">
      <alignment horizontal="center" vertical="center" wrapText="1"/>
    </xf>
    <xf numFmtId="0" fontId="35" fillId="29" borderId="209" xfId="207" applyFont="1" applyFill="1" applyBorder="1" applyAlignment="1">
      <alignment horizontal="center" vertical="center" wrapText="1"/>
    </xf>
    <xf numFmtId="0" fontId="35" fillId="29" borderId="210" xfId="207" applyFont="1" applyFill="1" applyBorder="1" applyAlignment="1">
      <alignment horizontal="center" vertical="center" wrapText="1"/>
    </xf>
    <xf numFmtId="0" fontId="30" fillId="0" borderId="211" xfId="207" applyFont="1" applyBorder="1" applyAlignment="1">
      <alignment horizontal="left" vertical="center" wrapText="1"/>
    </xf>
    <xf numFmtId="2" fontId="59" fillId="0" borderId="208" xfId="207" applyNumberFormat="1" applyFont="1" applyBorder="1" applyAlignment="1">
      <alignment horizontal="center" vertical="center" shrinkToFit="1"/>
    </xf>
    <xf numFmtId="0" fontId="30" fillId="3" borderId="211" xfId="207" applyFont="1" applyFill="1" applyBorder="1" applyAlignment="1">
      <alignment horizontal="left" vertical="center" wrapText="1"/>
    </xf>
    <xf numFmtId="2" fontId="59" fillId="3" borderId="208" xfId="207" applyNumberFormat="1" applyFont="1" applyFill="1" applyBorder="1" applyAlignment="1">
      <alignment horizontal="center" vertical="center" shrinkToFit="1"/>
    </xf>
    <xf numFmtId="0" fontId="30" fillId="3" borderId="211" xfId="207" applyFont="1" applyFill="1" applyBorder="1" applyAlignment="1">
      <alignment horizontal="left" vertical="top" wrapText="1"/>
    </xf>
    <xf numFmtId="2" fontId="59" fillId="3" borderId="208" xfId="207" applyNumberFormat="1" applyFont="1" applyFill="1" applyBorder="1" applyAlignment="1">
      <alignment horizontal="center" vertical="top" shrinkToFit="1"/>
    </xf>
    <xf numFmtId="0" fontId="30" fillId="0" borderId="211" xfId="207" applyFont="1" applyBorder="1" applyAlignment="1">
      <alignment horizontal="left" vertical="top" wrapText="1"/>
    </xf>
    <xf numFmtId="2" fontId="59" fillId="0" borderId="208" xfId="207" applyNumberFormat="1" applyFont="1" applyBorder="1" applyAlignment="1">
      <alignment horizontal="center" vertical="top" shrinkToFit="1"/>
    </xf>
    <xf numFmtId="0" fontId="35" fillId="29" borderId="209" xfId="207" applyFont="1" applyFill="1" applyBorder="1" applyAlignment="1">
      <alignment horizontal="center" vertical="top" wrapText="1"/>
    </xf>
    <xf numFmtId="0" fontId="35" fillId="29" borderId="210" xfId="207" applyFont="1" applyFill="1" applyBorder="1" applyAlignment="1">
      <alignment horizontal="center" vertical="top" wrapText="1"/>
    </xf>
    <xf numFmtId="0" fontId="30" fillId="3" borderId="212" xfId="207" applyFont="1" applyFill="1" applyBorder="1" applyAlignment="1">
      <alignment horizontal="left" vertical="top" wrapText="1"/>
    </xf>
    <xf numFmtId="2" fontId="59" fillId="3" borderId="213" xfId="207" applyNumberFormat="1" applyFont="1" applyFill="1" applyBorder="1" applyAlignment="1">
      <alignment horizontal="center" vertical="center" shrinkToFit="1"/>
    </xf>
    <xf numFmtId="10" fontId="79" fillId="3" borderId="0" xfId="140" applyNumberFormat="1" applyFont="1" applyFill="1" applyAlignment="1">
      <alignment horizontal="center" vertical="center"/>
    </xf>
    <xf numFmtId="2" fontId="59" fillId="3" borderId="213" xfId="207" applyNumberFormat="1" applyFont="1" applyFill="1" applyBorder="1" applyAlignment="1">
      <alignment horizontal="center" vertical="top" shrinkToFit="1"/>
    </xf>
    <xf numFmtId="1" fontId="35" fillId="3" borderId="0" xfId="141" applyNumberFormat="1" applyFont="1" applyFill="1" applyAlignment="1">
      <alignment horizontal="left" vertical="center"/>
    </xf>
    <xf numFmtId="0" fontId="36" fillId="3" borderId="0" xfId="141" applyFont="1" applyFill="1" applyAlignment="1">
      <alignment horizontal="center" vertical="center" wrapText="1"/>
    </xf>
    <xf numFmtId="0" fontId="29" fillId="34" borderId="120" xfId="0" applyFont="1" applyFill="1" applyBorder="1" applyAlignment="1">
      <alignment horizontal="center" vertical="center" wrapText="1"/>
    </xf>
    <xf numFmtId="0" fontId="58" fillId="35" borderId="120" xfId="0" applyFont="1" applyFill="1" applyBorder="1" applyAlignment="1">
      <alignment horizontal="center" vertical="center" wrapText="1"/>
    </xf>
    <xf numFmtId="0" fontId="58" fillId="35" borderId="120" xfId="0" applyFont="1" applyFill="1" applyBorder="1" applyAlignment="1">
      <alignment horizontal="justify" vertical="center" wrapText="1"/>
    </xf>
    <xf numFmtId="0" fontId="52" fillId="35" borderId="120" xfId="0" applyFont="1" applyFill="1" applyBorder="1" applyAlignment="1">
      <alignment horizontal="center" vertical="center" wrapText="1"/>
    </xf>
    <xf numFmtId="4" fontId="58" fillId="35" borderId="120" xfId="0" applyNumberFormat="1" applyFont="1" applyFill="1" applyBorder="1" applyAlignment="1">
      <alignment horizontal="right" vertical="center" wrapText="1"/>
    </xf>
    <xf numFmtId="0" fontId="58" fillId="35" borderId="120" xfId="0" applyFont="1" applyFill="1" applyBorder="1" applyAlignment="1">
      <alignment horizontal="left" vertical="center" wrapText="1"/>
    </xf>
    <xf numFmtId="4" fontId="1" fillId="0" borderId="0" xfId="0" applyNumberFormat="1" applyFont="1" applyAlignment="1">
      <alignment vertical="center"/>
    </xf>
    <xf numFmtId="0" fontId="52" fillId="3" borderId="120" xfId="0" applyFont="1" applyFill="1" applyBorder="1" applyAlignment="1">
      <alignment horizontal="center" vertical="center" wrapText="1"/>
    </xf>
    <xf numFmtId="4" fontId="52" fillId="31" borderId="120" xfId="0" applyNumberFormat="1" applyFont="1" applyFill="1" applyBorder="1" applyAlignment="1">
      <alignment horizontal="right" vertical="center" wrapText="1"/>
    </xf>
    <xf numFmtId="10" fontId="52" fillId="31" borderId="120" xfId="140" applyNumberFormat="1" applyFont="1" applyFill="1" applyBorder="1" applyAlignment="1">
      <alignment horizontal="center" vertical="center" wrapText="1"/>
    </xf>
    <xf numFmtId="0" fontId="52" fillId="0" borderId="120" xfId="0" applyFont="1" applyBorder="1" applyAlignment="1">
      <alignment horizontal="center" vertical="center" wrapText="1"/>
    </xf>
    <xf numFmtId="0" fontId="28" fillId="31" borderId="0" xfId="0" applyFont="1" applyFill="1" applyAlignment="1">
      <alignment horizontal="left" vertical="center" wrapText="1"/>
    </xf>
    <xf numFmtId="0" fontId="28" fillId="31" borderId="0" xfId="0" applyFont="1" applyFill="1" applyAlignment="1">
      <alignment horizontal="right" vertical="center" wrapText="1"/>
    </xf>
    <xf numFmtId="0" fontId="29" fillId="30" borderId="36" xfId="0" applyFont="1" applyFill="1" applyBorder="1" applyAlignment="1">
      <alignment horizontal="right" vertical="center" wrapText="1"/>
    </xf>
    <xf numFmtId="0" fontId="29" fillId="30" borderId="196" xfId="0" applyFont="1" applyFill="1" applyBorder="1" applyAlignment="1">
      <alignment horizontal="right" vertical="center" wrapText="1"/>
    </xf>
    <xf numFmtId="0" fontId="31" fillId="30" borderId="45" xfId="0" applyFont="1" applyFill="1" applyBorder="1" applyAlignment="1">
      <alignment horizontal="right" vertical="center" wrapText="1"/>
    </xf>
    <xf numFmtId="4" fontId="70" fillId="0" borderId="0" xfId="88" applyNumberFormat="1" applyFont="1" applyAlignment="1">
      <alignment horizontal="center" vertical="center"/>
    </xf>
    <xf numFmtId="10" fontId="70" fillId="3" borderId="0" xfId="140" applyNumberFormat="1" applyFont="1" applyFill="1" applyAlignment="1">
      <alignment horizontal="center" vertical="center"/>
    </xf>
    <xf numFmtId="10" fontId="28" fillId="0" borderId="0" xfId="140" applyNumberFormat="1" applyFont="1" applyFill="1" applyBorder="1" applyAlignment="1" applyProtection="1">
      <alignment horizontal="center" vertical="center"/>
      <protection locked="0"/>
    </xf>
    <xf numFmtId="0" fontId="29" fillId="3" borderId="75" xfId="0" applyFont="1" applyFill="1" applyBorder="1" applyAlignment="1">
      <alignment horizontal="right" vertical="center" wrapText="1"/>
    </xf>
    <xf numFmtId="0" fontId="29" fillId="26" borderId="82" xfId="0" applyFont="1" applyFill="1" applyBorder="1" applyAlignment="1">
      <alignment horizontal="right" vertical="center" wrapText="1"/>
    </xf>
    <xf numFmtId="0" fontId="29" fillId="26" borderId="84" xfId="0" applyFont="1" applyFill="1" applyBorder="1" applyAlignment="1">
      <alignment horizontal="right" vertical="center" wrapText="1"/>
    </xf>
    <xf numFmtId="172" fontId="29" fillId="0" borderId="0" xfId="88" applyFont="1" applyAlignment="1">
      <alignment horizontal="justify" vertical="center" wrapText="1"/>
    </xf>
    <xf numFmtId="0" fontId="35" fillId="29" borderId="214" xfId="207" applyFont="1" applyFill="1" applyBorder="1" applyAlignment="1">
      <alignment horizontal="center" vertical="center" wrapText="1"/>
    </xf>
    <xf numFmtId="0" fontId="35" fillId="30" borderId="215" xfId="207" applyFont="1" applyFill="1" applyBorder="1" applyAlignment="1">
      <alignment horizontal="center" vertical="center" wrapText="1"/>
    </xf>
    <xf numFmtId="0" fontId="51" fillId="28" borderId="209" xfId="0" applyFont="1" applyFill="1" applyBorder="1" applyAlignment="1">
      <alignment horizontal="center" vertical="center"/>
    </xf>
    <xf numFmtId="0" fontId="51" fillId="28" borderId="210" xfId="0" applyFont="1" applyFill="1" applyBorder="1" applyAlignment="1">
      <alignment horizontal="center" vertical="center"/>
    </xf>
    <xf numFmtId="0" fontId="59" fillId="3" borderId="211" xfId="207" applyFont="1" applyFill="1" applyBorder="1" applyAlignment="1">
      <alignment horizontal="left" vertical="center" wrapText="1"/>
    </xf>
    <xf numFmtId="4" fontId="59" fillId="3" borderId="208" xfId="207" applyNumberFormat="1" applyFont="1" applyFill="1" applyBorder="1" applyAlignment="1">
      <alignment horizontal="center" vertical="center" shrinkToFit="1"/>
    </xf>
    <xf numFmtId="0" fontId="35" fillId="28" borderId="209" xfId="207" applyFont="1" applyFill="1" applyBorder="1" applyAlignment="1">
      <alignment horizontal="center" vertical="center" wrapText="1"/>
    </xf>
    <xf numFmtId="0" fontId="35" fillId="28" borderId="210" xfId="207" applyFont="1" applyFill="1" applyBorder="1" applyAlignment="1">
      <alignment horizontal="center" vertical="center" wrapText="1"/>
    </xf>
    <xf numFmtId="4" fontId="59" fillId="3" borderId="208" xfId="207" applyNumberFormat="1" applyFont="1" applyFill="1" applyBorder="1" applyAlignment="1">
      <alignment horizontal="center" shrinkToFit="1"/>
    </xf>
    <xf numFmtId="180" fontId="29" fillId="0" borderId="0" xfId="88" applyNumberFormat="1" applyFont="1" applyAlignment="1">
      <alignment horizontal="center" vertical="center"/>
    </xf>
    <xf numFmtId="43" fontId="0" fillId="0" borderId="0" xfId="0" applyNumberFormat="1" applyAlignment="1">
      <alignment vertical="center"/>
    </xf>
    <xf numFmtId="0" fontId="64" fillId="30" borderId="216" xfId="0" applyFont="1" applyFill="1" applyBorder="1" applyAlignment="1">
      <alignment horizontal="center" vertical="center" wrapText="1"/>
    </xf>
    <xf numFmtId="0" fontId="64" fillId="30" borderId="217" xfId="0" applyFont="1" applyFill="1" applyBorder="1" applyAlignment="1">
      <alignment horizontal="center" vertical="center" wrapText="1"/>
    </xf>
    <xf numFmtId="0" fontId="64" fillId="30" borderId="218" xfId="0" applyFont="1" applyFill="1" applyBorder="1" applyAlignment="1">
      <alignment horizontal="center" vertical="center" wrapText="1"/>
    </xf>
    <xf numFmtId="0" fontId="65" fillId="0" borderId="216" xfId="0" applyFont="1" applyBorder="1" applyAlignment="1">
      <alignment horizontal="center" vertical="center" wrapText="1"/>
    </xf>
    <xf numFmtId="0" fontId="65" fillId="0" borderId="217" xfId="0" applyFont="1" applyBorder="1" applyAlignment="1">
      <alignment horizontal="center" vertical="center" wrapText="1"/>
    </xf>
    <xf numFmtId="0" fontId="65" fillId="0" borderId="218" xfId="0" applyFont="1" applyBorder="1" applyAlignment="1">
      <alignment horizontal="center" vertical="center" wrapText="1"/>
    </xf>
    <xf numFmtId="0" fontId="65" fillId="0" borderId="216" xfId="0" applyFont="1" applyBorder="1" applyAlignment="1">
      <alignment vertical="center" wrapText="1"/>
    </xf>
    <xf numFmtId="0" fontId="65" fillId="0" borderId="217" xfId="0" applyFont="1" applyBorder="1" applyAlignment="1">
      <alignment vertical="center" wrapText="1"/>
    </xf>
    <xf numFmtId="0" fontId="65" fillId="0" borderId="218" xfId="0" applyFont="1" applyBorder="1" applyAlignment="1">
      <alignment vertical="center" wrapText="1"/>
    </xf>
    <xf numFmtId="4" fontId="65" fillId="0" borderId="120" xfId="0" applyNumberFormat="1" applyFont="1" applyBorder="1" applyAlignment="1">
      <alignment vertical="center" wrapText="1"/>
    </xf>
    <xf numFmtId="0" fontId="29" fillId="30" borderId="219" xfId="0" applyFont="1" applyFill="1" applyBorder="1" applyAlignment="1">
      <alignment horizontal="center" vertical="center" wrapText="1"/>
    </xf>
    <xf numFmtId="0" fontId="29" fillId="30" borderId="220" xfId="0" applyFont="1" applyFill="1" applyBorder="1" applyAlignment="1">
      <alignment horizontal="center" vertical="center" wrapText="1"/>
    </xf>
    <xf numFmtId="4" fontId="29" fillId="30" borderId="220" xfId="0" applyNumberFormat="1" applyFont="1" applyFill="1" applyBorder="1" applyAlignment="1">
      <alignment horizontal="center" vertical="center" wrapText="1"/>
    </xf>
    <xf numFmtId="4" fontId="29" fillId="30" borderId="221" xfId="0" applyNumberFormat="1" applyFont="1" applyFill="1" applyBorder="1" applyAlignment="1">
      <alignment horizontal="center" vertical="center" wrapText="1"/>
    </xf>
    <xf numFmtId="0" fontId="29" fillId="30" borderId="222" xfId="0" applyFont="1" applyFill="1" applyBorder="1" applyAlignment="1">
      <alignment horizontal="center" vertical="center" wrapText="1"/>
    </xf>
    <xf numFmtId="0" fontId="29" fillId="30" borderId="223" xfId="0" applyFont="1" applyFill="1" applyBorder="1" applyAlignment="1">
      <alignment horizontal="center" vertical="center" wrapText="1"/>
    </xf>
    <xf numFmtId="4" fontId="29" fillId="30" borderId="223" xfId="0" applyNumberFormat="1" applyFont="1" applyFill="1" applyBorder="1" applyAlignment="1">
      <alignment horizontal="center" vertical="center" wrapText="1"/>
    </xf>
    <xf numFmtId="4" fontId="29" fillId="30" borderId="224" xfId="0" applyNumberFormat="1" applyFont="1" applyFill="1" applyBorder="1" applyAlignment="1">
      <alignment horizontal="center" vertical="center" wrapText="1"/>
    </xf>
    <xf numFmtId="0" fontId="29" fillId="30" borderId="225" xfId="0" applyFont="1" applyFill="1" applyBorder="1" applyAlignment="1">
      <alignment horizontal="center" vertical="center" wrapText="1"/>
    </xf>
    <xf numFmtId="0" fontId="29" fillId="30" borderId="226" xfId="0" applyFont="1" applyFill="1" applyBorder="1" applyAlignment="1">
      <alignment horizontal="center" vertical="center" wrapText="1"/>
    </xf>
    <xf numFmtId="4" fontId="31" fillId="30" borderId="226" xfId="0" applyNumberFormat="1" applyFont="1" applyFill="1" applyBorder="1" applyAlignment="1">
      <alignment horizontal="center" vertical="center" wrapText="1"/>
    </xf>
    <xf numFmtId="4" fontId="31" fillId="30" borderId="227" xfId="0" applyNumberFormat="1" applyFont="1" applyFill="1" applyBorder="1" applyAlignment="1">
      <alignment horizontal="center" vertical="center" wrapText="1"/>
    </xf>
    <xf numFmtId="10" fontId="28" fillId="0" borderId="0" xfId="0" applyNumberFormat="1" applyFont="1" applyAlignment="1">
      <alignment vertical="center"/>
    </xf>
    <xf numFmtId="0" fontId="80" fillId="31" borderId="0" xfId="0" applyFont="1" applyFill="1" applyAlignment="1">
      <alignment horizontal="center" vertical="center" wrapText="1"/>
    </xf>
    <xf numFmtId="0" fontId="81" fillId="0" borderId="0" xfId="0" applyFont="1" applyAlignment="1">
      <alignment vertical="center"/>
    </xf>
    <xf numFmtId="0" fontId="81" fillId="0" borderId="0" xfId="0" applyFont="1" applyAlignment="1">
      <alignment vertical="center"/>
    </xf>
    <xf numFmtId="0" fontId="85" fillId="0" borderId="0" xfId="0" applyFont="1" applyAlignment="1">
      <alignment horizontal="center" vertical="center" wrapText="1"/>
    </xf>
    <xf numFmtId="0" fontId="86" fillId="0" borderId="0" xfId="0" applyFont="1" applyAlignment="1">
      <alignment vertical="center"/>
    </xf>
    <xf numFmtId="0" fontId="85" fillId="0" borderId="0" xfId="0" applyFont="1" applyAlignment="1">
      <alignment vertical="center"/>
    </xf>
    <xf numFmtId="0" fontId="85" fillId="0" borderId="0" xfId="0" applyFont="1" applyAlignment="1">
      <alignment horizontal="justify" vertical="center"/>
    </xf>
    <xf numFmtId="172" fontId="87" fillId="0" borderId="0" xfId="88" applyFont="1" applyAlignment="1">
      <alignment horizontal="left" vertical="center"/>
    </xf>
    <xf numFmtId="172" fontId="88" fillId="0" borderId="0" xfId="88" applyFont="1" applyAlignment="1">
      <alignment horizontal="justify" vertical="center"/>
    </xf>
    <xf numFmtId="172" fontId="87" fillId="0" borderId="0" xfId="88" applyFont="1" applyAlignment="1">
      <alignment horizontal="right" vertical="center"/>
    </xf>
    <xf numFmtId="180" fontId="88" fillId="0" borderId="0" xfId="88" applyNumberFormat="1" applyFont="1" applyAlignment="1">
      <alignment horizontal="center" vertical="center"/>
    </xf>
    <xf numFmtId="172" fontId="88" fillId="0" borderId="0" xfId="88" applyFont="1" applyAlignment="1">
      <alignment vertical="center"/>
    </xf>
    <xf numFmtId="172" fontId="87" fillId="0" borderId="0" xfId="88" applyFont="1" applyAlignment="1">
      <alignment vertical="center"/>
    </xf>
    <xf numFmtId="10" fontId="88" fillId="0" borderId="0" xfId="140" applyNumberFormat="1" applyFont="1" applyFill="1" applyAlignment="1" applyProtection="1">
      <alignment horizontal="center" vertical="center"/>
    </xf>
    <xf numFmtId="172" fontId="87" fillId="0" borderId="0" xfId="88" applyFont="1" applyAlignment="1">
      <alignment horizontal="justify" vertical="center"/>
    </xf>
    <xf numFmtId="172" fontId="88" fillId="0" borderId="0" xfId="88" applyFont="1" applyAlignment="1">
      <alignment horizontal="center" vertical="center"/>
    </xf>
    <xf numFmtId="0" fontId="86" fillId="3" borderId="0" xfId="0" applyFont="1" applyFill="1" applyAlignment="1">
      <alignment vertical="center"/>
    </xf>
    <xf numFmtId="0" fontId="86" fillId="3" borderId="0" xfId="0" applyFont="1" applyFill="1" applyAlignment="1">
      <alignment horizontal="justify" vertical="center"/>
    </xf>
    <xf numFmtId="0" fontId="87" fillId="3" borderId="0" xfId="202" applyFont="1" applyFill="1" applyAlignment="1">
      <alignment vertical="center"/>
    </xf>
    <xf numFmtId="0" fontId="80" fillId="31" borderId="120" xfId="0" applyFont="1" applyFill="1" applyBorder="1" applyAlignment="1">
      <alignment horizontal="center" vertical="center" wrapText="1"/>
    </xf>
    <xf numFmtId="0" fontId="81" fillId="0" borderId="0" xfId="0" applyFont="1" applyAlignment="1">
      <alignment horizontal="justify" vertical="center"/>
    </xf>
    <xf numFmtId="0" fontId="80" fillId="31" borderId="120" xfId="0" applyFont="1" applyFill="1" applyBorder="1" applyAlignment="1">
      <alignment horizontal="left" vertical="center" wrapText="1"/>
    </xf>
    <xf numFmtId="0" fontId="80" fillId="31" borderId="120" xfId="0" applyFont="1" applyFill="1" applyBorder="1" applyAlignment="1">
      <alignment horizontal="right" vertical="center" wrapText="1"/>
    </xf>
    <xf numFmtId="0" fontId="80" fillId="31" borderId="120" xfId="0" applyFont="1" applyFill="1" applyBorder="1" applyAlignment="1">
      <alignment horizontal="left" vertical="center" wrapText="1"/>
    </xf>
    <xf numFmtId="0" fontId="80" fillId="31" borderId="120" xfId="0" applyFont="1" applyFill="1" applyBorder="1" applyAlignment="1">
      <alignment horizontal="center" vertical="center" wrapText="1"/>
    </xf>
    <xf numFmtId="0" fontId="82" fillId="38" borderId="120" xfId="0" applyFont="1" applyFill="1" applyBorder="1" applyAlignment="1">
      <alignment horizontal="left" vertical="center" wrapText="1"/>
    </xf>
    <xf numFmtId="0" fontId="82" fillId="38" borderId="120" xfId="0" applyFont="1" applyFill="1" applyBorder="1" applyAlignment="1">
      <alignment horizontal="right" vertical="center" wrapText="1"/>
    </xf>
    <xf numFmtId="0" fontId="82" fillId="38" borderId="120" xfId="0" applyFont="1" applyFill="1" applyBorder="1" applyAlignment="1">
      <alignment horizontal="left" vertical="center" wrapText="1"/>
    </xf>
    <xf numFmtId="0" fontId="82" fillId="38" borderId="120" xfId="0" applyFont="1" applyFill="1" applyBorder="1" applyAlignment="1">
      <alignment horizontal="center" vertical="center" wrapText="1"/>
    </xf>
    <xf numFmtId="182" fontId="82" fillId="38" borderId="120" xfId="0" applyNumberFormat="1" applyFont="1" applyFill="1" applyBorder="1" applyAlignment="1">
      <alignment horizontal="right" vertical="center" wrapText="1"/>
    </xf>
    <xf numFmtId="4" fontId="82" fillId="38" borderId="120" xfId="0" applyNumberFormat="1" applyFont="1" applyFill="1" applyBorder="1" applyAlignment="1">
      <alignment horizontal="right" vertical="center" wrapText="1"/>
    </xf>
    <xf numFmtId="0" fontId="84" fillId="31" borderId="0" xfId="0" applyFont="1" applyFill="1" applyAlignment="1">
      <alignment horizontal="right" vertical="center" wrapText="1"/>
    </xf>
    <xf numFmtId="0" fontId="84" fillId="31" borderId="0" xfId="0" applyFont="1" applyFill="1" applyAlignment="1">
      <alignment horizontal="right" vertical="center" wrapText="1"/>
    </xf>
    <xf numFmtId="0" fontId="80" fillId="31" borderId="120" xfId="0" applyFont="1" applyFill="1" applyBorder="1" applyAlignment="1">
      <alignment horizontal="right" vertical="center" wrapText="1"/>
    </xf>
    <xf numFmtId="0" fontId="83" fillId="36" borderId="120" xfId="0" applyFont="1" applyFill="1" applyBorder="1" applyAlignment="1">
      <alignment horizontal="left" vertical="center" wrapText="1"/>
    </xf>
    <xf numFmtId="0" fontId="83" fillId="36" borderId="120" xfId="0" applyFont="1" applyFill="1" applyBorder="1" applyAlignment="1">
      <alignment horizontal="right" vertical="center" wrapText="1"/>
    </xf>
    <xf numFmtId="182" fontId="83" fillId="36" borderId="120" xfId="0" applyNumberFormat="1" applyFont="1" applyFill="1" applyBorder="1" applyAlignment="1">
      <alignment horizontal="right" vertical="center" wrapText="1"/>
    </xf>
    <xf numFmtId="0" fontId="83" fillId="36" borderId="120" xfId="0" applyFont="1" applyFill="1" applyBorder="1" applyAlignment="1">
      <alignment horizontal="center" vertical="center" wrapText="1"/>
    </xf>
    <xf numFmtId="183" fontId="83" fillId="36" borderId="120" xfId="0" applyNumberFormat="1" applyFont="1" applyFill="1" applyBorder="1" applyAlignment="1">
      <alignment horizontal="right" vertical="center" wrapText="1"/>
    </xf>
    <xf numFmtId="0" fontId="83" fillId="36" borderId="120" xfId="0" applyFont="1" applyFill="1" applyBorder="1" applyAlignment="1">
      <alignment horizontal="left" vertical="center" wrapText="1"/>
    </xf>
    <xf numFmtId="183" fontId="83" fillId="36" borderId="120" xfId="0" applyNumberFormat="1" applyFont="1" applyFill="1" applyBorder="1" applyAlignment="1">
      <alignment horizontal="right" vertical="center" wrapText="1"/>
    </xf>
    <xf numFmtId="0" fontId="83" fillId="31" borderId="0" xfId="0" applyFont="1" applyFill="1" applyAlignment="1">
      <alignment horizontal="right" vertical="center" wrapText="1"/>
    </xf>
    <xf numFmtId="4" fontId="83" fillId="31" borderId="0" xfId="0" applyNumberFormat="1" applyFont="1" applyFill="1" applyAlignment="1">
      <alignment horizontal="right" vertical="center" wrapText="1"/>
    </xf>
    <xf numFmtId="0" fontId="83" fillId="31" borderId="0" xfId="0" applyFont="1" applyFill="1" applyAlignment="1">
      <alignment horizontal="right" vertical="center" wrapText="1"/>
    </xf>
    <xf numFmtId="0" fontId="82" fillId="38" borderId="228" xfId="0" applyFont="1" applyFill="1" applyBorder="1" applyAlignment="1">
      <alignment horizontal="left" vertical="center" wrapText="1"/>
    </xf>
    <xf numFmtId="4" fontId="83" fillId="36" borderId="120" xfId="0" applyNumberFormat="1" applyFont="1" applyFill="1" applyBorder="1" applyAlignment="1">
      <alignment horizontal="right" vertical="center" wrapText="1"/>
    </xf>
    <xf numFmtId="183" fontId="84" fillId="31" borderId="0" xfId="0" applyNumberFormat="1" applyFont="1" applyFill="1" applyAlignment="1">
      <alignment horizontal="right" vertical="center" wrapText="1"/>
    </xf>
    <xf numFmtId="0" fontId="83" fillId="37" borderId="120" xfId="0" applyFont="1" applyFill="1" applyBorder="1" applyAlignment="1">
      <alignment horizontal="left" vertical="center" wrapText="1"/>
    </xf>
    <xf numFmtId="0" fontId="83" fillId="37" borderId="120" xfId="0" applyFont="1" applyFill="1" applyBorder="1" applyAlignment="1">
      <alignment horizontal="right" vertical="center" wrapText="1"/>
    </xf>
    <xf numFmtId="182" fontId="83" fillId="37" borderId="120" xfId="0" applyNumberFormat="1" applyFont="1" applyFill="1" applyBorder="1" applyAlignment="1">
      <alignment horizontal="right" vertical="center" wrapText="1"/>
    </xf>
    <xf numFmtId="0" fontId="83" fillId="37" borderId="120" xfId="0" applyFont="1" applyFill="1" applyBorder="1" applyAlignment="1">
      <alignment horizontal="center" vertical="center" wrapText="1"/>
    </xf>
    <xf numFmtId="183" fontId="83" fillId="37" borderId="120" xfId="0" applyNumberFormat="1" applyFont="1" applyFill="1" applyBorder="1" applyAlignment="1">
      <alignment horizontal="right" vertical="center" wrapText="1"/>
    </xf>
    <xf numFmtId="0" fontId="83" fillId="37" borderId="120" xfId="0" applyFont="1" applyFill="1" applyBorder="1" applyAlignment="1">
      <alignment horizontal="left" vertical="center" wrapText="1"/>
    </xf>
    <xf numFmtId="183" fontId="83" fillId="37" borderId="120" xfId="0" applyNumberFormat="1" applyFont="1" applyFill="1" applyBorder="1" applyAlignment="1">
      <alignment horizontal="right" vertical="center" wrapText="1"/>
    </xf>
    <xf numFmtId="0" fontId="85" fillId="0" borderId="0" xfId="0" applyFont="1" applyAlignment="1">
      <alignment horizontal="center" vertical="center"/>
    </xf>
    <xf numFmtId="172" fontId="87" fillId="0" borderId="0" xfId="88" applyFont="1" applyAlignment="1">
      <alignment horizontal="center" vertical="center"/>
    </xf>
    <xf numFmtId="0" fontId="86" fillId="3" borderId="0" xfId="0" applyFont="1" applyFill="1" applyAlignment="1">
      <alignment horizontal="center" vertical="center"/>
    </xf>
    <xf numFmtId="0" fontId="83" fillId="31" borderId="0" xfId="0" applyFont="1" applyFill="1" applyAlignment="1">
      <alignment horizontal="center" vertical="center" wrapText="1"/>
    </xf>
    <xf numFmtId="0" fontId="82" fillId="38" borderId="228" xfId="0" applyFont="1" applyFill="1" applyBorder="1" applyAlignment="1">
      <alignment horizontal="center" vertical="center" wrapText="1"/>
    </xf>
    <xf numFmtId="0" fontId="81" fillId="0" borderId="0" xfId="0" applyFont="1" applyAlignment="1">
      <alignment horizontal="center" vertical="center"/>
    </xf>
  </cellXfs>
  <cellStyles count="208">
    <cellStyle name="20% - Ênfase1 2" xfId="48" xr:uid="{00000000-0005-0000-0000-000000000000}"/>
    <cellStyle name="20% - Ênfase2 2" xfId="49" xr:uid="{00000000-0005-0000-0000-000001000000}"/>
    <cellStyle name="20% - Ênfase3 2" xfId="50" xr:uid="{00000000-0005-0000-0000-000002000000}"/>
    <cellStyle name="20% - Ênfase4 2" xfId="51" xr:uid="{00000000-0005-0000-0000-000003000000}"/>
    <cellStyle name="20% - Ênfase5 2" xfId="52" xr:uid="{00000000-0005-0000-0000-000004000000}"/>
    <cellStyle name="20% - Ênfase6 2" xfId="53" xr:uid="{00000000-0005-0000-0000-000005000000}"/>
    <cellStyle name="40% - Ênfase1 2" xfId="54" xr:uid="{00000000-0005-0000-0000-000006000000}"/>
    <cellStyle name="40% - Ênfase2 2" xfId="55" xr:uid="{00000000-0005-0000-0000-000007000000}"/>
    <cellStyle name="40% - Ênfase3 2" xfId="56" xr:uid="{00000000-0005-0000-0000-000008000000}"/>
    <cellStyle name="40% - Ênfase4 2" xfId="57" xr:uid="{00000000-0005-0000-0000-000009000000}"/>
    <cellStyle name="40% - Ênfase5 2" xfId="58" xr:uid="{00000000-0005-0000-0000-00000A000000}"/>
    <cellStyle name="40% - Ênfase6 2" xfId="59" xr:uid="{00000000-0005-0000-0000-00000B000000}"/>
    <cellStyle name="60% - Ênfase1 2" xfId="60" xr:uid="{00000000-0005-0000-0000-00000C000000}"/>
    <cellStyle name="60% - Ênfase2 2" xfId="61" xr:uid="{00000000-0005-0000-0000-00000D000000}"/>
    <cellStyle name="60% - Ênfase3 2" xfId="62" xr:uid="{00000000-0005-0000-0000-00000E000000}"/>
    <cellStyle name="60% - Ênfase4 2" xfId="63" xr:uid="{00000000-0005-0000-0000-00000F000000}"/>
    <cellStyle name="60% - Ênfase5 2" xfId="64" xr:uid="{00000000-0005-0000-0000-000010000000}"/>
    <cellStyle name="60% - Ênfase6 2" xfId="65" xr:uid="{00000000-0005-0000-0000-000011000000}"/>
    <cellStyle name="Bom 2" xfId="66" xr:uid="{00000000-0005-0000-0000-000012000000}"/>
    <cellStyle name="Cálculo 2" xfId="67" xr:uid="{00000000-0005-0000-0000-000013000000}"/>
    <cellStyle name="Cancel" xfId="19" xr:uid="{00000000-0005-0000-0000-000014000000}"/>
    <cellStyle name="Célula de Verificação 2" xfId="68" xr:uid="{00000000-0005-0000-0000-000015000000}"/>
    <cellStyle name="Célula Vinculada 2" xfId="69" xr:uid="{00000000-0005-0000-0000-000016000000}"/>
    <cellStyle name="Data" xfId="3" xr:uid="{00000000-0005-0000-0000-000017000000}"/>
    <cellStyle name="Data 2" xfId="70" xr:uid="{00000000-0005-0000-0000-000018000000}"/>
    <cellStyle name="Ênfase1 2" xfId="71" xr:uid="{00000000-0005-0000-0000-000019000000}"/>
    <cellStyle name="Ênfase2 2" xfId="72" xr:uid="{00000000-0005-0000-0000-00001A000000}"/>
    <cellStyle name="Ênfase3 2" xfId="73" xr:uid="{00000000-0005-0000-0000-00001B000000}"/>
    <cellStyle name="Ênfase4 2" xfId="74" xr:uid="{00000000-0005-0000-0000-00001C000000}"/>
    <cellStyle name="Ênfase5 2" xfId="75" xr:uid="{00000000-0005-0000-0000-00001D000000}"/>
    <cellStyle name="Ênfase6 2" xfId="76" xr:uid="{00000000-0005-0000-0000-00001E000000}"/>
    <cellStyle name="Entrada 2" xfId="77" xr:uid="{00000000-0005-0000-0000-00001F000000}"/>
    <cellStyle name="Euro" xfId="4" xr:uid="{00000000-0005-0000-0000-000020000000}"/>
    <cellStyle name="Euro 2" xfId="78" xr:uid="{00000000-0005-0000-0000-000021000000}"/>
    <cellStyle name="Fixo" xfId="5" xr:uid="{00000000-0005-0000-0000-000022000000}"/>
    <cellStyle name="Hiperlink" xfId="204" builtinId="8"/>
    <cellStyle name="Incorreto 2" xfId="79" xr:uid="{00000000-0005-0000-0000-000023000000}"/>
    <cellStyle name="Moeda 2" xfId="80" xr:uid="{00000000-0005-0000-0000-000024000000}"/>
    <cellStyle name="Moeda 3" xfId="81" xr:uid="{00000000-0005-0000-0000-000025000000}"/>
    <cellStyle name="Moeda 4" xfId="82" xr:uid="{00000000-0005-0000-0000-000026000000}"/>
    <cellStyle name="Moeda 4 2" xfId="136" xr:uid="{00000000-0005-0000-0000-000027000000}"/>
    <cellStyle name="Moeda 4 2 2" xfId="194" xr:uid="{00000000-0005-0000-0000-000028000000}"/>
    <cellStyle name="Moeda 4 3" xfId="165" xr:uid="{00000000-0005-0000-0000-000029000000}"/>
    <cellStyle name="Neutra 2" xfId="83" xr:uid="{00000000-0005-0000-0000-00002A000000}"/>
    <cellStyle name="Normal" xfId="0" builtinId="0"/>
    <cellStyle name="Normal 10" xfId="117" xr:uid="{00000000-0005-0000-0000-00002C000000}"/>
    <cellStyle name="Normal 10 2" xfId="176" xr:uid="{00000000-0005-0000-0000-00002D000000}"/>
    <cellStyle name="Normal 10 3" xfId="207" xr:uid="{79BD3553-3953-4661-B480-3A4B0A266F57}"/>
    <cellStyle name="Normal 102" xfId="198" xr:uid="{DA37A7A7-87DD-48BE-939D-0B6FC1BDD9E5}"/>
    <cellStyle name="Normal 11" xfId="118" xr:uid="{00000000-0005-0000-0000-00002E000000}"/>
    <cellStyle name="Normal 11 2" xfId="177" xr:uid="{00000000-0005-0000-0000-00002F000000}"/>
    <cellStyle name="Normal 12" xfId="128" xr:uid="{00000000-0005-0000-0000-000030000000}"/>
    <cellStyle name="Normal 12 2" xfId="138" xr:uid="{00000000-0005-0000-0000-000031000000}"/>
    <cellStyle name="Normal 12 2 2" xfId="195" xr:uid="{00000000-0005-0000-0000-000032000000}"/>
    <cellStyle name="Normal 12 3" xfId="187" xr:uid="{00000000-0005-0000-0000-000033000000}"/>
    <cellStyle name="Normal 18" xfId="205" xr:uid="{2597F30F-E96D-4D03-8D77-4C3770FBA3FF}"/>
    <cellStyle name="Normal 2" xfId="6" xr:uid="{00000000-0005-0000-0000-000034000000}"/>
    <cellStyle name="Normal 2 10" xfId="24" xr:uid="{00000000-0005-0000-0000-000035000000}"/>
    <cellStyle name="Normal 2 2" xfId="27" xr:uid="{00000000-0005-0000-0000-000036000000}"/>
    <cellStyle name="Normal 2 2 2" xfId="84" xr:uid="{00000000-0005-0000-0000-000037000000}"/>
    <cellStyle name="Normal 2 2 2 2" xfId="166" xr:uid="{00000000-0005-0000-0000-000038000000}"/>
    <cellStyle name="Normal 2 2 3" xfId="148" xr:uid="{00000000-0005-0000-0000-000039000000}"/>
    <cellStyle name="Normal 2 3" xfId="85" xr:uid="{00000000-0005-0000-0000-00003A000000}"/>
    <cellStyle name="Normal 2 3 2" xfId="167" xr:uid="{00000000-0005-0000-0000-00003B000000}"/>
    <cellStyle name="Normal 2 36" xfId="206" xr:uid="{DED21F7C-2359-4717-AAB8-1EA939A6F057}"/>
    <cellStyle name="Normal 2 4" xfId="86" xr:uid="{00000000-0005-0000-0000-00003C000000}"/>
    <cellStyle name="Normal 2 4 2" xfId="168" xr:uid="{00000000-0005-0000-0000-00003D000000}"/>
    <cellStyle name="Normal 2 5" xfId="110" xr:uid="{00000000-0005-0000-0000-00003E000000}"/>
    <cellStyle name="Normal 2 5 2" xfId="137" xr:uid="{00000000-0005-0000-0000-00003F000000}"/>
    <cellStyle name="Normal 2 6" xfId="112" xr:uid="{00000000-0005-0000-0000-000040000000}"/>
    <cellStyle name="Normal 2 7" xfId="113" xr:uid="{00000000-0005-0000-0000-000041000000}"/>
    <cellStyle name="Normal 2 8" xfId="115" xr:uid="{00000000-0005-0000-0000-000042000000}"/>
    <cellStyle name="Normal 2 9" xfId="116" xr:uid="{00000000-0005-0000-0000-000043000000}"/>
    <cellStyle name="Normal 2_QUANT_HELBOR BELVEDERE R06_Area Estruturada Priscila" xfId="87" xr:uid="{00000000-0005-0000-0000-000044000000}"/>
    <cellStyle name="Normal 3" xfId="20" xr:uid="{00000000-0005-0000-0000-000045000000}"/>
    <cellStyle name="Normal 3 13" xfId="200" xr:uid="{6B85A485-6ADC-4C0F-B6C7-6E88FDEF3B35}"/>
    <cellStyle name="Normal 3 2" xfId="88" xr:uid="{00000000-0005-0000-0000-000046000000}"/>
    <cellStyle name="Normal 3 3" xfId="40" xr:uid="{00000000-0005-0000-0000-000047000000}"/>
    <cellStyle name="Normal 3 3 10" xfId="120" xr:uid="{00000000-0005-0000-0000-000048000000}"/>
    <cellStyle name="Normal 3 3 10 2" xfId="130" xr:uid="{00000000-0005-0000-0000-000049000000}"/>
    <cellStyle name="Normal 3 3 10 2 2" xfId="189" xr:uid="{00000000-0005-0000-0000-00004A000000}"/>
    <cellStyle name="Normal 3 3 10 3" xfId="179" xr:uid="{00000000-0005-0000-0000-00004B000000}"/>
    <cellStyle name="Normal 3 3 11" xfId="121" xr:uid="{00000000-0005-0000-0000-00004C000000}"/>
    <cellStyle name="Normal 3 3 11 2" xfId="180" xr:uid="{00000000-0005-0000-0000-00004D000000}"/>
    <cellStyle name="Normal 3 3 12" xfId="122" xr:uid="{00000000-0005-0000-0000-00004E000000}"/>
    <cellStyle name="Normal 3 3 12 2" xfId="181" xr:uid="{00000000-0005-0000-0000-00004F000000}"/>
    <cellStyle name="Normal 3 3 13" xfId="123" xr:uid="{00000000-0005-0000-0000-000050000000}"/>
    <cellStyle name="Normal 3 3 13 2" xfId="182" xr:uid="{00000000-0005-0000-0000-000051000000}"/>
    <cellStyle name="Normal 3 3 14" xfId="124" xr:uid="{00000000-0005-0000-0000-000052000000}"/>
    <cellStyle name="Normal 3 3 14 2" xfId="183" xr:uid="{00000000-0005-0000-0000-000053000000}"/>
    <cellStyle name="Normal 3 3 15" xfId="125" xr:uid="{00000000-0005-0000-0000-000054000000}"/>
    <cellStyle name="Normal 3 3 15 2" xfId="184" xr:uid="{00000000-0005-0000-0000-000055000000}"/>
    <cellStyle name="Normal 3 3 16" xfId="126" xr:uid="{00000000-0005-0000-0000-000056000000}"/>
    <cellStyle name="Normal 3 3 16 2" xfId="185" xr:uid="{00000000-0005-0000-0000-000057000000}"/>
    <cellStyle name="Normal 3 3 17" xfId="157" xr:uid="{00000000-0005-0000-0000-000058000000}"/>
    <cellStyle name="Normal 3 3 2" xfId="41" xr:uid="{00000000-0005-0000-0000-000059000000}"/>
    <cellStyle name="Normal 3 3 2 2" xfId="158" xr:uid="{00000000-0005-0000-0000-00005A000000}"/>
    <cellStyle name="Normal 3 3 3" xfId="42" xr:uid="{00000000-0005-0000-0000-00005B000000}"/>
    <cellStyle name="Normal 3 3 3 2" xfId="159" xr:uid="{00000000-0005-0000-0000-00005C000000}"/>
    <cellStyle name="Normal 3 3 4" xfId="43" xr:uid="{00000000-0005-0000-0000-00005D000000}"/>
    <cellStyle name="Normal 3 3 4 2" xfId="160" xr:uid="{00000000-0005-0000-0000-00005E000000}"/>
    <cellStyle name="Normal 3 3 5" xfId="44" xr:uid="{00000000-0005-0000-0000-00005F000000}"/>
    <cellStyle name="Normal 3 3 5 2" xfId="161" xr:uid="{00000000-0005-0000-0000-000060000000}"/>
    <cellStyle name="Normal 3 3 6" xfId="45" xr:uid="{00000000-0005-0000-0000-000061000000}"/>
    <cellStyle name="Normal 3 3 6 2" xfId="162" xr:uid="{00000000-0005-0000-0000-000062000000}"/>
    <cellStyle name="Normal 3 3 7" xfId="46" xr:uid="{00000000-0005-0000-0000-000063000000}"/>
    <cellStyle name="Normal 3 3 7 2" xfId="163" xr:uid="{00000000-0005-0000-0000-000064000000}"/>
    <cellStyle name="Normal 3 3 8" xfId="47" xr:uid="{00000000-0005-0000-0000-000065000000}"/>
    <cellStyle name="Normal 3 3 8 2" xfId="164" xr:uid="{00000000-0005-0000-0000-000066000000}"/>
    <cellStyle name="Normal 3 3 9" xfId="119" xr:uid="{00000000-0005-0000-0000-000067000000}"/>
    <cellStyle name="Normal 3 3 9 2" xfId="178" xr:uid="{00000000-0005-0000-0000-000068000000}"/>
    <cellStyle name="Normal 3 4" xfId="25" xr:uid="{00000000-0005-0000-0000-000069000000}"/>
    <cellStyle name="Normal 3 4 2" xfId="146" xr:uid="{00000000-0005-0000-0000-00006A000000}"/>
    <cellStyle name="Normal 4" xfId="2" xr:uid="{00000000-0005-0000-0000-00006B000000}"/>
    <cellStyle name="Normal 4 2" xfId="89" xr:uid="{00000000-0005-0000-0000-00006C000000}"/>
    <cellStyle name="Normal 5" xfId="23" xr:uid="{00000000-0005-0000-0000-00006D000000}"/>
    <cellStyle name="Normal 5 2" xfId="91" xr:uid="{00000000-0005-0000-0000-00006E000000}"/>
    <cellStyle name="Normal 5 3" xfId="90" xr:uid="{00000000-0005-0000-0000-00006F000000}"/>
    <cellStyle name="Normal 5 3 2" xfId="169" xr:uid="{00000000-0005-0000-0000-000070000000}"/>
    <cellStyle name="Normal 5 4" xfId="145" xr:uid="{00000000-0005-0000-0000-000071000000}"/>
    <cellStyle name="Normal 53 2" xfId="197" xr:uid="{AAFB720E-6B5B-4A2D-A074-C50DA84919C7}"/>
    <cellStyle name="Normal 6" xfId="92" xr:uid="{00000000-0005-0000-0000-000072000000}"/>
    <cellStyle name="Normal 7" xfId="93" xr:uid="{00000000-0005-0000-0000-000073000000}"/>
    <cellStyle name="Normal 8" xfId="36" xr:uid="{00000000-0005-0000-0000-000074000000}"/>
    <cellStyle name="Normal 9" xfId="114" xr:uid="{00000000-0005-0000-0000-000075000000}"/>
    <cellStyle name="Normal 9 2" xfId="175" xr:uid="{00000000-0005-0000-0000-000076000000}"/>
    <cellStyle name="Normal_CS-COMP" xfId="202" xr:uid="{01A33543-F61F-465E-BEC4-E5CA86636949}"/>
    <cellStyle name="Normal_modelo_lev_rev_interno" xfId="141" xr:uid="{00000000-0005-0000-0000-000078000000}"/>
    <cellStyle name="Normal_Mov_terra_118rev" xfId="196" xr:uid="{00000000-0005-0000-0000-000079000000}"/>
    <cellStyle name="Normal_RESESTR (2)" xfId="203" xr:uid="{9340CA96-AD9A-49A9-832B-FAF8F7CECF88}"/>
    <cellStyle name="Nota 2" xfId="94" xr:uid="{00000000-0005-0000-0000-00007D000000}"/>
    <cellStyle name="Percentual" xfId="7" xr:uid="{00000000-0005-0000-0000-00007E000000}"/>
    <cellStyle name="Ponto" xfId="8" xr:uid="{00000000-0005-0000-0000-00007F000000}"/>
    <cellStyle name="Porcentagem" xfId="140" builtinId="5"/>
    <cellStyle name="Porcentagem 2" xfId="10" xr:uid="{00000000-0005-0000-0000-000081000000}"/>
    <cellStyle name="Porcentagem 2 2" xfId="29" xr:uid="{00000000-0005-0000-0000-000082000000}"/>
    <cellStyle name="Porcentagem 2 2 2" xfId="132" xr:uid="{00000000-0005-0000-0000-000083000000}"/>
    <cellStyle name="Porcentagem 2 2 2 2" xfId="191" xr:uid="{00000000-0005-0000-0000-000084000000}"/>
    <cellStyle name="Porcentagem 2 2 3" xfId="150" xr:uid="{00000000-0005-0000-0000-000085000000}"/>
    <cellStyle name="Porcentagem 2 3" xfId="111" xr:uid="{00000000-0005-0000-0000-000086000000}"/>
    <cellStyle name="Porcentagem 2 4" xfId="28" xr:uid="{00000000-0005-0000-0000-000087000000}"/>
    <cellStyle name="Porcentagem 2 4 2" xfId="149" xr:uid="{00000000-0005-0000-0000-000088000000}"/>
    <cellStyle name="Porcentagem 3" xfId="9" xr:uid="{00000000-0005-0000-0000-000089000000}"/>
    <cellStyle name="Porcentagem 3 2" xfId="96" xr:uid="{00000000-0005-0000-0000-00008A000000}"/>
    <cellStyle name="Porcentagem 3 2 2" xfId="30" xr:uid="{00000000-0005-0000-0000-00008B000000}"/>
    <cellStyle name="Porcentagem 3 2 2 2" xfId="131" xr:uid="{00000000-0005-0000-0000-00008C000000}"/>
    <cellStyle name="Porcentagem 3 2 2 2 2" xfId="190" xr:uid="{00000000-0005-0000-0000-00008D000000}"/>
    <cellStyle name="Porcentagem 3 2 2 3" xfId="151" xr:uid="{00000000-0005-0000-0000-00008E000000}"/>
    <cellStyle name="Porcentagem 3 2 3" xfId="170" xr:uid="{00000000-0005-0000-0000-00008F000000}"/>
    <cellStyle name="Porcentagem 3 3" xfId="97" xr:uid="{00000000-0005-0000-0000-000090000000}"/>
    <cellStyle name="Porcentagem 3 3 2" xfId="171" xr:uid="{00000000-0005-0000-0000-000091000000}"/>
    <cellStyle name="Porcentagem 3 4" xfId="95" xr:uid="{00000000-0005-0000-0000-000092000000}"/>
    <cellStyle name="Porcentagem 3 5" xfId="142" xr:uid="{00000000-0005-0000-0000-000093000000}"/>
    <cellStyle name="Saída 2" xfId="98" xr:uid="{00000000-0005-0000-0000-000094000000}"/>
    <cellStyle name="Separador de milhares 2" xfId="18" xr:uid="{00000000-0005-0000-0000-000095000000}"/>
    <cellStyle name="Separador de milhares 2 2" xfId="31" xr:uid="{00000000-0005-0000-0000-000096000000}"/>
    <cellStyle name="Separador de milhares 2 2 2" xfId="32" xr:uid="{00000000-0005-0000-0000-000097000000}"/>
    <cellStyle name="Separador de milhares 2 2 2 2" xfId="134" xr:uid="{00000000-0005-0000-0000-000098000000}"/>
    <cellStyle name="Separador de milhares 2 2 3" xfId="99" xr:uid="{00000000-0005-0000-0000-000099000000}"/>
    <cellStyle name="Separador de milhares 2 2 4" xfId="33" xr:uid="{00000000-0005-0000-0000-00009A000000}"/>
    <cellStyle name="Separador de milhares 2 2 4 2" xfId="22" xr:uid="{00000000-0005-0000-0000-00009B000000}"/>
    <cellStyle name="Separador de milhares 2 2 4 2 2" xfId="144" xr:uid="{00000000-0005-0000-0000-00009C000000}"/>
    <cellStyle name="Separador de milhares 2 2 4 3" xfId="153" xr:uid="{00000000-0005-0000-0000-00009D000000}"/>
    <cellStyle name="Separador de milhares 2 2 5" xfId="152" xr:uid="{00000000-0005-0000-0000-00009E000000}"/>
    <cellStyle name="Separador de milhares 2 3" xfId="37" xr:uid="{00000000-0005-0000-0000-00009F000000}"/>
    <cellStyle name="Separador de milhares 2 4" xfId="38" xr:uid="{00000000-0005-0000-0000-0000A0000000}"/>
    <cellStyle name="Separador de milhares 2 4 2" xfId="133" xr:uid="{00000000-0005-0000-0000-0000A1000000}"/>
    <cellStyle name="Separador de milhares 2 4 2 2" xfId="192" xr:uid="{00000000-0005-0000-0000-0000A2000000}"/>
    <cellStyle name="Separador de milhares 2 4 3" xfId="155" xr:uid="{00000000-0005-0000-0000-0000A3000000}"/>
    <cellStyle name="Separador de milhares 3" xfId="21" xr:uid="{00000000-0005-0000-0000-0000A4000000}"/>
    <cellStyle name="Separador de milhares 3 2" xfId="34" xr:uid="{00000000-0005-0000-0000-0000A5000000}"/>
    <cellStyle name="Separador de milhares 3 2 2" xfId="39" xr:uid="{00000000-0005-0000-0000-0000A6000000}"/>
    <cellStyle name="Separador de milhares 3 2 2 2" xfId="129" xr:uid="{00000000-0005-0000-0000-0000A7000000}"/>
    <cellStyle name="Separador de milhares 3 2 2 2 2" xfId="188" xr:uid="{00000000-0005-0000-0000-0000A8000000}"/>
    <cellStyle name="Separador de milhares 3 2 2 3" xfId="156" xr:uid="{00000000-0005-0000-0000-0000A9000000}"/>
    <cellStyle name="Separador de milhares 3 2 3" xfId="154" xr:uid="{00000000-0005-0000-0000-0000AA000000}"/>
    <cellStyle name="Separador de milhares 3 3" xfId="100" xr:uid="{00000000-0005-0000-0000-0000AB000000}"/>
    <cellStyle name="Separador de milhares 3 3 2" xfId="172" xr:uid="{00000000-0005-0000-0000-0000AC000000}"/>
    <cellStyle name="Separador de milhares 3 4" xfId="26" xr:uid="{00000000-0005-0000-0000-0000AD000000}"/>
    <cellStyle name="Separador de milhares 3 4 2" xfId="147" xr:uid="{00000000-0005-0000-0000-0000AE000000}"/>
    <cellStyle name="Separador de milhares 4" xfId="11" xr:uid="{00000000-0005-0000-0000-0000AF000000}"/>
    <cellStyle name="Separador de milhares 4 2" xfId="35" xr:uid="{00000000-0005-0000-0000-0000B0000000}"/>
    <cellStyle name="Separador de milhares 4 3" xfId="135" xr:uid="{00000000-0005-0000-0000-0000B1000000}"/>
    <cellStyle name="Separador de milhares 4 3 2" xfId="193" xr:uid="{00000000-0005-0000-0000-0000B2000000}"/>
    <cellStyle name="Separador de milhares 4 4" xfId="143" xr:uid="{00000000-0005-0000-0000-0000B3000000}"/>
    <cellStyle name="Separador de milhares 5" xfId="101" xr:uid="{00000000-0005-0000-0000-0000B4000000}"/>
    <cellStyle name="Separador de milhares 5 2" xfId="102" xr:uid="{00000000-0005-0000-0000-0000B5000000}"/>
    <cellStyle name="Separador de milhares 5 3" xfId="173" xr:uid="{00000000-0005-0000-0000-0000B6000000}"/>
    <cellStyle name="Separador de milhares 6" xfId="103" xr:uid="{00000000-0005-0000-0000-0000B7000000}"/>
    <cellStyle name="Separador de milhares 6 2" xfId="174" xr:uid="{00000000-0005-0000-0000-0000B8000000}"/>
    <cellStyle name="Separador de milhares 7" xfId="104" xr:uid="{00000000-0005-0000-0000-0000B9000000}"/>
    <cellStyle name="Separador de milhares 8" xfId="139" xr:uid="{00000000-0005-0000-0000-0000BA000000}"/>
    <cellStyle name="Texto de Aviso 2" xfId="105" xr:uid="{00000000-0005-0000-0000-0000BB000000}"/>
    <cellStyle name="Texto Explicativo 2" xfId="106" xr:uid="{00000000-0005-0000-0000-0000BC000000}"/>
    <cellStyle name="Título 1 2" xfId="12" xr:uid="{00000000-0005-0000-0000-0000BD000000}"/>
    <cellStyle name="Título 2 2" xfId="13" xr:uid="{00000000-0005-0000-0000-0000BE000000}"/>
    <cellStyle name="Título 3 2" xfId="107" xr:uid="{00000000-0005-0000-0000-0000BF000000}"/>
    <cellStyle name="Título 4 2" xfId="108" xr:uid="{00000000-0005-0000-0000-0000C0000000}"/>
    <cellStyle name="Título 5" xfId="109" xr:uid="{00000000-0005-0000-0000-0000C1000000}"/>
    <cellStyle name="Titulo1" xfId="14" xr:uid="{00000000-0005-0000-0000-0000C2000000}"/>
    <cellStyle name="Titulo2" xfId="15" xr:uid="{00000000-0005-0000-0000-0000C3000000}"/>
    <cellStyle name="titulos" xfId="16" xr:uid="{00000000-0005-0000-0000-0000C4000000}"/>
    <cellStyle name="Total 2" xfId="17" xr:uid="{00000000-0005-0000-0000-0000C5000000}"/>
    <cellStyle name="Vírgula" xfId="1" builtinId="3"/>
    <cellStyle name="Vírgula 2" xfId="127" xr:uid="{00000000-0005-0000-0000-0000C7000000}"/>
    <cellStyle name="Vírgula 2 2" xfId="186" xr:uid="{00000000-0005-0000-0000-0000C8000000}"/>
    <cellStyle name="Vírgula 30 2 2" xfId="201" xr:uid="{8B9203A2-9420-4415-8D89-EDB35F4602C9}"/>
    <cellStyle name="Vírgula 5" xfId="199" xr:uid="{E56115FE-FE17-4FEB-B629-05C82055735C}"/>
  </cellStyles>
  <dxfs count="4"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</dxfs>
  <tableStyles count="0" defaultTableStyle="TableStyleMedium9" defaultPivotStyle="PivotStyleLight16"/>
  <colors>
    <mruColors>
      <color rgb="FFEAEAEA"/>
      <color rgb="FFF8F8F8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1.xml"/><Relationship Id="rId47" Type="http://schemas.openxmlformats.org/officeDocument/2006/relationships/theme" Target="theme/theme1.xml"/><Relationship Id="rId50" Type="http://schemas.microsoft.com/office/2017/10/relationships/person" Target="persons/perso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4.xml"/><Relationship Id="rId53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3.xml"/><Relationship Id="rId52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2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5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8" Type="http://schemas.microsoft.com/office/2007/relationships/hdphoto" Target="../media/hdphoto1.wdp"/><Relationship Id="rId3" Type="http://schemas.openxmlformats.org/officeDocument/2006/relationships/image" Target="../media/image8.png"/><Relationship Id="rId7" Type="http://schemas.openxmlformats.org/officeDocument/2006/relationships/image" Target="../media/image12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11.png"/><Relationship Id="rId5" Type="http://schemas.openxmlformats.org/officeDocument/2006/relationships/image" Target="../media/image10.png"/><Relationship Id="rId4" Type="http://schemas.openxmlformats.org/officeDocument/2006/relationships/image" Target="../media/image9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323850</xdr:colOff>
      <xdr:row>12</xdr:row>
      <xdr:rowOff>47625</xdr:rowOff>
    </xdr:from>
    <xdr:to>
      <xdr:col>12</xdr:col>
      <xdr:colOff>257984</xdr:colOff>
      <xdr:row>14</xdr:row>
      <xdr:rowOff>57150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194B720F-6FAC-4209-A32E-6AA34B48D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3000375"/>
          <a:ext cx="2791634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323850</xdr:colOff>
      <xdr:row>12</xdr:row>
      <xdr:rowOff>47625</xdr:rowOff>
    </xdr:from>
    <xdr:to>
      <xdr:col>12</xdr:col>
      <xdr:colOff>257984</xdr:colOff>
      <xdr:row>14</xdr:row>
      <xdr:rowOff>57150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E2E04A1A-6DE5-488F-AB7C-166AA9AC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3000375"/>
          <a:ext cx="2791634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8284</xdr:colOff>
      <xdr:row>7</xdr:row>
      <xdr:rowOff>5750</xdr:rowOff>
    </xdr:from>
    <xdr:to>
      <xdr:col>8</xdr:col>
      <xdr:colOff>507728</xdr:colOff>
      <xdr:row>35</xdr:row>
      <xdr:rowOff>82827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BD7A41A-8355-D241-C769-ACE84F28E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9958" y="1330967"/>
          <a:ext cx="4052682" cy="40195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590354</xdr:colOff>
      <xdr:row>28</xdr:row>
      <xdr:rowOff>1</xdr:rowOff>
    </xdr:from>
    <xdr:to>
      <xdr:col>9</xdr:col>
      <xdr:colOff>585422</xdr:colOff>
      <xdr:row>38</xdr:row>
      <xdr:rowOff>95613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4E1AA08-3F9E-23E3-E415-64769492D7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1111"/>
        <a:stretch/>
      </xdr:blipFill>
      <xdr:spPr>
        <a:xfrm>
          <a:off x="1447604" y="6086476"/>
          <a:ext cx="6414918" cy="2400662"/>
        </a:xfrm>
        <a:prstGeom prst="rect">
          <a:avLst/>
        </a:prstGeom>
      </xdr:spPr>
    </xdr:pic>
    <xdr:clientData/>
  </xdr:twoCellAnchor>
  <xdr:twoCellAnchor editAs="oneCell">
    <xdr:from>
      <xdr:col>4</xdr:col>
      <xdr:colOff>695324</xdr:colOff>
      <xdr:row>48</xdr:row>
      <xdr:rowOff>66676</xdr:rowOff>
    </xdr:from>
    <xdr:to>
      <xdr:col>7</xdr:col>
      <xdr:colOff>523874</xdr:colOff>
      <xdr:row>57</xdr:row>
      <xdr:rowOff>11346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AF10FEF-9C27-4C57-9C14-04D302D72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49" y="10553701"/>
          <a:ext cx="2771775" cy="148772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173937</xdr:colOff>
      <xdr:row>10</xdr:row>
      <xdr:rowOff>91110</xdr:rowOff>
    </xdr:from>
    <xdr:to>
      <xdr:col>2</xdr:col>
      <xdr:colOff>1432893</xdr:colOff>
      <xdr:row>10</xdr:row>
      <xdr:rowOff>847276</xdr:rowOff>
    </xdr:to>
    <xdr:pic>
      <xdr:nvPicPr>
        <xdr:cNvPr id="21" name="Imagem 20">
          <a:extLst>
            <a:ext uri="{FF2B5EF4-FFF2-40B4-BE49-F238E27FC236}">
              <a16:creationId xmlns:a16="http://schemas.microsoft.com/office/drawing/2014/main" id="{EE53B1D6-4365-4523-8E65-A2574DB84A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clrChange>
            <a:clrFrom>
              <a:srgbClr val="212830"/>
            </a:clrFrom>
            <a:clrTo>
              <a:srgbClr val="212830">
                <a:alpha val="0"/>
              </a:srgbClr>
            </a:clrTo>
          </a:clrChange>
        </a:blip>
        <a:srcRect l="3907" t="5939" r="4073" b="20877"/>
        <a:stretch/>
      </xdr:blipFill>
      <xdr:spPr>
        <a:xfrm>
          <a:off x="1250676" y="1838740"/>
          <a:ext cx="1258956" cy="756166"/>
        </a:xfrm>
        <a:prstGeom prst="rect">
          <a:avLst/>
        </a:prstGeom>
      </xdr:spPr>
    </xdr:pic>
    <xdr:clientData/>
  </xdr:twoCellAnchor>
  <xdr:twoCellAnchor editAs="oneCell">
    <xdr:from>
      <xdr:col>2</xdr:col>
      <xdr:colOff>132522</xdr:colOff>
      <xdr:row>11</xdr:row>
      <xdr:rowOff>49697</xdr:rowOff>
    </xdr:from>
    <xdr:to>
      <xdr:col>2</xdr:col>
      <xdr:colOff>1399761</xdr:colOff>
      <xdr:row>11</xdr:row>
      <xdr:rowOff>868896</xdr:rowOff>
    </xdr:to>
    <xdr:pic>
      <xdr:nvPicPr>
        <xdr:cNvPr id="22" name="Imagem 21">
          <a:extLst>
            <a:ext uri="{FF2B5EF4-FFF2-40B4-BE49-F238E27FC236}">
              <a16:creationId xmlns:a16="http://schemas.microsoft.com/office/drawing/2014/main" id="{AC630F3E-622A-4110-8B9E-31E7FA8B6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9261" y="2774675"/>
          <a:ext cx="1267239" cy="819199"/>
        </a:xfrm>
        <a:prstGeom prst="rect">
          <a:avLst/>
        </a:prstGeom>
      </xdr:spPr>
    </xdr:pic>
    <xdr:clientData/>
  </xdr:twoCellAnchor>
  <xdr:twoCellAnchor editAs="oneCell">
    <xdr:from>
      <xdr:col>2</xdr:col>
      <xdr:colOff>115956</xdr:colOff>
      <xdr:row>12</xdr:row>
      <xdr:rowOff>82826</xdr:rowOff>
    </xdr:from>
    <xdr:to>
      <xdr:col>2</xdr:col>
      <xdr:colOff>1431917</xdr:colOff>
      <xdr:row>12</xdr:row>
      <xdr:rowOff>853108</xdr:rowOff>
    </xdr:to>
    <xdr:pic>
      <xdr:nvPicPr>
        <xdr:cNvPr id="23" name="Imagem 22">
          <a:extLst>
            <a:ext uri="{FF2B5EF4-FFF2-40B4-BE49-F238E27FC236}">
              <a16:creationId xmlns:a16="http://schemas.microsoft.com/office/drawing/2014/main" id="{D607B5D4-1312-4DF0-9199-F5B379391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2695" y="3735456"/>
          <a:ext cx="1315961" cy="770282"/>
        </a:xfrm>
        <a:prstGeom prst="rect">
          <a:avLst/>
        </a:prstGeom>
      </xdr:spPr>
    </xdr:pic>
    <xdr:clientData/>
  </xdr:twoCellAnchor>
  <xdr:twoCellAnchor editAs="oneCell">
    <xdr:from>
      <xdr:col>2</xdr:col>
      <xdr:colOff>107674</xdr:colOff>
      <xdr:row>13</xdr:row>
      <xdr:rowOff>74543</xdr:rowOff>
    </xdr:from>
    <xdr:to>
      <xdr:col>2</xdr:col>
      <xdr:colOff>1400200</xdr:colOff>
      <xdr:row>13</xdr:row>
      <xdr:rowOff>865117</xdr:rowOff>
    </xdr:to>
    <xdr:pic>
      <xdr:nvPicPr>
        <xdr:cNvPr id="24" name="Imagem 23">
          <a:extLst>
            <a:ext uri="{FF2B5EF4-FFF2-40B4-BE49-F238E27FC236}">
              <a16:creationId xmlns:a16="http://schemas.microsoft.com/office/drawing/2014/main" id="{459755DF-F90A-4AC7-A332-F959FE92A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84413" y="4629978"/>
          <a:ext cx="1292526" cy="790574"/>
        </a:xfrm>
        <a:prstGeom prst="rect">
          <a:avLst/>
        </a:prstGeom>
      </xdr:spPr>
    </xdr:pic>
    <xdr:clientData/>
  </xdr:twoCellAnchor>
  <xdr:twoCellAnchor editAs="oneCell">
    <xdr:from>
      <xdr:col>2</xdr:col>
      <xdr:colOff>198784</xdr:colOff>
      <xdr:row>14</xdr:row>
      <xdr:rowOff>8282</xdr:rowOff>
    </xdr:from>
    <xdr:to>
      <xdr:col>2</xdr:col>
      <xdr:colOff>1176132</xdr:colOff>
      <xdr:row>14</xdr:row>
      <xdr:rowOff>903093</xdr:rowOff>
    </xdr:to>
    <xdr:pic>
      <xdr:nvPicPr>
        <xdr:cNvPr id="25" name="Imagem 24">
          <a:extLst>
            <a:ext uri="{FF2B5EF4-FFF2-40B4-BE49-F238E27FC236}">
              <a16:creationId xmlns:a16="http://schemas.microsoft.com/office/drawing/2014/main" id="{261783FF-4DC5-4AE0-A81B-C0E3D60AF5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clrChange>
            <a:clrFrom>
              <a:srgbClr val="212830"/>
            </a:clrFrom>
            <a:clrTo>
              <a:srgbClr val="212830">
                <a:alpha val="0"/>
              </a:srgbClr>
            </a:clrTo>
          </a:clrChange>
        </a:blip>
        <a:stretch>
          <a:fillRect/>
        </a:stretch>
      </xdr:blipFill>
      <xdr:spPr>
        <a:xfrm>
          <a:off x="1275523" y="5499652"/>
          <a:ext cx="977348" cy="894811"/>
        </a:xfrm>
        <a:prstGeom prst="rect">
          <a:avLst/>
        </a:prstGeom>
      </xdr:spPr>
    </xdr:pic>
    <xdr:clientData/>
  </xdr:twoCellAnchor>
  <xdr:twoCellAnchor editAs="oneCell">
    <xdr:from>
      <xdr:col>2</xdr:col>
      <xdr:colOff>91109</xdr:colOff>
      <xdr:row>15</xdr:row>
      <xdr:rowOff>173935</xdr:rowOff>
    </xdr:from>
    <xdr:to>
      <xdr:col>2</xdr:col>
      <xdr:colOff>1420179</xdr:colOff>
      <xdr:row>15</xdr:row>
      <xdr:rowOff>734229</xdr:rowOff>
    </xdr:to>
    <xdr:pic>
      <xdr:nvPicPr>
        <xdr:cNvPr id="26" name="Imagem 25">
          <a:extLst>
            <a:ext uri="{FF2B5EF4-FFF2-40B4-BE49-F238E27FC236}">
              <a16:creationId xmlns:a16="http://schemas.microsoft.com/office/drawing/2014/main" id="{37D65883-6F29-4392-8F7F-E0389623D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67848" y="6601239"/>
          <a:ext cx="1329070" cy="560294"/>
        </a:xfrm>
        <a:prstGeom prst="rect">
          <a:avLst/>
        </a:prstGeom>
      </xdr:spPr>
    </xdr:pic>
    <xdr:clientData/>
  </xdr:twoCellAnchor>
  <xdr:twoCellAnchor editAs="oneCell">
    <xdr:from>
      <xdr:col>1</xdr:col>
      <xdr:colOff>435429</xdr:colOff>
      <xdr:row>22</xdr:row>
      <xdr:rowOff>0</xdr:rowOff>
    </xdr:from>
    <xdr:to>
      <xdr:col>2</xdr:col>
      <xdr:colOff>1510925</xdr:colOff>
      <xdr:row>36</xdr:row>
      <xdr:rowOff>73268</xdr:rowOff>
    </xdr:to>
    <xdr:pic>
      <xdr:nvPicPr>
        <xdr:cNvPr id="27" name="Imagem 26">
          <a:extLst>
            <a:ext uri="{FF2B5EF4-FFF2-40B4-BE49-F238E27FC236}">
              <a16:creationId xmlns:a16="http://schemas.microsoft.com/office/drawing/2014/main" id="{C4038336-3997-4D00-9449-A8E370CD8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clrChange>
            <a:clrFrom>
              <a:srgbClr val="212830"/>
            </a:clrFrom>
            <a:clrTo>
              <a:srgbClr val="212830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harpenSoften amount="-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551386" y="8282609"/>
          <a:ext cx="1713256" cy="204452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taserver\Backup\desktop\LOTE%2025%20-%20ENTREGA\Volume%20III\Arquivos%20Edit&#225;veis\BR-259\PLANILHA\LOTE%2025-BR-259%20-%20VOLUME%20III%20e%20IV%20-%20PLANILHAS%20NECESSIDADES-R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taserver\_dados\CLIENTES\DNIT\MINAS%20GERAIS\BR-259\PROJETOS%20RTA\PROJETO%20DE%20SINALIZA&#199;&#195;O\LOTE%2025-BR-116%20-%20VOLUME%20III%20e%20IV%20-%20PLANILHAS%20NECESSIDADES-R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taserver\Backup\desktop\LOTE%2025%20-%20ENTREGA\Volume%20III\Arquivos%20Edit&#225;veis\BR-381\PLANILHA\LOTE%2025-BR-381%20-%20VOLUME%20III%20e%20IV%20-%20PLANILHAS%20NECESSIDADES-R1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taserver\LOTE%2025%20-%20ENTREGA\BR-458\PLANILHA\LOTE%2025-BR-458%20-%20VOLUME%20III%20e%20IV%20-%20PLANILHAS%20NECESSIDADES-R3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tefany.vieira\Downloads\ORC-SEINFRA-RESERVAT&#211;RIO%20MATRINCH&#195;-R0055.xlsx" TargetMode="External"/><Relationship Id="rId1" Type="http://schemas.openxmlformats.org/officeDocument/2006/relationships/externalLinkPath" Target="/Users/stefany.vieira/Downloads/ORC-SEINFRA-RESERVAT&#211;RIO%20MATRINCH&#195;-R005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PRANCHA"/>
      <sheetName val="SNV"/>
      <sheetName val="LEGENDAS"/>
      <sheetName val="VDM"/>
      <sheetName val="DG"/>
      <sheetName val="PERFIS_MT"/>
      <sheetName val="Criterios"/>
      <sheetName val="CLASSE"/>
      <sheetName val="CAPA"/>
      <sheetName val="Vol III_sin_hor_nec_mec (OK)"/>
      <sheetName val="Vol III_sin_hor_nec_man (OK)"/>
      <sheetName val="Vol III tachas_nec (OK)"/>
      <sheetName val="Vol III_sin_vertical_nec (OK)"/>
      <sheetName val="Vol III_Defensas_nec (OK)"/>
      <sheetName val="Vol IV quantitativos_por_SNV"/>
      <sheetName val="Plan1"/>
      <sheetName val="BR-259"/>
    </sheetNames>
    <sheetDataSet>
      <sheetData sheetId="0"/>
      <sheetData sheetId="1"/>
      <sheetData sheetId="2">
        <row r="1">
          <cell r="A1">
            <v>-1</v>
          </cell>
        </row>
      </sheetData>
      <sheetData sheetId="3">
        <row r="22">
          <cell r="A22" t="str">
            <v>FTP</v>
          </cell>
          <cell r="B22" t="str">
            <v>Faixa de travessia de pedestre</v>
          </cell>
        </row>
        <row r="23">
          <cell r="A23" t="str">
            <v>LOMBADA</v>
          </cell>
          <cell r="B23" t="str">
            <v>Lombada</v>
          </cell>
        </row>
        <row r="24">
          <cell r="A24" t="str">
            <v>LRE</v>
          </cell>
          <cell r="B24" t="str">
            <v>Linha de retenção</v>
          </cell>
        </row>
        <row r="25">
          <cell r="A25" t="str">
            <v>MOF</v>
          </cell>
          <cell r="B25" t="str">
            <v>Mudança obrigatória de faixa</v>
          </cell>
        </row>
        <row r="26">
          <cell r="A26" t="str">
            <v>PARE</v>
          </cell>
          <cell r="B26" t="str">
            <v>Pare</v>
          </cell>
        </row>
        <row r="27">
          <cell r="A27" t="str">
            <v>PEM-D</v>
          </cell>
          <cell r="B27" t="str">
            <v>Seta vire a direita</v>
          </cell>
        </row>
        <row r="28">
          <cell r="A28" t="str">
            <v>IMC</v>
          </cell>
          <cell r="B28" t="str">
            <v>Seta Indicativa de Movimento em Curva</v>
          </cell>
        </row>
        <row r="29">
          <cell r="A29" t="str">
            <v>LRV</v>
          </cell>
          <cell r="B29" t="str">
            <v>Linha de redução de velocidade</v>
          </cell>
        </row>
        <row r="30">
          <cell r="A30" t="str">
            <v>PEM-R</v>
          </cell>
          <cell r="B30" t="str">
            <v>Seta Retorno</v>
          </cell>
        </row>
        <row r="31">
          <cell r="A31" t="str">
            <v>PEM-E</v>
          </cell>
          <cell r="B31" t="str">
            <v>Seta vire a esquerda</v>
          </cell>
        </row>
        <row r="32">
          <cell r="A32" t="str">
            <v>PEM-F</v>
          </cell>
          <cell r="B32" t="str">
            <v>Seta em frente</v>
          </cell>
        </row>
        <row r="33">
          <cell r="A33" t="str">
            <v>PEM-FD</v>
          </cell>
          <cell r="B33" t="str">
            <v>Seta em frente ou a direita</v>
          </cell>
        </row>
        <row r="34">
          <cell r="A34" t="str">
            <v>PEM-FE</v>
          </cell>
          <cell r="B34" t="str">
            <v>Seta em frente ou a esquerda</v>
          </cell>
        </row>
        <row r="35">
          <cell r="A35" t="str">
            <v>SIP</v>
          </cell>
          <cell r="B35" t="str">
            <v>Símbolo de indicação Dê a Prefêrencia</v>
          </cell>
        </row>
        <row r="36">
          <cell r="A36" t="str">
            <v>ZPA-B</v>
          </cell>
          <cell r="B36" t="str">
            <v>Zebrado branco</v>
          </cell>
        </row>
        <row r="37">
          <cell r="A37" t="str">
            <v>ZPA-A</v>
          </cell>
          <cell r="B37" t="str">
            <v>Zebrado amarelo</v>
          </cell>
        </row>
      </sheetData>
      <sheetData sheetId="4">
        <row r="2">
          <cell r="A2">
            <v>0</v>
          </cell>
        </row>
      </sheetData>
      <sheetData sheetId="5"/>
      <sheetData sheetId="6"/>
      <sheetData sheetId="7"/>
      <sheetData sheetId="8">
        <row r="20">
          <cell r="A20">
            <v>0</v>
          </cell>
        </row>
        <row r="49">
          <cell r="B49">
            <v>2.5</v>
          </cell>
        </row>
        <row r="90">
          <cell r="A90" t="str">
            <v>LBO-E</v>
          </cell>
          <cell r="B90" t="str">
            <v>Linha de bordo esquerdo</v>
          </cell>
        </row>
        <row r="91">
          <cell r="A91" t="str">
            <v>LBO-D</v>
          </cell>
          <cell r="B91" t="str">
            <v>Linha de bordo direito</v>
          </cell>
        </row>
        <row r="92">
          <cell r="A92" t="str">
            <v>LCO (am)</v>
          </cell>
          <cell r="B92" t="str">
            <v>Linha de continuidade</v>
          </cell>
        </row>
        <row r="93">
          <cell r="A93" t="str">
            <v>LCO (br)</v>
          </cell>
          <cell r="B93" t="str">
            <v>Linha de continuidade</v>
          </cell>
        </row>
        <row r="94">
          <cell r="A94" t="str">
            <v>LBO</v>
          </cell>
          <cell r="B94" t="str">
            <v>Linha de Bordo</v>
          </cell>
        </row>
        <row r="95">
          <cell r="A95" t="str">
            <v>LFO-1</v>
          </cell>
          <cell r="B95" t="str">
            <v>Linha simples contínua</v>
          </cell>
        </row>
        <row r="96">
          <cell r="A96" t="str">
            <v>LFO-2</v>
          </cell>
          <cell r="B96" t="str">
            <v>Linha seccionada de fluxos opostos</v>
          </cell>
        </row>
        <row r="97">
          <cell r="A97" t="str">
            <v>LFO-3</v>
          </cell>
          <cell r="B97" t="str">
            <v>Linha dupla contínua</v>
          </cell>
        </row>
        <row r="98">
          <cell r="A98" t="str">
            <v>LFO-4</v>
          </cell>
          <cell r="B98" t="str">
            <v>Linha mista seccionda/contínua</v>
          </cell>
        </row>
        <row r="99">
          <cell r="A99" t="str">
            <v>LMS-1</v>
          </cell>
          <cell r="B99" t="str">
            <v>Linha simples contínua de mesmo sentido</v>
          </cell>
        </row>
        <row r="100">
          <cell r="A100" t="str">
            <v>LMS-2</v>
          </cell>
          <cell r="B100" t="str">
            <v>Linha simples seccionada de mesmo sentido</v>
          </cell>
        </row>
      </sheetData>
      <sheetData sheetId="9"/>
      <sheetData sheetId="10">
        <row r="7">
          <cell r="P7" t="str">
            <v>Contrato/Lote:  TT-930/2013</v>
          </cell>
        </row>
      </sheetData>
      <sheetData sheetId="11">
        <row r="9">
          <cell r="K9" t="str">
            <v>Material</v>
          </cell>
        </row>
      </sheetData>
      <sheetData sheetId="12">
        <row r="9">
          <cell r="Y9" t="str">
            <v>SNV</v>
          </cell>
        </row>
      </sheetData>
      <sheetData sheetId="13">
        <row r="9">
          <cell r="J9" t="str">
            <v>Implantar</v>
          </cell>
        </row>
      </sheetData>
      <sheetData sheetId="14">
        <row r="6">
          <cell r="AA6" t="str">
            <v>Contrato/Lote:</v>
          </cell>
        </row>
      </sheetData>
      <sheetData sheetId="15"/>
      <sheetData sheetId="16"/>
      <sheetData sheetId="17">
        <row r="1">
          <cell r="B1" t="str">
            <v>CódIgO Placa</v>
          </cell>
          <cell r="C1" t="str">
            <v>Código Desenho</v>
          </cell>
        </row>
        <row r="2">
          <cell r="B2" t="str">
            <v>I-357</v>
          </cell>
          <cell r="C2">
            <v>1242</v>
          </cell>
        </row>
        <row r="3">
          <cell r="B3" t="str">
            <v>I-358</v>
          </cell>
          <cell r="C3">
            <v>1243</v>
          </cell>
        </row>
        <row r="4">
          <cell r="B4" t="str">
            <v>O-1103A</v>
          </cell>
          <cell r="C4">
            <v>1244</v>
          </cell>
        </row>
        <row r="5">
          <cell r="B5" t="str">
            <v>O-1103B</v>
          </cell>
          <cell r="C5">
            <v>1245</v>
          </cell>
        </row>
        <row r="6">
          <cell r="B6" t="str">
            <v>I-133C</v>
          </cell>
          <cell r="C6">
            <v>2127</v>
          </cell>
        </row>
        <row r="7">
          <cell r="B7" t="str">
            <v>I-134C</v>
          </cell>
          <cell r="C7">
            <v>2128</v>
          </cell>
        </row>
        <row r="8">
          <cell r="B8" t="str">
            <v>A-53</v>
          </cell>
          <cell r="C8">
            <v>1100</v>
          </cell>
        </row>
        <row r="9">
          <cell r="B9" t="str">
            <v>I-349</v>
          </cell>
          <cell r="C9">
            <v>1248</v>
          </cell>
        </row>
        <row r="10">
          <cell r="B10" t="str">
            <v>O-1103C</v>
          </cell>
          <cell r="C10">
            <v>1249</v>
          </cell>
        </row>
        <row r="11">
          <cell r="B11" t="str">
            <v>O-1103D</v>
          </cell>
          <cell r="C11">
            <v>1250</v>
          </cell>
        </row>
        <row r="12">
          <cell r="B12" t="str">
            <v>E-85</v>
          </cell>
          <cell r="C12">
            <v>1251</v>
          </cell>
        </row>
        <row r="13">
          <cell r="B13" t="str">
            <v>I-2044</v>
          </cell>
          <cell r="C13">
            <v>1252</v>
          </cell>
        </row>
        <row r="14">
          <cell r="B14" t="str">
            <v>O-869B</v>
          </cell>
          <cell r="C14">
            <v>1253</v>
          </cell>
        </row>
        <row r="15">
          <cell r="B15" t="str">
            <v>S-6</v>
          </cell>
          <cell r="C15">
            <v>1489</v>
          </cell>
        </row>
        <row r="16">
          <cell r="B16" t="str">
            <v>O-869A</v>
          </cell>
          <cell r="C16">
            <v>1255</v>
          </cell>
        </row>
        <row r="17">
          <cell r="B17" t="str">
            <v>O-869D</v>
          </cell>
          <cell r="C17">
            <v>1256</v>
          </cell>
        </row>
        <row r="18">
          <cell r="B18" t="str">
            <v>O-869C</v>
          </cell>
          <cell r="C18">
            <v>1257</v>
          </cell>
        </row>
        <row r="19">
          <cell r="B19" t="str">
            <v>A-105E</v>
          </cell>
          <cell r="C19">
            <v>2157</v>
          </cell>
        </row>
        <row r="20">
          <cell r="B20" t="str">
            <v>E-42B</v>
          </cell>
          <cell r="C20">
            <v>1259</v>
          </cell>
        </row>
        <row r="21">
          <cell r="B21" t="str">
            <v>S-4A</v>
          </cell>
          <cell r="C21">
            <v>1260</v>
          </cell>
        </row>
        <row r="22">
          <cell r="B22" t="str">
            <v>A-830A</v>
          </cell>
          <cell r="C22">
            <v>1261</v>
          </cell>
        </row>
        <row r="23">
          <cell r="B23" t="str">
            <v>A-830B</v>
          </cell>
          <cell r="C23">
            <v>1262</v>
          </cell>
        </row>
        <row r="24">
          <cell r="B24" t="str">
            <v>O-1087</v>
          </cell>
          <cell r="C24">
            <v>1263</v>
          </cell>
        </row>
        <row r="25">
          <cell r="B25" t="str">
            <v>O-1092</v>
          </cell>
          <cell r="C25">
            <v>1264</v>
          </cell>
        </row>
        <row r="26">
          <cell r="B26" t="str">
            <v>S-4B</v>
          </cell>
          <cell r="C26">
            <v>1265</v>
          </cell>
        </row>
        <row r="27">
          <cell r="B27" t="str">
            <v>O-1121A</v>
          </cell>
          <cell r="C27">
            <v>1266</v>
          </cell>
        </row>
        <row r="28">
          <cell r="B28" t="str">
            <v>A-105F</v>
          </cell>
          <cell r="C28">
            <v>2158</v>
          </cell>
        </row>
        <row r="29">
          <cell r="B29" t="str">
            <v>A-85</v>
          </cell>
          <cell r="C29">
            <v>1099</v>
          </cell>
        </row>
        <row r="30">
          <cell r="B30" t="str">
            <v>O-1084A</v>
          </cell>
          <cell r="C30">
            <v>1268</v>
          </cell>
        </row>
        <row r="31">
          <cell r="B31" t="str">
            <v>O-1105B</v>
          </cell>
          <cell r="C31">
            <v>1269</v>
          </cell>
        </row>
        <row r="32">
          <cell r="B32" t="str">
            <v>O-1104C</v>
          </cell>
          <cell r="C32">
            <v>1270</v>
          </cell>
        </row>
        <row r="33">
          <cell r="B33" t="str">
            <v>O-1104B</v>
          </cell>
          <cell r="C33">
            <v>1271</v>
          </cell>
        </row>
        <row r="34">
          <cell r="B34" t="str">
            <v>O-1118B</v>
          </cell>
          <cell r="C34">
            <v>1272</v>
          </cell>
        </row>
        <row r="35">
          <cell r="B35" t="str">
            <v>O-1104A</v>
          </cell>
          <cell r="C35">
            <v>1273</v>
          </cell>
        </row>
        <row r="36">
          <cell r="B36" t="str">
            <v>O-1105A</v>
          </cell>
          <cell r="C36">
            <v>1274</v>
          </cell>
        </row>
        <row r="37">
          <cell r="B37" t="str">
            <v>O-1106B</v>
          </cell>
          <cell r="C37">
            <v>1275</v>
          </cell>
        </row>
        <row r="38">
          <cell r="B38" t="str">
            <v>I-2036</v>
          </cell>
          <cell r="C38">
            <v>1276</v>
          </cell>
        </row>
        <row r="39">
          <cell r="B39" t="str">
            <v>O-1107A</v>
          </cell>
          <cell r="C39">
            <v>1277</v>
          </cell>
        </row>
        <row r="40">
          <cell r="B40" t="str">
            <v>O-699</v>
          </cell>
          <cell r="C40">
            <v>1278</v>
          </cell>
        </row>
        <row r="41">
          <cell r="B41" t="str">
            <v>A-520</v>
          </cell>
          <cell r="C41">
            <v>8</v>
          </cell>
        </row>
        <row r="42">
          <cell r="B42" t="str">
            <v>I-2068</v>
          </cell>
          <cell r="C42">
            <v>1279</v>
          </cell>
        </row>
        <row r="43">
          <cell r="B43" t="str">
            <v>I-2067</v>
          </cell>
          <cell r="C43">
            <v>1280</v>
          </cell>
        </row>
        <row r="44">
          <cell r="B44" t="str">
            <v>T-15A</v>
          </cell>
          <cell r="C44">
            <v>1281</v>
          </cell>
        </row>
        <row r="45">
          <cell r="B45" t="str">
            <v>O-3037A</v>
          </cell>
          <cell r="C45">
            <v>1282</v>
          </cell>
        </row>
        <row r="46">
          <cell r="B46" t="str">
            <v>A-610B</v>
          </cell>
          <cell r="C46">
            <v>1233</v>
          </cell>
        </row>
        <row r="47">
          <cell r="B47" t="str">
            <v>A-610A</v>
          </cell>
          <cell r="C47">
            <v>1234</v>
          </cell>
        </row>
        <row r="48">
          <cell r="B48" t="str">
            <v>A-20E</v>
          </cell>
          <cell r="C48">
            <v>1219</v>
          </cell>
        </row>
        <row r="49">
          <cell r="B49" t="str">
            <v>A-20G</v>
          </cell>
          <cell r="C49">
            <v>1221</v>
          </cell>
        </row>
        <row r="50">
          <cell r="B50" t="str">
            <v>A-20F</v>
          </cell>
          <cell r="C50">
            <v>1215</v>
          </cell>
        </row>
        <row r="51">
          <cell r="B51" t="str">
            <v>A-20H</v>
          </cell>
          <cell r="C51">
            <v>1220</v>
          </cell>
        </row>
        <row r="52">
          <cell r="B52" t="str">
            <v>I-950C</v>
          </cell>
          <cell r="C52">
            <v>2129</v>
          </cell>
        </row>
        <row r="53">
          <cell r="B53" t="str">
            <v>O-1113C</v>
          </cell>
          <cell r="C53">
            <v>1284</v>
          </cell>
        </row>
        <row r="54">
          <cell r="B54" t="str">
            <v>A-159</v>
          </cell>
          <cell r="C54">
            <v>1285</v>
          </cell>
        </row>
        <row r="55">
          <cell r="B55" t="str">
            <v>A-105C</v>
          </cell>
          <cell r="C55">
            <v>1176</v>
          </cell>
        </row>
        <row r="56">
          <cell r="B56" t="str">
            <v>A-615A</v>
          </cell>
          <cell r="C56">
            <v>1287</v>
          </cell>
        </row>
        <row r="57">
          <cell r="B57" t="str">
            <v>O-1109</v>
          </cell>
          <cell r="C57">
            <v>1288</v>
          </cell>
        </row>
        <row r="58">
          <cell r="B58" t="str">
            <v>O-1108</v>
          </cell>
          <cell r="C58">
            <v>1289</v>
          </cell>
        </row>
        <row r="59">
          <cell r="B59" t="str">
            <v>O-1111A</v>
          </cell>
          <cell r="C59">
            <v>1290</v>
          </cell>
        </row>
        <row r="60">
          <cell r="B60" t="str">
            <v>O-1111</v>
          </cell>
          <cell r="C60">
            <v>1291</v>
          </cell>
        </row>
        <row r="61">
          <cell r="B61" t="str">
            <v>I-2045</v>
          </cell>
          <cell r="C61">
            <v>1292</v>
          </cell>
        </row>
        <row r="62">
          <cell r="B62" t="str">
            <v>O-1113B</v>
          </cell>
          <cell r="C62">
            <v>1293</v>
          </cell>
        </row>
        <row r="63">
          <cell r="B63" t="str">
            <v>I-2070</v>
          </cell>
          <cell r="C63">
            <v>1294</v>
          </cell>
        </row>
        <row r="64">
          <cell r="B64" t="str">
            <v>I-2069</v>
          </cell>
          <cell r="C64">
            <v>1295</v>
          </cell>
        </row>
        <row r="65">
          <cell r="B65" t="str">
            <v>S-20C</v>
          </cell>
          <cell r="C65">
            <v>1296</v>
          </cell>
        </row>
        <row r="66">
          <cell r="B66" t="str">
            <v>O-1112A</v>
          </cell>
          <cell r="C66">
            <v>1297</v>
          </cell>
        </row>
        <row r="67">
          <cell r="B67" t="str">
            <v>O-1118A</v>
          </cell>
          <cell r="C67">
            <v>1298</v>
          </cell>
        </row>
        <row r="68">
          <cell r="B68" t="str">
            <v>O-1114A</v>
          </cell>
          <cell r="C68">
            <v>1299</v>
          </cell>
        </row>
        <row r="69">
          <cell r="B69" t="str">
            <v>I-343</v>
          </cell>
          <cell r="C69">
            <v>1300</v>
          </cell>
        </row>
        <row r="70">
          <cell r="B70" t="str">
            <v>O-1119B</v>
          </cell>
          <cell r="C70">
            <v>1301</v>
          </cell>
        </row>
        <row r="71">
          <cell r="B71" t="str">
            <v>O-1116</v>
          </cell>
          <cell r="C71">
            <v>1302</v>
          </cell>
        </row>
        <row r="72">
          <cell r="B72" t="str">
            <v>O-1119</v>
          </cell>
          <cell r="C72">
            <v>1303</v>
          </cell>
        </row>
        <row r="73">
          <cell r="B73" t="str">
            <v>O-701</v>
          </cell>
          <cell r="C73">
            <v>1304</v>
          </cell>
        </row>
        <row r="74">
          <cell r="B74" t="str">
            <v>O-1122</v>
          </cell>
          <cell r="C74">
            <v>1305</v>
          </cell>
        </row>
        <row r="75">
          <cell r="B75" t="str">
            <v>E-42A</v>
          </cell>
          <cell r="C75">
            <v>1306</v>
          </cell>
        </row>
        <row r="76">
          <cell r="B76" t="str">
            <v>I-2077</v>
          </cell>
          <cell r="C76">
            <v>1307</v>
          </cell>
        </row>
        <row r="77">
          <cell r="B77" t="str">
            <v>O-1271F</v>
          </cell>
          <cell r="C77">
            <v>1308</v>
          </cell>
        </row>
        <row r="78">
          <cell r="B78" t="str">
            <v>O-1271C</v>
          </cell>
          <cell r="C78">
            <v>1309</v>
          </cell>
        </row>
        <row r="79">
          <cell r="B79" t="str">
            <v>A-320</v>
          </cell>
          <cell r="C79">
            <v>1241</v>
          </cell>
        </row>
        <row r="80">
          <cell r="B80" t="str">
            <v>A-320A</v>
          </cell>
          <cell r="C80">
            <v>1240</v>
          </cell>
        </row>
        <row r="81">
          <cell r="B81" t="str">
            <v>S-20D</v>
          </cell>
          <cell r="C81">
            <v>1310</v>
          </cell>
        </row>
        <row r="82">
          <cell r="B82" t="str">
            <v>O-1271D</v>
          </cell>
          <cell r="C82">
            <v>1311</v>
          </cell>
        </row>
        <row r="83">
          <cell r="B83" t="str">
            <v>O-1275</v>
          </cell>
          <cell r="C83">
            <v>1312</v>
          </cell>
        </row>
        <row r="84">
          <cell r="B84" t="str">
            <v>O-1271B</v>
          </cell>
          <cell r="C84">
            <v>1313</v>
          </cell>
        </row>
        <row r="85">
          <cell r="B85" t="str">
            <v>O-1271E</v>
          </cell>
          <cell r="C85">
            <v>1314</v>
          </cell>
        </row>
        <row r="86">
          <cell r="B86" t="str">
            <v>I-960A</v>
          </cell>
          <cell r="C86">
            <v>1226</v>
          </cell>
        </row>
        <row r="87">
          <cell r="B87" t="str">
            <v>O-1276A</v>
          </cell>
          <cell r="C87">
            <v>1315</v>
          </cell>
        </row>
        <row r="88">
          <cell r="B88" t="str">
            <v>O-1276C</v>
          </cell>
          <cell r="C88">
            <v>1316</v>
          </cell>
        </row>
        <row r="89">
          <cell r="B89" t="str">
            <v>O-1276F</v>
          </cell>
          <cell r="C89">
            <v>1317</v>
          </cell>
        </row>
        <row r="90">
          <cell r="B90" t="str">
            <v>O-1278</v>
          </cell>
          <cell r="C90">
            <v>1318</v>
          </cell>
        </row>
        <row r="91">
          <cell r="B91" t="str">
            <v>O-1279</v>
          </cell>
          <cell r="C91">
            <v>1319</v>
          </cell>
        </row>
        <row r="92">
          <cell r="B92" t="str">
            <v>O-1276B</v>
          </cell>
          <cell r="C92">
            <v>1320</v>
          </cell>
        </row>
        <row r="93">
          <cell r="B93" t="str">
            <v>O-1276D</v>
          </cell>
          <cell r="C93">
            <v>1321</v>
          </cell>
        </row>
        <row r="94">
          <cell r="B94" t="str">
            <v>O-1276E</v>
          </cell>
          <cell r="C94">
            <v>1322</v>
          </cell>
        </row>
        <row r="95">
          <cell r="B95" t="str">
            <v>A-615B</v>
          </cell>
          <cell r="C95">
            <v>1323</v>
          </cell>
        </row>
        <row r="96">
          <cell r="B96" t="str">
            <v>I-351</v>
          </cell>
          <cell r="C96">
            <v>1324</v>
          </cell>
        </row>
        <row r="97">
          <cell r="B97" t="str">
            <v>O-1274</v>
          </cell>
          <cell r="C97">
            <v>1325</v>
          </cell>
        </row>
        <row r="98">
          <cell r="B98" t="str">
            <v>A-615C</v>
          </cell>
          <cell r="C98">
            <v>1326</v>
          </cell>
        </row>
        <row r="99">
          <cell r="B99" t="str">
            <v>I-352</v>
          </cell>
          <cell r="C99">
            <v>1327</v>
          </cell>
        </row>
        <row r="100">
          <cell r="B100" t="str">
            <v>O-259B</v>
          </cell>
          <cell r="C100">
            <v>1328</v>
          </cell>
        </row>
        <row r="101">
          <cell r="B101" t="str">
            <v>O-259C</v>
          </cell>
          <cell r="C101">
            <v>1329</v>
          </cell>
        </row>
        <row r="102">
          <cell r="B102" t="str">
            <v>O-259D</v>
          </cell>
          <cell r="C102">
            <v>1330</v>
          </cell>
        </row>
        <row r="103">
          <cell r="B103" t="str">
            <v>O-259A</v>
          </cell>
          <cell r="C103">
            <v>1331</v>
          </cell>
        </row>
        <row r="104">
          <cell r="B104" t="str">
            <v>E-14A</v>
          </cell>
          <cell r="C104">
            <v>2309</v>
          </cell>
        </row>
        <row r="105">
          <cell r="B105" t="str">
            <v>O-262A</v>
          </cell>
          <cell r="C105">
            <v>1333</v>
          </cell>
        </row>
        <row r="106">
          <cell r="B106" t="str">
            <v>O-262B</v>
          </cell>
          <cell r="C106">
            <v>1334</v>
          </cell>
        </row>
        <row r="107">
          <cell r="B107" t="str">
            <v>E-56A</v>
          </cell>
          <cell r="C107">
            <v>1138</v>
          </cell>
        </row>
        <row r="108">
          <cell r="B108" t="str">
            <v>E-58A</v>
          </cell>
          <cell r="C108">
            <v>1139</v>
          </cell>
        </row>
        <row r="109">
          <cell r="B109" t="str">
            <v>I-2072</v>
          </cell>
          <cell r="C109">
            <v>1335</v>
          </cell>
        </row>
        <row r="110">
          <cell r="B110" t="str">
            <v>I-2071</v>
          </cell>
          <cell r="C110">
            <v>1336</v>
          </cell>
        </row>
        <row r="111">
          <cell r="B111" t="str">
            <v>O-712A</v>
          </cell>
          <cell r="C111">
            <v>1337</v>
          </cell>
        </row>
        <row r="112">
          <cell r="B112" t="str">
            <v>O-1127A</v>
          </cell>
          <cell r="C112">
            <v>1338</v>
          </cell>
        </row>
        <row r="113">
          <cell r="B113" t="str">
            <v>O-712D</v>
          </cell>
          <cell r="C113">
            <v>1339</v>
          </cell>
        </row>
        <row r="114">
          <cell r="B114" t="str">
            <v>O-1127C</v>
          </cell>
          <cell r="C114">
            <v>1340</v>
          </cell>
        </row>
        <row r="115">
          <cell r="B115" t="str">
            <v>O-1127B</v>
          </cell>
          <cell r="C115">
            <v>1341</v>
          </cell>
        </row>
        <row r="116">
          <cell r="B116" t="str">
            <v>O-1127D</v>
          </cell>
          <cell r="C116">
            <v>1342</v>
          </cell>
        </row>
        <row r="117">
          <cell r="B117" t="str">
            <v>O-1071N</v>
          </cell>
          <cell r="C117">
            <v>2159</v>
          </cell>
        </row>
        <row r="118">
          <cell r="B118" t="str">
            <v>O-712B</v>
          </cell>
          <cell r="C118">
            <v>1344</v>
          </cell>
        </row>
        <row r="119">
          <cell r="B119" t="str">
            <v>A-115G</v>
          </cell>
          <cell r="C119">
            <v>1703</v>
          </cell>
        </row>
        <row r="120">
          <cell r="B120" t="str">
            <v>A-115E</v>
          </cell>
          <cell r="C120">
            <v>1346</v>
          </cell>
        </row>
        <row r="121">
          <cell r="B121" t="str">
            <v>O-265A</v>
          </cell>
          <cell r="C121">
            <v>1347</v>
          </cell>
        </row>
        <row r="122">
          <cell r="B122" t="str">
            <v>O-1283A</v>
          </cell>
          <cell r="C122">
            <v>1348</v>
          </cell>
        </row>
        <row r="123">
          <cell r="B123" t="str">
            <v>O-271A</v>
          </cell>
          <cell r="C123">
            <v>1349</v>
          </cell>
        </row>
        <row r="124">
          <cell r="B124" t="str">
            <v>O-271D</v>
          </cell>
          <cell r="C124">
            <v>1350</v>
          </cell>
        </row>
        <row r="125">
          <cell r="B125" t="str">
            <v>O-1283C</v>
          </cell>
          <cell r="C125">
            <v>1351</v>
          </cell>
        </row>
        <row r="126">
          <cell r="B126" t="str">
            <v>O-1283B</v>
          </cell>
          <cell r="C126">
            <v>1352</v>
          </cell>
        </row>
        <row r="127">
          <cell r="B127" t="str">
            <v>O-1283D</v>
          </cell>
          <cell r="C127">
            <v>1353</v>
          </cell>
        </row>
        <row r="128">
          <cell r="B128" t="str">
            <v>O-271C</v>
          </cell>
          <cell r="C128">
            <v>1354</v>
          </cell>
        </row>
        <row r="129">
          <cell r="B129" t="str">
            <v>O-271B</v>
          </cell>
          <cell r="C129">
            <v>1355</v>
          </cell>
        </row>
        <row r="130">
          <cell r="B130" t="str">
            <v>E-11</v>
          </cell>
          <cell r="C130">
            <v>1356</v>
          </cell>
        </row>
        <row r="131">
          <cell r="B131" t="str">
            <v>O-1133A</v>
          </cell>
          <cell r="C131">
            <v>1357</v>
          </cell>
        </row>
        <row r="132">
          <cell r="B132" t="str">
            <v>O-1098</v>
          </cell>
          <cell r="C132">
            <v>1358</v>
          </cell>
        </row>
        <row r="133">
          <cell r="B133" t="str">
            <v>A-160</v>
          </cell>
          <cell r="C133">
            <v>2161</v>
          </cell>
        </row>
        <row r="134">
          <cell r="B134" t="str">
            <v>O-1131A</v>
          </cell>
          <cell r="C134">
            <v>1360</v>
          </cell>
        </row>
        <row r="135">
          <cell r="B135" t="str">
            <v>O-277C</v>
          </cell>
          <cell r="C135">
            <v>1361</v>
          </cell>
        </row>
        <row r="136">
          <cell r="B136" t="str">
            <v>O-277B</v>
          </cell>
          <cell r="C136">
            <v>1362</v>
          </cell>
        </row>
        <row r="137">
          <cell r="B137" t="str">
            <v>O-1130</v>
          </cell>
          <cell r="C137">
            <v>1363</v>
          </cell>
        </row>
        <row r="138">
          <cell r="B138" t="str">
            <v>O-277D</v>
          </cell>
          <cell r="C138">
            <v>1364</v>
          </cell>
        </row>
        <row r="139">
          <cell r="B139" t="str">
            <v>O-277A</v>
          </cell>
          <cell r="C139">
            <v>1365</v>
          </cell>
        </row>
        <row r="140">
          <cell r="B140" t="str">
            <v>O-1126</v>
          </cell>
          <cell r="C140">
            <v>1366</v>
          </cell>
        </row>
        <row r="141">
          <cell r="B141" t="str">
            <v>O-704A</v>
          </cell>
          <cell r="C141">
            <v>1367</v>
          </cell>
        </row>
        <row r="142">
          <cell r="B142" t="str">
            <v>I-960B</v>
          </cell>
          <cell r="C142">
            <v>360</v>
          </cell>
        </row>
        <row r="143">
          <cell r="B143" t="str">
            <v>I-303A</v>
          </cell>
          <cell r="C143">
            <v>1368</v>
          </cell>
        </row>
        <row r="144">
          <cell r="B144" t="str">
            <v>E-50A</v>
          </cell>
          <cell r="C144">
            <v>341</v>
          </cell>
        </row>
        <row r="145">
          <cell r="B145" t="str">
            <v>E-53A</v>
          </cell>
          <cell r="C145">
            <v>1180</v>
          </cell>
        </row>
        <row r="146">
          <cell r="B146" t="str">
            <v>I-337</v>
          </cell>
          <cell r="C146">
            <v>1369</v>
          </cell>
        </row>
        <row r="147">
          <cell r="B147" t="str">
            <v>I-2074</v>
          </cell>
          <cell r="C147">
            <v>1370</v>
          </cell>
        </row>
        <row r="148">
          <cell r="B148" t="str">
            <v>I-2073</v>
          </cell>
          <cell r="C148">
            <v>1371</v>
          </cell>
        </row>
        <row r="149">
          <cell r="B149" t="str">
            <v>O-1055A</v>
          </cell>
          <cell r="C149">
            <v>1372</v>
          </cell>
        </row>
        <row r="150">
          <cell r="B150" t="str">
            <v>O-3050A</v>
          </cell>
          <cell r="C150">
            <v>1373</v>
          </cell>
        </row>
        <row r="151">
          <cell r="B151" t="str">
            <v>O-3050D</v>
          </cell>
          <cell r="C151">
            <v>1374</v>
          </cell>
        </row>
        <row r="152">
          <cell r="B152" t="str">
            <v>O-1055D</v>
          </cell>
          <cell r="C152">
            <v>1375</v>
          </cell>
        </row>
        <row r="153">
          <cell r="B153" t="str">
            <v>O-1055C</v>
          </cell>
          <cell r="C153">
            <v>1376</v>
          </cell>
        </row>
        <row r="154">
          <cell r="B154" t="str">
            <v>O-1055B</v>
          </cell>
          <cell r="C154">
            <v>1377</v>
          </cell>
        </row>
        <row r="155">
          <cell r="B155" t="str">
            <v>O-3050C</v>
          </cell>
          <cell r="C155">
            <v>1378</v>
          </cell>
        </row>
        <row r="156">
          <cell r="B156" t="str">
            <v>O-3050B</v>
          </cell>
          <cell r="C156">
            <v>1379</v>
          </cell>
        </row>
        <row r="157">
          <cell r="B157" t="str">
            <v>O-710</v>
          </cell>
          <cell r="C157">
            <v>1380</v>
          </cell>
        </row>
        <row r="158">
          <cell r="B158" t="str">
            <v>O-1136A</v>
          </cell>
          <cell r="C158">
            <v>1381</v>
          </cell>
        </row>
        <row r="159">
          <cell r="B159" t="str">
            <v>O-1136B</v>
          </cell>
          <cell r="C159">
            <v>1382</v>
          </cell>
        </row>
        <row r="160">
          <cell r="B160" t="str">
            <v>O-1138</v>
          </cell>
          <cell r="C160">
            <v>1383</v>
          </cell>
        </row>
        <row r="161">
          <cell r="B161" t="str">
            <v>O-1136F</v>
          </cell>
          <cell r="C161">
            <v>1384</v>
          </cell>
        </row>
        <row r="162">
          <cell r="B162" t="str">
            <v>O-1136D</v>
          </cell>
          <cell r="C162">
            <v>1385</v>
          </cell>
        </row>
        <row r="163">
          <cell r="B163" t="str">
            <v>O-1136I</v>
          </cell>
          <cell r="C163">
            <v>1386</v>
          </cell>
        </row>
        <row r="164">
          <cell r="B164" t="str">
            <v>O-1363</v>
          </cell>
          <cell r="C164">
            <v>1387</v>
          </cell>
        </row>
        <row r="165">
          <cell r="B165" t="str">
            <v>O-1136C</v>
          </cell>
          <cell r="C165">
            <v>1388</v>
          </cell>
        </row>
        <row r="166">
          <cell r="B166" t="str">
            <v>O-1136H</v>
          </cell>
          <cell r="C166">
            <v>1389</v>
          </cell>
        </row>
        <row r="167">
          <cell r="B167" t="str">
            <v>O-1136E</v>
          </cell>
          <cell r="C167">
            <v>1390</v>
          </cell>
        </row>
        <row r="168">
          <cell r="B168" t="str">
            <v>O-1136G</v>
          </cell>
          <cell r="C168">
            <v>1391</v>
          </cell>
        </row>
        <row r="169">
          <cell r="B169" t="str">
            <v>O-3033</v>
          </cell>
          <cell r="C169">
            <v>1392</v>
          </cell>
        </row>
        <row r="170">
          <cell r="B170" t="str">
            <v>I-336A</v>
          </cell>
          <cell r="C170">
            <v>1393</v>
          </cell>
        </row>
        <row r="171">
          <cell r="B171" t="str">
            <v>O-705A</v>
          </cell>
          <cell r="C171">
            <v>1394</v>
          </cell>
        </row>
        <row r="172">
          <cell r="B172" t="str">
            <v>O-288A</v>
          </cell>
          <cell r="C172">
            <v>1395</v>
          </cell>
        </row>
        <row r="173">
          <cell r="B173" t="str">
            <v>O-288B</v>
          </cell>
          <cell r="C173">
            <v>1396</v>
          </cell>
        </row>
        <row r="174">
          <cell r="B174" t="str">
            <v>O-288C</v>
          </cell>
          <cell r="C174">
            <v>1397</v>
          </cell>
        </row>
        <row r="175">
          <cell r="B175" t="str">
            <v>O-288D</v>
          </cell>
          <cell r="C175">
            <v>1398</v>
          </cell>
        </row>
        <row r="176">
          <cell r="B176" t="str">
            <v>E-64A</v>
          </cell>
          <cell r="C176">
            <v>1399</v>
          </cell>
        </row>
        <row r="177">
          <cell r="B177" t="str">
            <v>E-51A</v>
          </cell>
          <cell r="C177">
            <v>1400</v>
          </cell>
        </row>
        <row r="178">
          <cell r="B178" t="str">
            <v>O-289A</v>
          </cell>
          <cell r="C178">
            <v>1401</v>
          </cell>
        </row>
        <row r="179">
          <cell r="B179" t="str">
            <v>O-289B</v>
          </cell>
          <cell r="C179">
            <v>1402</v>
          </cell>
        </row>
        <row r="180">
          <cell r="B180" t="str">
            <v>O-1060C</v>
          </cell>
          <cell r="C180">
            <v>1403</v>
          </cell>
        </row>
        <row r="181">
          <cell r="B181" t="str">
            <v>O-3025A</v>
          </cell>
          <cell r="C181">
            <v>1404</v>
          </cell>
        </row>
        <row r="182">
          <cell r="B182" t="str">
            <v>A-618A</v>
          </cell>
          <cell r="C182">
            <v>1405</v>
          </cell>
        </row>
        <row r="183">
          <cell r="B183" t="str">
            <v>O-3025B</v>
          </cell>
          <cell r="C183">
            <v>1406</v>
          </cell>
        </row>
        <row r="184">
          <cell r="B184" t="str">
            <v>I-2075</v>
          </cell>
          <cell r="C184">
            <v>1407</v>
          </cell>
        </row>
        <row r="185">
          <cell r="B185" t="str">
            <v>I-2076</v>
          </cell>
          <cell r="C185">
            <v>1408</v>
          </cell>
        </row>
        <row r="186">
          <cell r="B186" t="str">
            <v>O-1060D</v>
          </cell>
          <cell r="C186">
            <v>1409</v>
          </cell>
        </row>
        <row r="187">
          <cell r="B187" t="str">
            <v>O-1060J</v>
          </cell>
          <cell r="C187">
            <v>1410</v>
          </cell>
        </row>
        <row r="188">
          <cell r="B188" t="str">
            <v>O-1060H</v>
          </cell>
          <cell r="C188">
            <v>1411</v>
          </cell>
        </row>
        <row r="189">
          <cell r="B189" t="str">
            <v>O-1060E</v>
          </cell>
          <cell r="C189">
            <v>1412</v>
          </cell>
        </row>
        <row r="190">
          <cell r="B190" t="str">
            <v>O-1060F</v>
          </cell>
          <cell r="C190">
            <v>1413</v>
          </cell>
        </row>
        <row r="191">
          <cell r="B191" t="str">
            <v>O-1060G</v>
          </cell>
          <cell r="C191">
            <v>1414</v>
          </cell>
        </row>
        <row r="192">
          <cell r="B192" t="str">
            <v>I-353</v>
          </cell>
          <cell r="C192">
            <v>1415</v>
          </cell>
        </row>
        <row r="193">
          <cell r="B193" t="str">
            <v>O-1060I</v>
          </cell>
          <cell r="C193">
            <v>1416</v>
          </cell>
        </row>
        <row r="194">
          <cell r="B194" t="str">
            <v>I-335</v>
          </cell>
          <cell r="C194">
            <v>1417</v>
          </cell>
        </row>
        <row r="195">
          <cell r="B195" t="str">
            <v>O-293A</v>
          </cell>
          <cell r="C195">
            <v>1418</v>
          </cell>
        </row>
        <row r="196">
          <cell r="B196" t="str">
            <v>O-293E</v>
          </cell>
          <cell r="C196">
            <v>1419</v>
          </cell>
        </row>
        <row r="197">
          <cell r="B197" t="str">
            <v>O-293F</v>
          </cell>
          <cell r="C197">
            <v>1420</v>
          </cell>
        </row>
        <row r="198">
          <cell r="B198" t="str">
            <v>O-293I</v>
          </cell>
          <cell r="C198">
            <v>1421</v>
          </cell>
        </row>
        <row r="199">
          <cell r="B199" t="str">
            <v>O-293G</v>
          </cell>
          <cell r="C199">
            <v>1422</v>
          </cell>
        </row>
        <row r="200">
          <cell r="B200" t="str">
            <v>O-293H</v>
          </cell>
          <cell r="C200">
            <v>1423</v>
          </cell>
        </row>
        <row r="201">
          <cell r="B201" t="str">
            <v>O-293B</v>
          </cell>
          <cell r="C201">
            <v>1424</v>
          </cell>
        </row>
        <row r="202">
          <cell r="B202" t="str">
            <v>O-293D</v>
          </cell>
          <cell r="C202">
            <v>1425</v>
          </cell>
        </row>
        <row r="203">
          <cell r="B203" t="str">
            <v>O-3025D</v>
          </cell>
          <cell r="C203">
            <v>1426</v>
          </cell>
        </row>
        <row r="204">
          <cell r="B204" t="str">
            <v>O-3025C</v>
          </cell>
          <cell r="C204">
            <v>1427</v>
          </cell>
        </row>
        <row r="205">
          <cell r="B205" t="str">
            <v>O-293C</v>
          </cell>
          <cell r="C205">
            <v>1428</v>
          </cell>
        </row>
        <row r="206">
          <cell r="B206" t="str">
            <v>O-3025E</v>
          </cell>
          <cell r="C206">
            <v>1429</v>
          </cell>
        </row>
        <row r="207">
          <cell r="B207" t="str">
            <v>T-30A</v>
          </cell>
          <cell r="C207">
            <v>1430</v>
          </cell>
        </row>
        <row r="208">
          <cell r="B208" t="str">
            <v>T-35A</v>
          </cell>
          <cell r="C208">
            <v>1431</v>
          </cell>
        </row>
        <row r="209">
          <cell r="B209" t="str">
            <v>I-335A</v>
          </cell>
          <cell r="C209">
            <v>1432</v>
          </cell>
        </row>
        <row r="210">
          <cell r="B210" t="str">
            <v>I-195G</v>
          </cell>
          <cell r="C210">
            <v>2133</v>
          </cell>
        </row>
        <row r="211">
          <cell r="B211" t="str">
            <v>I-195E</v>
          </cell>
          <cell r="C211">
            <v>2134</v>
          </cell>
        </row>
        <row r="212">
          <cell r="B212" t="str">
            <v>I-195F</v>
          </cell>
          <cell r="C212">
            <v>2135</v>
          </cell>
        </row>
        <row r="213">
          <cell r="B213" t="str">
            <v>S-20E</v>
          </cell>
          <cell r="C213">
            <v>1436</v>
          </cell>
        </row>
        <row r="214">
          <cell r="B214" t="str">
            <v>E-35A</v>
          </cell>
          <cell r="C214">
            <v>1464</v>
          </cell>
        </row>
        <row r="215">
          <cell r="B215" t="str">
            <v>E-55A</v>
          </cell>
          <cell r="C215">
            <v>1088</v>
          </cell>
        </row>
        <row r="216">
          <cell r="B216" t="str">
            <v>O-1071A</v>
          </cell>
          <cell r="C216">
            <v>1437</v>
          </cell>
        </row>
        <row r="217">
          <cell r="B217" t="str">
            <v>O-3054B</v>
          </cell>
          <cell r="C217">
            <v>1438</v>
          </cell>
        </row>
        <row r="218">
          <cell r="B218" t="str">
            <v>O-3054A</v>
          </cell>
          <cell r="C218">
            <v>1439</v>
          </cell>
        </row>
        <row r="219">
          <cell r="B219" t="str">
            <v>O-1071B</v>
          </cell>
          <cell r="C219">
            <v>1440</v>
          </cell>
        </row>
        <row r="220">
          <cell r="B220" t="str">
            <v>O-1071D</v>
          </cell>
          <cell r="C220">
            <v>1441</v>
          </cell>
        </row>
        <row r="221">
          <cell r="B221" t="str">
            <v>O-1293</v>
          </cell>
          <cell r="C221">
            <v>1442</v>
          </cell>
        </row>
        <row r="222">
          <cell r="B222" t="str">
            <v>O-1071C</v>
          </cell>
          <cell r="C222">
            <v>1443</v>
          </cell>
        </row>
        <row r="223">
          <cell r="B223" t="str">
            <v>O-1071K</v>
          </cell>
          <cell r="C223">
            <v>1444</v>
          </cell>
        </row>
        <row r="224">
          <cell r="B224" t="str">
            <v>O-1071F</v>
          </cell>
          <cell r="C224">
            <v>1445</v>
          </cell>
        </row>
        <row r="225">
          <cell r="B225" t="str">
            <v>O-1071M</v>
          </cell>
          <cell r="C225">
            <v>1446</v>
          </cell>
        </row>
        <row r="226">
          <cell r="B226" t="str">
            <v>O-1071J</v>
          </cell>
          <cell r="C226">
            <v>1447</v>
          </cell>
        </row>
        <row r="227">
          <cell r="B227" t="str">
            <v>O-1071E</v>
          </cell>
          <cell r="C227">
            <v>1448</v>
          </cell>
        </row>
        <row r="228">
          <cell r="B228" t="str">
            <v>O-1071H</v>
          </cell>
          <cell r="C228">
            <v>1449</v>
          </cell>
        </row>
        <row r="229">
          <cell r="B229" t="str">
            <v>O-1071I</v>
          </cell>
          <cell r="C229">
            <v>1450</v>
          </cell>
        </row>
        <row r="230">
          <cell r="B230" t="str">
            <v>O-1071G</v>
          </cell>
          <cell r="C230">
            <v>1451</v>
          </cell>
        </row>
        <row r="231">
          <cell r="B231" t="str">
            <v>O-3054C</v>
          </cell>
          <cell r="C231">
            <v>1452</v>
          </cell>
        </row>
        <row r="232">
          <cell r="B232" t="str">
            <v>O-3054D</v>
          </cell>
          <cell r="C232">
            <v>1453</v>
          </cell>
        </row>
        <row r="233">
          <cell r="B233" t="str">
            <v>I-2054</v>
          </cell>
          <cell r="C233">
            <v>1454</v>
          </cell>
        </row>
        <row r="234">
          <cell r="B234" t="str">
            <v>O-707A</v>
          </cell>
          <cell r="C234">
            <v>1642</v>
          </cell>
        </row>
        <row r="235">
          <cell r="B235" t="str">
            <v>O-2030B</v>
          </cell>
          <cell r="C235">
            <v>1643</v>
          </cell>
        </row>
        <row r="236">
          <cell r="B236" t="str">
            <v>O-2030A</v>
          </cell>
          <cell r="C236">
            <v>1644</v>
          </cell>
        </row>
        <row r="237">
          <cell r="B237" t="str">
            <v>O-707F</v>
          </cell>
          <cell r="C237">
            <v>1645</v>
          </cell>
        </row>
        <row r="238">
          <cell r="B238" t="str">
            <v>O-707E</v>
          </cell>
          <cell r="C238">
            <v>1646</v>
          </cell>
        </row>
        <row r="239">
          <cell r="B239" t="str">
            <v>O-707B</v>
          </cell>
          <cell r="C239">
            <v>1647</v>
          </cell>
        </row>
        <row r="240">
          <cell r="B240" t="str">
            <v>O-707D</v>
          </cell>
          <cell r="C240">
            <v>1648</v>
          </cell>
        </row>
        <row r="241">
          <cell r="B241" t="str">
            <v>O-707C</v>
          </cell>
          <cell r="C241">
            <v>1649</v>
          </cell>
        </row>
        <row r="242">
          <cell r="B242" t="str">
            <v>O-707G</v>
          </cell>
          <cell r="C242">
            <v>1650</v>
          </cell>
        </row>
        <row r="243">
          <cell r="B243" t="str">
            <v>O-2030C</v>
          </cell>
          <cell r="C243">
            <v>1651</v>
          </cell>
        </row>
        <row r="244">
          <cell r="B244" t="str">
            <v>O-2030D</v>
          </cell>
          <cell r="C244">
            <v>1652</v>
          </cell>
        </row>
        <row r="245">
          <cell r="B245" t="str">
            <v>O-90A</v>
          </cell>
          <cell r="C245">
            <v>1653</v>
          </cell>
        </row>
        <row r="246">
          <cell r="B246" t="str">
            <v>O-323A</v>
          </cell>
          <cell r="C246">
            <v>1654</v>
          </cell>
        </row>
        <row r="247">
          <cell r="B247" t="str">
            <v>O-332A</v>
          </cell>
          <cell r="C247">
            <v>1655</v>
          </cell>
        </row>
        <row r="248">
          <cell r="B248" t="str">
            <v>O-1106</v>
          </cell>
          <cell r="C248">
            <v>1687</v>
          </cell>
        </row>
        <row r="249">
          <cell r="B249" t="str">
            <v>S-19</v>
          </cell>
          <cell r="C249">
            <v>1688</v>
          </cell>
        </row>
        <row r="250">
          <cell r="B250" t="str">
            <v>O-1113A</v>
          </cell>
          <cell r="C250">
            <v>2089</v>
          </cell>
        </row>
        <row r="251">
          <cell r="B251" t="str">
            <v>A-63</v>
          </cell>
          <cell r="C251">
            <v>2103</v>
          </cell>
        </row>
        <row r="252">
          <cell r="B252" t="str">
            <v>E-96</v>
          </cell>
          <cell r="C252">
            <v>2104</v>
          </cell>
        </row>
        <row r="253">
          <cell r="B253" t="str">
            <v>E-97</v>
          </cell>
          <cell r="C253">
            <v>2105</v>
          </cell>
        </row>
        <row r="254">
          <cell r="B254" t="str">
            <v>T-2A</v>
          </cell>
          <cell r="C254">
            <v>2106</v>
          </cell>
        </row>
        <row r="255">
          <cell r="B255" t="str">
            <v>A-77</v>
          </cell>
          <cell r="C255">
            <v>2107</v>
          </cell>
        </row>
        <row r="256">
          <cell r="B256" t="str">
            <v>E-12</v>
          </cell>
          <cell r="C256">
            <v>2108</v>
          </cell>
        </row>
        <row r="257">
          <cell r="B257" t="str">
            <v>A-85B</v>
          </cell>
          <cell r="C257">
            <v>2109</v>
          </cell>
        </row>
        <row r="258">
          <cell r="B258" t="str">
            <v>O-2118A</v>
          </cell>
          <cell r="C258">
            <v>2110</v>
          </cell>
        </row>
        <row r="259">
          <cell r="B259" t="str">
            <v>O-2118B</v>
          </cell>
          <cell r="C259">
            <v>2111</v>
          </cell>
        </row>
        <row r="260">
          <cell r="B260" t="str">
            <v>A-330</v>
          </cell>
          <cell r="C260">
            <v>2112</v>
          </cell>
        </row>
        <row r="261">
          <cell r="B261" t="str">
            <v>O-860A</v>
          </cell>
          <cell r="C261">
            <v>2113</v>
          </cell>
        </row>
        <row r="262">
          <cell r="B262" t="str">
            <v>O-860B</v>
          </cell>
          <cell r="C262">
            <v>2114</v>
          </cell>
        </row>
        <row r="263">
          <cell r="B263" t="str">
            <v>O-860C</v>
          </cell>
          <cell r="C263">
            <v>2115</v>
          </cell>
        </row>
        <row r="264">
          <cell r="B264" t="str">
            <v>O-860D</v>
          </cell>
          <cell r="C264">
            <v>2116</v>
          </cell>
        </row>
        <row r="265">
          <cell r="B265" t="str">
            <v>E-6</v>
          </cell>
          <cell r="C265">
            <v>2117</v>
          </cell>
        </row>
        <row r="266">
          <cell r="B266" t="str">
            <v>O-2436A</v>
          </cell>
          <cell r="C266">
            <v>2118</v>
          </cell>
        </row>
        <row r="267">
          <cell r="B267" t="str">
            <v>O-2436B</v>
          </cell>
          <cell r="C267">
            <v>2119</v>
          </cell>
        </row>
        <row r="268">
          <cell r="B268" t="str">
            <v>A-149</v>
          </cell>
          <cell r="C268">
            <v>2120</v>
          </cell>
        </row>
        <row r="269">
          <cell r="B269" t="str">
            <v>A-440A</v>
          </cell>
          <cell r="C269">
            <v>2121</v>
          </cell>
        </row>
        <row r="270">
          <cell r="B270" t="str">
            <v>O-1116A</v>
          </cell>
          <cell r="C270">
            <v>2122</v>
          </cell>
        </row>
        <row r="271">
          <cell r="B271" t="str">
            <v>O-1119C</v>
          </cell>
          <cell r="C271">
            <v>2123</v>
          </cell>
        </row>
        <row r="272">
          <cell r="B272" t="str">
            <v>A-400B</v>
          </cell>
          <cell r="C272">
            <v>1987</v>
          </cell>
        </row>
        <row r="273">
          <cell r="B273" t="str">
            <v>S-15</v>
          </cell>
          <cell r="C273">
            <v>2125</v>
          </cell>
        </row>
        <row r="274">
          <cell r="B274" t="str">
            <v>R-100</v>
          </cell>
          <cell r="C274">
            <v>2126</v>
          </cell>
        </row>
        <row r="275">
          <cell r="B275" t="str">
            <v>A-522</v>
          </cell>
          <cell r="C275">
            <v>2130</v>
          </cell>
        </row>
        <row r="276">
          <cell r="B276" t="str">
            <v>A-521</v>
          </cell>
          <cell r="C276">
            <v>2131</v>
          </cell>
        </row>
        <row r="277">
          <cell r="B277" t="str">
            <v>O-1119D</v>
          </cell>
          <cell r="C277">
            <v>2132</v>
          </cell>
        </row>
        <row r="278">
          <cell r="B278" t="str">
            <v>A-63A</v>
          </cell>
          <cell r="C278">
            <v>2136</v>
          </cell>
        </row>
        <row r="279">
          <cell r="B279" t="str">
            <v>A-235B</v>
          </cell>
          <cell r="C279">
            <v>2137</v>
          </cell>
        </row>
        <row r="280">
          <cell r="B280" t="str">
            <v>A-640</v>
          </cell>
          <cell r="C280">
            <v>2138</v>
          </cell>
        </row>
        <row r="281">
          <cell r="B281" t="str">
            <v>A-641</v>
          </cell>
          <cell r="C281">
            <v>2139</v>
          </cell>
        </row>
        <row r="282">
          <cell r="B282" t="str">
            <v>A-642</v>
          </cell>
          <cell r="C282">
            <v>2140</v>
          </cell>
        </row>
        <row r="283">
          <cell r="B283" t="str">
            <v>O-19</v>
          </cell>
          <cell r="C283">
            <v>2141</v>
          </cell>
        </row>
        <row r="284">
          <cell r="B284" t="str">
            <v>O-20</v>
          </cell>
          <cell r="C284">
            <v>2142</v>
          </cell>
        </row>
        <row r="285">
          <cell r="B285" t="str">
            <v>O-2436C</v>
          </cell>
          <cell r="C285">
            <v>2143</v>
          </cell>
        </row>
        <row r="286">
          <cell r="B286" t="str">
            <v>A-440B</v>
          </cell>
          <cell r="C286">
            <v>2144</v>
          </cell>
        </row>
        <row r="287">
          <cell r="B287" t="str">
            <v>A-310</v>
          </cell>
          <cell r="C287">
            <v>2145</v>
          </cell>
        </row>
        <row r="288">
          <cell r="B288" t="str">
            <v>A-460</v>
          </cell>
          <cell r="C288">
            <v>2146</v>
          </cell>
        </row>
        <row r="289">
          <cell r="B289" t="str">
            <v>A-149B</v>
          </cell>
          <cell r="C289">
            <v>2147</v>
          </cell>
        </row>
        <row r="290">
          <cell r="B290" t="str">
            <v>T-20A</v>
          </cell>
          <cell r="C290">
            <v>2148</v>
          </cell>
        </row>
        <row r="291">
          <cell r="B291" t="str">
            <v>T-15B</v>
          </cell>
          <cell r="C291">
            <v>2149</v>
          </cell>
        </row>
        <row r="292">
          <cell r="B292" t="str">
            <v>O-281</v>
          </cell>
          <cell r="C292">
            <v>2150</v>
          </cell>
        </row>
        <row r="293">
          <cell r="B293" t="str">
            <v>O-1131B</v>
          </cell>
          <cell r="C293">
            <v>2151</v>
          </cell>
        </row>
        <row r="294">
          <cell r="B294" t="str">
            <v>A-63C</v>
          </cell>
          <cell r="C294">
            <v>2324</v>
          </cell>
        </row>
        <row r="295">
          <cell r="B295" t="str">
            <v>T-23A</v>
          </cell>
          <cell r="C295">
            <v>2153</v>
          </cell>
        </row>
        <row r="296">
          <cell r="B296" t="str">
            <v>O-336</v>
          </cell>
          <cell r="C296">
            <v>2154</v>
          </cell>
        </row>
        <row r="297">
          <cell r="B297" t="str">
            <v>A-303D</v>
          </cell>
          <cell r="C297">
            <v>2155</v>
          </cell>
        </row>
        <row r="298">
          <cell r="B298" t="str">
            <v>O-290</v>
          </cell>
          <cell r="C298">
            <v>2156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PRANCHA"/>
      <sheetName val="SNV"/>
      <sheetName val="LEGENDAS"/>
      <sheetName val="VDM"/>
      <sheetName val="DG"/>
      <sheetName val="PERFIS_MT"/>
      <sheetName val="Criterios"/>
      <sheetName val="CLASSE"/>
      <sheetName val="CAPA"/>
      <sheetName val="Vol III_sin_hor_nec_mec (OK)"/>
      <sheetName val="Vol III_sin_hor_nec_man (OK)"/>
      <sheetName val="Vol III tachas_nec (OK)"/>
      <sheetName val="Vol III_sin_vertical_nec (OK)"/>
      <sheetName val="Vol III_Defensas_nec (OK)"/>
      <sheetName val="Vol IV quantitativos_por_SNV"/>
      <sheetName val="Summary"/>
    </sheetNames>
    <sheetDataSet>
      <sheetData sheetId="0"/>
      <sheetData sheetId="1">
        <row r="2">
          <cell r="A2">
            <v>374100</v>
          </cell>
          <cell r="B2">
            <v>1</v>
          </cell>
        </row>
        <row r="3">
          <cell r="A3">
            <v>374450</v>
          </cell>
          <cell r="B3">
            <v>2</v>
          </cell>
        </row>
        <row r="4">
          <cell r="A4">
            <v>374800</v>
          </cell>
          <cell r="B4">
            <v>3</v>
          </cell>
        </row>
        <row r="5">
          <cell r="A5">
            <v>375150</v>
          </cell>
          <cell r="B5">
            <v>4</v>
          </cell>
        </row>
        <row r="6">
          <cell r="A6">
            <v>375500</v>
          </cell>
          <cell r="B6">
            <v>5</v>
          </cell>
        </row>
        <row r="7">
          <cell r="A7">
            <v>375850</v>
          </cell>
          <cell r="B7">
            <v>6</v>
          </cell>
        </row>
        <row r="8">
          <cell r="A8">
            <v>376200</v>
          </cell>
          <cell r="B8">
            <v>7</v>
          </cell>
        </row>
        <row r="9">
          <cell r="A9">
            <v>376550</v>
          </cell>
          <cell r="B9">
            <v>8</v>
          </cell>
        </row>
        <row r="10">
          <cell r="A10">
            <v>376900</v>
          </cell>
          <cell r="B10">
            <v>9</v>
          </cell>
        </row>
        <row r="11">
          <cell r="A11">
            <v>377250</v>
          </cell>
          <cell r="B11">
            <v>10</v>
          </cell>
        </row>
        <row r="12">
          <cell r="A12">
            <v>377600</v>
          </cell>
          <cell r="B12">
            <v>11</v>
          </cell>
        </row>
        <row r="13">
          <cell r="A13">
            <v>377950</v>
          </cell>
          <cell r="B13">
            <v>12</v>
          </cell>
        </row>
        <row r="14">
          <cell r="A14">
            <v>378300</v>
          </cell>
          <cell r="B14">
            <v>13</v>
          </cell>
        </row>
        <row r="15">
          <cell r="A15">
            <v>378650</v>
          </cell>
          <cell r="B15">
            <v>14</v>
          </cell>
        </row>
        <row r="16">
          <cell r="A16">
            <v>379000</v>
          </cell>
          <cell r="B16">
            <v>15</v>
          </cell>
        </row>
        <row r="17">
          <cell r="A17">
            <v>379350</v>
          </cell>
          <cell r="B17">
            <v>16</v>
          </cell>
        </row>
        <row r="18">
          <cell r="A18">
            <v>379700</v>
          </cell>
          <cell r="B18">
            <v>17</v>
          </cell>
        </row>
        <row r="19">
          <cell r="A19">
            <v>380050</v>
          </cell>
          <cell r="B19">
            <v>18</v>
          </cell>
        </row>
        <row r="20">
          <cell r="A20">
            <v>380400</v>
          </cell>
          <cell r="B20">
            <v>19</v>
          </cell>
        </row>
        <row r="21">
          <cell r="A21">
            <v>380750</v>
          </cell>
          <cell r="B21">
            <v>20</v>
          </cell>
        </row>
        <row r="22">
          <cell r="A22">
            <v>381100</v>
          </cell>
          <cell r="B22">
            <v>21</v>
          </cell>
        </row>
        <row r="23">
          <cell r="A23">
            <v>381450</v>
          </cell>
          <cell r="B23">
            <v>22</v>
          </cell>
        </row>
        <row r="24">
          <cell r="A24">
            <v>381800</v>
          </cell>
          <cell r="B24">
            <v>23</v>
          </cell>
        </row>
        <row r="25">
          <cell r="A25">
            <v>382150</v>
          </cell>
          <cell r="B25">
            <v>24</v>
          </cell>
        </row>
        <row r="26">
          <cell r="A26">
            <v>382500</v>
          </cell>
          <cell r="B26">
            <v>25</v>
          </cell>
        </row>
        <row r="27">
          <cell r="A27">
            <v>382850</v>
          </cell>
          <cell r="B27">
            <v>26</v>
          </cell>
        </row>
        <row r="28">
          <cell r="A28">
            <v>383200</v>
          </cell>
          <cell r="B28">
            <v>27</v>
          </cell>
        </row>
        <row r="29">
          <cell r="A29">
            <v>383550</v>
          </cell>
          <cell r="B29">
            <v>28</v>
          </cell>
        </row>
        <row r="30">
          <cell r="A30">
            <v>383900</v>
          </cell>
          <cell r="B30">
            <v>29</v>
          </cell>
        </row>
        <row r="31">
          <cell r="A31">
            <v>384250</v>
          </cell>
          <cell r="B31">
            <v>30</v>
          </cell>
        </row>
        <row r="32">
          <cell r="A32">
            <v>384600</v>
          </cell>
          <cell r="B32">
            <v>31</v>
          </cell>
        </row>
        <row r="33">
          <cell r="A33">
            <v>384950</v>
          </cell>
          <cell r="B33">
            <v>32</v>
          </cell>
        </row>
        <row r="34">
          <cell r="A34">
            <v>385300</v>
          </cell>
          <cell r="B34">
            <v>33</v>
          </cell>
        </row>
        <row r="35">
          <cell r="A35">
            <v>385650</v>
          </cell>
          <cell r="B35">
            <v>34</v>
          </cell>
        </row>
        <row r="36">
          <cell r="A36">
            <v>386000</v>
          </cell>
          <cell r="B36">
            <v>35</v>
          </cell>
        </row>
        <row r="37">
          <cell r="A37">
            <v>386350</v>
          </cell>
          <cell r="B37">
            <v>36</v>
          </cell>
        </row>
        <row r="38">
          <cell r="A38">
            <v>386700</v>
          </cell>
          <cell r="B38">
            <v>37</v>
          </cell>
        </row>
        <row r="39">
          <cell r="A39">
            <v>387050</v>
          </cell>
          <cell r="B39">
            <v>38</v>
          </cell>
        </row>
        <row r="40">
          <cell r="A40">
            <v>387400</v>
          </cell>
          <cell r="B40">
            <v>39</v>
          </cell>
        </row>
        <row r="41">
          <cell r="A41">
            <v>387750</v>
          </cell>
          <cell r="B41">
            <v>40</v>
          </cell>
        </row>
        <row r="42">
          <cell r="A42">
            <v>388100</v>
          </cell>
          <cell r="B42">
            <v>41</v>
          </cell>
        </row>
        <row r="43">
          <cell r="A43">
            <v>388450</v>
          </cell>
          <cell r="B43">
            <v>42</v>
          </cell>
        </row>
        <row r="44">
          <cell r="A44">
            <v>388800</v>
          </cell>
          <cell r="B44">
            <v>43</v>
          </cell>
        </row>
        <row r="45">
          <cell r="A45">
            <v>389150</v>
          </cell>
          <cell r="B45">
            <v>44</v>
          </cell>
        </row>
        <row r="46">
          <cell r="A46">
            <v>389500</v>
          </cell>
          <cell r="B46">
            <v>45</v>
          </cell>
        </row>
        <row r="47">
          <cell r="A47">
            <v>389850</v>
          </cell>
          <cell r="B47">
            <v>46</v>
          </cell>
        </row>
        <row r="48">
          <cell r="A48">
            <v>390200</v>
          </cell>
          <cell r="B48">
            <v>47</v>
          </cell>
        </row>
        <row r="49">
          <cell r="A49">
            <v>390550</v>
          </cell>
          <cell r="B49">
            <v>48</v>
          </cell>
        </row>
        <row r="50">
          <cell r="A50">
            <v>390900</v>
          </cell>
          <cell r="B50">
            <v>49</v>
          </cell>
        </row>
        <row r="51">
          <cell r="A51">
            <v>391250</v>
          </cell>
          <cell r="B51">
            <v>50</v>
          </cell>
        </row>
        <row r="52">
          <cell r="A52">
            <v>391600</v>
          </cell>
          <cell r="B52">
            <v>51</v>
          </cell>
        </row>
        <row r="53">
          <cell r="A53">
            <v>391950</v>
          </cell>
          <cell r="B53">
            <v>52</v>
          </cell>
        </row>
        <row r="54">
          <cell r="A54">
            <v>392300</v>
          </cell>
          <cell r="B54">
            <v>53</v>
          </cell>
        </row>
        <row r="55">
          <cell r="A55">
            <v>392650</v>
          </cell>
          <cell r="B55">
            <v>54</v>
          </cell>
        </row>
        <row r="56">
          <cell r="A56">
            <v>393000</v>
          </cell>
          <cell r="B56">
            <v>55</v>
          </cell>
        </row>
        <row r="57">
          <cell r="A57">
            <v>393350</v>
          </cell>
          <cell r="B57">
            <v>56</v>
          </cell>
        </row>
        <row r="58">
          <cell r="A58">
            <v>393700</v>
          </cell>
          <cell r="B58">
            <v>57</v>
          </cell>
        </row>
        <row r="59">
          <cell r="A59">
            <v>394050</v>
          </cell>
          <cell r="B59">
            <v>58</v>
          </cell>
        </row>
        <row r="60">
          <cell r="A60">
            <v>394400</v>
          </cell>
          <cell r="B60">
            <v>59</v>
          </cell>
        </row>
        <row r="61">
          <cell r="A61">
            <v>394750</v>
          </cell>
          <cell r="B61">
            <v>60</v>
          </cell>
        </row>
        <row r="62">
          <cell r="A62">
            <v>395100</v>
          </cell>
          <cell r="B62">
            <v>61</v>
          </cell>
        </row>
        <row r="63">
          <cell r="A63">
            <v>395450</v>
          </cell>
          <cell r="B63">
            <v>62</v>
          </cell>
        </row>
        <row r="64">
          <cell r="A64">
            <v>395800</v>
          </cell>
          <cell r="B64">
            <v>63</v>
          </cell>
        </row>
        <row r="65">
          <cell r="A65">
            <v>396150</v>
          </cell>
          <cell r="B65">
            <v>64</v>
          </cell>
        </row>
        <row r="66">
          <cell r="A66">
            <v>396500</v>
          </cell>
          <cell r="B66">
            <v>65</v>
          </cell>
        </row>
        <row r="67">
          <cell r="A67">
            <v>396850</v>
          </cell>
          <cell r="B67">
            <v>66</v>
          </cell>
        </row>
        <row r="68">
          <cell r="A68">
            <v>397200</v>
          </cell>
          <cell r="B68">
            <v>67</v>
          </cell>
        </row>
        <row r="69">
          <cell r="A69">
            <v>397550</v>
          </cell>
          <cell r="B69">
            <v>68</v>
          </cell>
        </row>
        <row r="70">
          <cell r="A70">
            <v>397900</v>
          </cell>
          <cell r="B70">
            <v>69</v>
          </cell>
        </row>
        <row r="71">
          <cell r="A71">
            <v>398250</v>
          </cell>
          <cell r="B71">
            <v>70</v>
          </cell>
        </row>
        <row r="72">
          <cell r="A72">
            <v>398600</v>
          </cell>
          <cell r="B72">
            <v>71</v>
          </cell>
        </row>
        <row r="73">
          <cell r="A73">
            <v>398950</v>
          </cell>
          <cell r="B73">
            <v>72</v>
          </cell>
        </row>
        <row r="74">
          <cell r="A74">
            <v>399300</v>
          </cell>
          <cell r="B74">
            <v>73</v>
          </cell>
        </row>
        <row r="75">
          <cell r="A75">
            <v>399650</v>
          </cell>
          <cell r="B75">
            <v>74</v>
          </cell>
        </row>
        <row r="76">
          <cell r="A76">
            <v>400000</v>
          </cell>
          <cell r="B76">
            <v>75</v>
          </cell>
        </row>
        <row r="77">
          <cell r="A77">
            <v>400350</v>
          </cell>
          <cell r="B77">
            <v>76</v>
          </cell>
        </row>
        <row r="78">
          <cell r="A78">
            <v>400700</v>
          </cell>
          <cell r="B78">
            <v>77</v>
          </cell>
        </row>
        <row r="79">
          <cell r="A79">
            <v>401050</v>
          </cell>
          <cell r="B79">
            <v>78</v>
          </cell>
        </row>
        <row r="80">
          <cell r="A80">
            <v>401400</v>
          </cell>
          <cell r="B80">
            <v>79</v>
          </cell>
        </row>
        <row r="81">
          <cell r="A81">
            <v>401750</v>
          </cell>
          <cell r="B81">
            <v>80</v>
          </cell>
        </row>
        <row r="82">
          <cell r="A82">
            <v>402100</v>
          </cell>
          <cell r="B82">
            <v>81</v>
          </cell>
        </row>
        <row r="83">
          <cell r="A83">
            <v>402450</v>
          </cell>
          <cell r="B83">
            <v>82</v>
          </cell>
        </row>
        <row r="84">
          <cell r="A84">
            <v>402800</v>
          </cell>
          <cell r="B84">
            <v>83</v>
          </cell>
        </row>
        <row r="85">
          <cell r="A85">
            <v>403150</v>
          </cell>
          <cell r="B85">
            <v>84</v>
          </cell>
        </row>
        <row r="86">
          <cell r="A86">
            <v>403500</v>
          </cell>
          <cell r="B86">
            <v>85</v>
          </cell>
        </row>
        <row r="87">
          <cell r="A87">
            <v>403850</v>
          </cell>
          <cell r="B87">
            <v>86</v>
          </cell>
        </row>
        <row r="88">
          <cell r="A88">
            <v>404200</v>
          </cell>
          <cell r="B88">
            <v>87</v>
          </cell>
        </row>
        <row r="89">
          <cell r="A89">
            <v>404550</v>
          </cell>
          <cell r="B89">
            <v>88</v>
          </cell>
        </row>
        <row r="90">
          <cell r="A90">
            <v>404900</v>
          </cell>
          <cell r="B90">
            <v>89</v>
          </cell>
        </row>
        <row r="91">
          <cell r="A91">
            <v>405250</v>
          </cell>
          <cell r="B91">
            <v>90</v>
          </cell>
        </row>
        <row r="92">
          <cell r="A92">
            <v>405600</v>
          </cell>
          <cell r="B92">
            <v>91</v>
          </cell>
        </row>
        <row r="93">
          <cell r="A93">
            <v>405950</v>
          </cell>
          <cell r="B93">
            <v>92</v>
          </cell>
        </row>
        <row r="94">
          <cell r="A94">
            <v>406300</v>
          </cell>
          <cell r="B94">
            <v>93</v>
          </cell>
        </row>
        <row r="95">
          <cell r="A95">
            <v>406650</v>
          </cell>
          <cell r="B95">
            <v>94</v>
          </cell>
        </row>
        <row r="96">
          <cell r="A96">
            <v>407000</v>
          </cell>
          <cell r="B96">
            <v>95</v>
          </cell>
        </row>
        <row r="97">
          <cell r="A97">
            <v>407350</v>
          </cell>
          <cell r="B97">
            <v>96</v>
          </cell>
        </row>
        <row r="98">
          <cell r="A98">
            <v>407700</v>
          </cell>
          <cell r="B98">
            <v>97</v>
          </cell>
        </row>
        <row r="99">
          <cell r="A99">
            <v>408050</v>
          </cell>
          <cell r="B99">
            <v>98</v>
          </cell>
        </row>
        <row r="100">
          <cell r="A100">
            <v>408400</v>
          </cell>
          <cell r="B100">
            <v>99</v>
          </cell>
        </row>
        <row r="101">
          <cell r="A101">
            <v>408750</v>
          </cell>
          <cell r="B101">
            <v>100</v>
          </cell>
        </row>
        <row r="102">
          <cell r="A102">
            <v>409100</v>
          </cell>
          <cell r="B102">
            <v>101</v>
          </cell>
        </row>
        <row r="103">
          <cell r="A103">
            <v>409450</v>
          </cell>
          <cell r="B103">
            <v>102</v>
          </cell>
        </row>
        <row r="104">
          <cell r="A104">
            <v>409800</v>
          </cell>
          <cell r="B104">
            <v>103</v>
          </cell>
        </row>
        <row r="105">
          <cell r="A105">
            <v>410150</v>
          </cell>
          <cell r="B105">
            <v>104</v>
          </cell>
        </row>
        <row r="106">
          <cell r="A106">
            <v>410500</v>
          </cell>
          <cell r="B106">
            <v>105</v>
          </cell>
        </row>
        <row r="107">
          <cell r="A107">
            <v>410850</v>
          </cell>
          <cell r="B107">
            <v>106</v>
          </cell>
        </row>
        <row r="108">
          <cell r="A108">
            <v>411200</v>
          </cell>
          <cell r="B108">
            <v>107</v>
          </cell>
        </row>
        <row r="109">
          <cell r="A109">
            <v>411550</v>
          </cell>
          <cell r="B109">
            <v>108</v>
          </cell>
        </row>
        <row r="110">
          <cell r="A110">
            <v>411900</v>
          </cell>
          <cell r="B110">
            <v>109</v>
          </cell>
        </row>
        <row r="111">
          <cell r="A111">
            <v>412250</v>
          </cell>
          <cell r="B111">
            <v>110</v>
          </cell>
        </row>
        <row r="112">
          <cell r="A112">
            <v>412600</v>
          </cell>
          <cell r="B112">
            <v>111</v>
          </cell>
        </row>
        <row r="113">
          <cell r="A113">
            <v>412950</v>
          </cell>
          <cell r="B113">
            <v>112</v>
          </cell>
        </row>
        <row r="114">
          <cell r="A114">
            <v>413300</v>
          </cell>
          <cell r="B114">
            <v>113</v>
          </cell>
        </row>
        <row r="115">
          <cell r="A115">
            <v>413650</v>
          </cell>
          <cell r="B115">
            <v>114</v>
          </cell>
        </row>
        <row r="116">
          <cell r="A116">
            <v>414000</v>
          </cell>
          <cell r="B116">
            <v>115</v>
          </cell>
        </row>
        <row r="117">
          <cell r="A117">
            <v>414350</v>
          </cell>
          <cell r="B117">
            <v>116</v>
          </cell>
        </row>
        <row r="118">
          <cell r="A118">
            <v>414700</v>
          </cell>
          <cell r="B118">
            <v>117</v>
          </cell>
        </row>
        <row r="119">
          <cell r="A119">
            <v>415050</v>
          </cell>
          <cell r="B119">
            <v>118</v>
          </cell>
        </row>
        <row r="120">
          <cell r="A120">
            <v>415400</v>
          </cell>
          <cell r="B120">
            <v>119</v>
          </cell>
        </row>
        <row r="121">
          <cell r="A121">
            <v>415750</v>
          </cell>
          <cell r="B121">
            <v>120</v>
          </cell>
        </row>
        <row r="122">
          <cell r="A122">
            <v>416100</v>
          </cell>
          <cell r="B122">
            <v>121</v>
          </cell>
        </row>
        <row r="123">
          <cell r="A123">
            <v>416450</v>
          </cell>
          <cell r="B123">
            <v>122</v>
          </cell>
        </row>
        <row r="124">
          <cell r="A124">
            <v>416800</v>
          </cell>
          <cell r="B124">
            <v>123</v>
          </cell>
        </row>
        <row r="125">
          <cell r="A125">
            <v>417150</v>
          </cell>
          <cell r="B125">
            <v>124</v>
          </cell>
        </row>
        <row r="126">
          <cell r="A126">
            <v>417500</v>
          </cell>
          <cell r="B126">
            <v>125</v>
          </cell>
        </row>
        <row r="127">
          <cell r="A127">
            <v>417850</v>
          </cell>
          <cell r="B127">
            <v>126</v>
          </cell>
        </row>
        <row r="128">
          <cell r="A128">
            <v>418200</v>
          </cell>
          <cell r="B128">
            <v>127</v>
          </cell>
        </row>
        <row r="129">
          <cell r="A129">
            <v>418550</v>
          </cell>
          <cell r="B129">
            <v>128</v>
          </cell>
        </row>
        <row r="130">
          <cell r="A130">
            <v>418900</v>
          </cell>
          <cell r="B130">
            <v>129</v>
          </cell>
        </row>
        <row r="131">
          <cell r="A131">
            <v>419250</v>
          </cell>
          <cell r="B131">
            <v>130</v>
          </cell>
        </row>
        <row r="132">
          <cell r="A132">
            <v>419600</v>
          </cell>
          <cell r="B132">
            <v>131</v>
          </cell>
        </row>
        <row r="133">
          <cell r="A133">
            <v>419950</v>
          </cell>
          <cell r="B133">
            <v>132</v>
          </cell>
        </row>
        <row r="134">
          <cell r="A134">
            <v>420300</v>
          </cell>
          <cell r="B134">
            <v>133</v>
          </cell>
        </row>
        <row r="135">
          <cell r="A135">
            <v>420650</v>
          </cell>
          <cell r="B135">
            <v>134</v>
          </cell>
        </row>
        <row r="136">
          <cell r="A136">
            <v>421000</v>
          </cell>
          <cell r="B136">
            <v>135</v>
          </cell>
        </row>
        <row r="137">
          <cell r="A137">
            <v>421350</v>
          </cell>
          <cell r="B137">
            <v>136</v>
          </cell>
        </row>
        <row r="138">
          <cell r="A138">
            <v>421700</v>
          </cell>
          <cell r="B138">
            <v>137</v>
          </cell>
        </row>
        <row r="139">
          <cell r="A139">
            <v>422050</v>
          </cell>
          <cell r="B139">
            <v>138</v>
          </cell>
        </row>
        <row r="140">
          <cell r="A140">
            <v>422400</v>
          </cell>
          <cell r="B140">
            <v>139</v>
          </cell>
        </row>
        <row r="141">
          <cell r="A141">
            <v>422750</v>
          </cell>
          <cell r="B141">
            <v>140</v>
          </cell>
        </row>
        <row r="142">
          <cell r="A142">
            <v>423100</v>
          </cell>
          <cell r="B142">
            <v>141</v>
          </cell>
        </row>
        <row r="143">
          <cell r="A143">
            <v>423450</v>
          </cell>
          <cell r="B143">
            <v>142</v>
          </cell>
        </row>
        <row r="144">
          <cell r="A144">
            <v>423800</v>
          </cell>
          <cell r="B144">
            <v>143</v>
          </cell>
        </row>
        <row r="145">
          <cell r="A145">
            <v>424150</v>
          </cell>
          <cell r="B145">
            <v>144</v>
          </cell>
        </row>
        <row r="146">
          <cell r="A146">
            <v>424500</v>
          </cell>
          <cell r="B146">
            <v>145</v>
          </cell>
        </row>
        <row r="147">
          <cell r="A147">
            <v>424850</v>
          </cell>
          <cell r="B147">
            <v>146</v>
          </cell>
        </row>
        <row r="148">
          <cell r="A148">
            <v>425200</v>
          </cell>
          <cell r="B148">
            <v>147</v>
          </cell>
        </row>
        <row r="149">
          <cell r="A149">
            <v>425550</v>
          </cell>
          <cell r="B149">
            <v>148</v>
          </cell>
        </row>
        <row r="150">
          <cell r="A150">
            <v>425900</v>
          </cell>
          <cell r="B150">
            <v>149</v>
          </cell>
        </row>
        <row r="151">
          <cell r="A151">
            <v>426250</v>
          </cell>
          <cell r="B151">
            <v>150</v>
          </cell>
        </row>
        <row r="152">
          <cell r="A152">
            <v>426600</v>
          </cell>
          <cell r="B152">
            <v>151</v>
          </cell>
        </row>
        <row r="153">
          <cell r="A153">
            <v>426950</v>
          </cell>
          <cell r="B153">
            <v>152</v>
          </cell>
        </row>
        <row r="154">
          <cell r="A154">
            <v>427300</v>
          </cell>
          <cell r="B154">
            <v>153</v>
          </cell>
        </row>
        <row r="155">
          <cell r="A155">
            <v>427650</v>
          </cell>
          <cell r="B155">
            <v>154</v>
          </cell>
        </row>
        <row r="156">
          <cell r="A156">
            <v>428000</v>
          </cell>
          <cell r="B156">
            <v>155</v>
          </cell>
        </row>
        <row r="157">
          <cell r="A157">
            <v>428350</v>
          </cell>
          <cell r="B157">
            <v>156</v>
          </cell>
        </row>
        <row r="158">
          <cell r="A158">
            <v>428700</v>
          </cell>
          <cell r="B158">
            <v>157</v>
          </cell>
        </row>
        <row r="159">
          <cell r="A159">
            <v>429050</v>
          </cell>
          <cell r="B159">
            <v>158</v>
          </cell>
        </row>
        <row r="160">
          <cell r="A160">
            <v>429400</v>
          </cell>
          <cell r="B160">
            <v>159</v>
          </cell>
        </row>
        <row r="161">
          <cell r="A161">
            <v>429750</v>
          </cell>
          <cell r="B161">
            <v>160</v>
          </cell>
        </row>
        <row r="162">
          <cell r="A162">
            <v>430100</v>
          </cell>
          <cell r="B162">
            <v>161</v>
          </cell>
        </row>
        <row r="163">
          <cell r="A163">
            <v>430450</v>
          </cell>
          <cell r="B163">
            <v>162</v>
          </cell>
        </row>
        <row r="164">
          <cell r="A164">
            <v>430800</v>
          </cell>
          <cell r="B164">
            <v>163</v>
          </cell>
        </row>
        <row r="165">
          <cell r="A165">
            <v>431150</v>
          </cell>
          <cell r="B165">
            <v>164</v>
          </cell>
        </row>
        <row r="166">
          <cell r="A166">
            <v>431500</v>
          </cell>
          <cell r="B166">
            <v>165</v>
          </cell>
        </row>
        <row r="167">
          <cell r="A167">
            <v>431850</v>
          </cell>
          <cell r="B167">
            <v>166</v>
          </cell>
        </row>
        <row r="168">
          <cell r="A168">
            <v>432200</v>
          </cell>
          <cell r="B168">
            <v>167</v>
          </cell>
        </row>
        <row r="169">
          <cell r="A169">
            <v>432550</v>
          </cell>
          <cell r="B169">
            <v>168</v>
          </cell>
        </row>
        <row r="170">
          <cell r="A170">
            <v>432900</v>
          </cell>
          <cell r="B170">
            <v>169</v>
          </cell>
        </row>
        <row r="171">
          <cell r="A171">
            <v>433250</v>
          </cell>
          <cell r="B171">
            <v>170</v>
          </cell>
        </row>
        <row r="172">
          <cell r="A172">
            <v>433600</v>
          </cell>
          <cell r="B172">
            <v>171</v>
          </cell>
        </row>
        <row r="173">
          <cell r="A173">
            <v>433950</v>
          </cell>
          <cell r="B173">
            <v>172</v>
          </cell>
        </row>
        <row r="174">
          <cell r="A174">
            <v>434300</v>
          </cell>
          <cell r="B174">
            <v>173</v>
          </cell>
        </row>
        <row r="175">
          <cell r="A175">
            <v>434650</v>
          </cell>
          <cell r="B175">
            <v>174</v>
          </cell>
        </row>
        <row r="176">
          <cell r="A176">
            <v>435000</v>
          </cell>
          <cell r="B176">
            <v>175</v>
          </cell>
        </row>
        <row r="177">
          <cell r="A177">
            <v>435350</v>
          </cell>
          <cell r="B177">
            <v>176</v>
          </cell>
        </row>
        <row r="178">
          <cell r="A178">
            <v>435700</v>
          </cell>
          <cell r="B178">
            <v>177</v>
          </cell>
        </row>
        <row r="179">
          <cell r="A179">
            <v>436050</v>
          </cell>
          <cell r="B179">
            <v>178</v>
          </cell>
        </row>
        <row r="180">
          <cell r="A180">
            <v>436400</v>
          </cell>
          <cell r="B180">
            <v>179</v>
          </cell>
        </row>
        <row r="181">
          <cell r="A181">
            <v>436750</v>
          </cell>
          <cell r="B181">
            <v>180</v>
          </cell>
        </row>
        <row r="182">
          <cell r="A182">
            <v>437100</v>
          </cell>
          <cell r="B182">
            <v>181</v>
          </cell>
        </row>
        <row r="183">
          <cell r="A183">
            <v>437450</v>
          </cell>
          <cell r="B183">
            <v>182</v>
          </cell>
        </row>
        <row r="184">
          <cell r="A184">
            <v>437800</v>
          </cell>
          <cell r="B184">
            <v>183</v>
          </cell>
        </row>
        <row r="185">
          <cell r="A185">
            <v>438150</v>
          </cell>
          <cell r="B185">
            <v>184</v>
          </cell>
        </row>
        <row r="186">
          <cell r="A186">
            <v>438500</v>
          </cell>
          <cell r="B186">
            <v>185</v>
          </cell>
        </row>
        <row r="187">
          <cell r="A187">
            <v>438850</v>
          </cell>
          <cell r="B187">
            <v>186</v>
          </cell>
        </row>
        <row r="188">
          <cell r="A188">
            <v>439200</v>
          </cell>
          <cell r="B188">
            <v>187</v>
          </cell>
        </row>
        <row r="189">
          <cell r="A189">
            <v>439550</v>
          </cell>
          <cell r="B189">
            <v>188</v>
          </cell>
        </row>
        <row r="190">
          <cell r="A190">
            <v>439900</v>
          </cell>
          <cell r="B190">
            <v>189</v>
          </cell>
        </row>
        <row r="191">
          <cell r="A191">
            <v>440250</v>
          </cell>
          <cell r="B191">
            <v>190</v>
          </cell>
        </row>
        <row r="192">
          <cell r="A192">
            <v>440600</v>
          </cell>
          <cell r="B192">
            <v>191</v>
          </cell>
        </row>
        <row r="193">
          <cell r="A193">
            <v>440950</v>
          </cell>
          <cell r="B193">
            <v>192</v>
          </cell>
        </row>
        <row r="194">
          <cell r="A194">
            <v>441300</v>
          </cell>
          <cell r="B194">
            <v>193</v>
          </cell>
        </row>
        <row r="195">
          <cell r="A195">
            <v>441650</v>
          </cell>
          <cell r="B195">
            <v>194</v>
          </cell>
        </row>
        <row r="196">
          <cell r="A196">
            <v>442000</v>
          </cell>
          <cell r="B196">
            <v>195</v>
          </cell>
        </row>
        <row r="197">
          <cell r="A197">
            <v>442350</v>
          </cell>
          <cell r="B197">
            <v>196</v>
          </cell>
        </row>
        <row r="198">
          <cell r="A198">
            <v>442700</v>
          </cell>
          <cell r="B198">
            <v>197</v>
          </cell>
        </row>
        <row r="199">
          <cell r="A199">
            <v>443050</v>
          </cell>
          <cell r="B199">
            <v>198</v>
          </cell>
        </row>
        <row r="200">
          <cell r="A200">
            <v>443400</v>
          </cell>
          <cell r="B200">
            <v>199</v>
          </cell>
        </row>
        <row r="201">
          <cell r="A201">
            <v>443750</v>
          </cell>
          <cell r="B201">
            <v>200</v>
          </cell>
        </row>
        <row r="202">
          <cell r="A202">
            <v>444100</v>
          </cell>
          <cell r="B202">
            <v>201</v>
          </cell>
        </row>
        <row r="203">
          <cell r="A203">
            <v>444450</v>
          </cell>
          <cell r="B203">
            <v>202</v>
          </cell>
        </row>
        <row r="204">
          <cell r="A204">
            <v>444800</v>
          </cell>
          <cell r="B204">
            <v>203</v>
          </cell>
        </row>
        <row r="205">
          <cell r="A205">
            <v>445150</v>
          </cell>
          <cell r="B205">
            <v>204</v>
          </cell>
        </row>
        <row r="206">
          <cell r="A206">
            <v>445500</v>
          </cell>
          <cell r="B206">
            <v>205</v>
          </cell>
        </row>
        <row r="207">
          <cell r="A207">
            <v>445850</v>
          </cell>
          <cell r="B207">
            <v>206</v>
          </cell>
        </row>
        <row r="208">
          <cell r="A208">
            <v>446200</v>
          </cell>
          <cell r="B208">
            <v>207</v>
          </cell>
        </row>
        <row r="209">
          <cell r="A209">
            <v>446550</v>
          </cell>
          <cell r="B209">
            <v>208</v>
          </cell>
        </row>
        <row r="210">
          <cell r="A210">
            <v>446900</v>
          </cell>
          <cell r="B210">
            <v>209</v>
          </cell>
        </row>
        <row r="211">
          <cell r="A211">
            <v>447250</v>
          </cell>
          <cell r="B211">
            <v>210</v>
          </cell>
        </row>
        <row r="212">
          <cell r="A212">
            <v>447600</v>
          </cell>
          <cell r="B212">
            <v>211</v>
          </cell>
        </row>
        <row r="213">
          <cell r="A213">
            <v>447950</v>
          </cell>
          <cell r="B213">
            <v>212</v>
          </cell>
        </row>
        <row r="214">
          <cell r="A214">
            <v>448300</v>
          </cell>
          <cell r="B214">
            <v>213</v>
          </cell>
        </row>
        <row r="215">
          <cell r="A215">
            <v>448650</v>
          </cell>
          <cell r="B215">
            <v>214</v>
          </cell>
        </row>
        <row r="216">
          <cell r="A216">
            <v>449000</v>
          </cell>
          <cell r="B216">
            <v>215</v>
          </cell>
        </row>
        <row r="217">
          <cell r="A217">
            <v>449350</v>
          </cell>
          <cell r="B217">
            <v>216</v>
          </cell>
        </row>
        <row r="218">
          <cell r="A218">
            <v>449700</v>
          </cell>
          <cell r="B218">
            <v>217</v>
          </cell>
        </row>
        <row r="219">
          <cell r="A219">
            <v>450050</v>
          </cell>
          <cell r="B219">
            <v>218</v>
          </cell>
        </row>
        <row r="220">
          <cell r="A220">
            <v>450400</v>
          </cell>
          <cell r="B220">
            <v>219</v>
          </cell>
        </row>
        <row r="221">
          <cell r="A221">
            <v>450750</v>
          </cell>
          <cell r="B221">
            <v>220</v>
          </cell>
        </row>
        <row r="222">
          <cell r="A222">
            <v>451100</v>
          </cell>
          <cell r="B222">
            <v>221</v>
          </cell>
        </row>
        <row r="223">
          <cell r="A223">
            <v>451450</v>
          </cell>
          <cell r="B223">
            <v>222</v>
          </cell>
        </row>
        <row r="224">
          <cell r="A224">
            <v>451800</v>
          </cell>
          <cell r="B224">
            <v>223</v>
          </cell>
        </row>
        <row r="225">
          <cell r="A225">
            <v>452150</v>
          </cell>
          <cell r="B225">
            <v>224</v>
          </cell>
        </row>
        <row r="226">
          <cell r="A226">
            <v>452500</v>
          </cell>
          <cell r="B226">
            <v>225</v>
          </cell>
        </row>
        <row r="227">
          <cell r="A227">
            <v>452850</v>
          </cell>
          <cell r="B227">
            <v>226</v>
          </cell>
        </row>
        <row r="228">
          <cell r="A228">
            <v>453200</v>
          </cell>
          <cell r="B228">
            <v>227</v>
          </cell>
        </row>
        <row r="229">
          <cell r="A229">
            <v>453550</v>
          </cell>
          <cell r="B229">
            <v>228</v>
          </cell>
        </row>
        <row r="230">
          <cell r="A230">
            <v>453900</v>
          </cell>
          <cell r="B230">
            <v>229</v>
          </cell>
        </row>
        <row r="231">
          <cell r="A231">
            <v>454250</v>
          </cell>
          <cell r="B231">
            <v>230</v>
          </cell>
        </row>
        <row r="232">
          <cell r="A232">
            <v>454600</v>
          </cell>
          <cell r="B232">
            <v>231</v>
          </cell>
        </row>
        <row r="233">
          <cell r="A233">
            <v>454950</v>
          </cell>
          <cell r="B233">
            <v>232</v>
          </cell>
        </row>
        <row r="234">
          <cell r="A234">
            <v>455300</v>
          </cell>
          <cell r="B234">
            <v>233</v>
          </cell>
        </row>
        <row r="235">
          <cell r="A235">
            <v>455650</v>
          </cell>
          <cell r="B235">
            <v>234</v>
          </cell>
        </row>
        <row r="236">
          <cell r="A236">
            <v>456000</v>
          </cell>
          <cell r="B236">
            <v>235</v>
          </cell>
        </row>
        <row r="237">
          <cell r="A237">
            <v>456350</v>
          </cell>
          <cell r="B237">
            <v>236</v>
          </cell>
        </row>
        <row r="238">
          <cell r="A238">
            <v>456700</v>
          </cell>
          <cell r="B238">
            <v>237</v>
          </cell>
        </row>
        <row r="239">
          <cell r="A239">
            <v>457050</v>
          </cell>
          <cell r="B239">
            <v>238</v>
          </cell>
        </row>
        <row r="240">
          <cell r="A240">
            <v>457400</v>
          </cell>
          <cell r="B240">
            <v>239</v>
          </cell>
        </row>
        <row r="241">
          <cell r="A241">
            <v>457750</v>
          </cell>
          <cell r="B241">
            <v>240</v>
          </cell>
        </row>
        <row r="242">
          <cell r="A242">
            <v>458100</v>
          </cell>
          <cell r="B242">
            <v>241</v>
          </cell>
        </row>
        <row r="243">
          <cell r="A243">
            <v>458450</v>
          </cell>
          <cell r="B243">
            <v>242</v>
          </cell>
        </row>
        <row r="244">
          <cell r="A244">
            <v>458800</v>
          </cell>
          <cell r="B244">
            <v>243</v>
          </cell>
        </row>
        <row r="245">
          <cell r="A245">
            <v>459150</v>
          </cell>
          <cell r="B245">
            <v>244</v>
          </cell>
        </row>
        <row r="246">
          <cell r="A246">
            <v>459500</v>
          </cell>
          <cell r="B246">
            <v>245</v>
          </cell>
        </row>
        <row r="247">
          <cell r="A247">
            <v>459850</v>
          </cell>
          <cell r="B247">
            <v>246</v>
          </cell>
        </row>
        <row r="248">
          <cell r="A248">
            <v>460200</v>
          </cell>
          <cell r="B248">
            <v>247</v>
          </cell>
        </row>
        <row r="249">
          <cell r="A249">
            <v>460550</v>
          </cell>
          <cell r="B249">
            <v>248</v>
          </cell>
        </row>
        <row r="250">
          <cell r="A250">
            <v>460900</v>
          </cell>
          <cell r="B250">
            <v>249</v>
          </cell>
        </row>
        <row r="251">
          <cell r="A251">
            <v>461250</v>
          </cell>
          <cell r="B251">
            <v>250</v>
          </cell>
        </row>
        <row r="252">
          <cell r="A252">
            <v>461600</v>
          </cell>
          <cell r="B252">
            <v>251</v>
          </cell>
        </row>
        <row r="253">
          <cell r="A253">
            <v>461950</v>
          </cell>
          <cell r="B253">
            <v>252</v>
          </cell>
        </row>
        <row r="254">
          <cell r="A254">
            <v>462300</v>
          </cell>
          <cell r="B254">
            <v>253</v>
          </cell>
        </row>
        <row r="255">
          <cell r="A255">
            <v>462650</v>
          </cell>
          <cell r="B255">
            <v>254</v>
          </cell>
        </row>
        <row r="256">
          <cell r="A256">
            <v>463000</v>
          </cell>
          <cell r="B256">
            <v>255</v>
          </cell>
        </row>
        <row r="257">
          <cell r="A257">
            <v>463350</v>
          </cell>
          <cell r="B257">
            <v>256</v>
          </cell>
        </row>
        <row r="258">
          <cell r="A258">
            <v>463700</v>
          </cell>
          <cell r="B258">
            <v>257</v>
          </cell>
        </row>
        <row r="259">
          <cell r="A259">
            <v>464050</v>
          </cell>
          <cell r="B259">
            <v>258</v>
          </cell>
        </row>
        <row r="260">
          <cell r="A260">
            <v>464400</v>
          </cell>
          <cell r="B260">
            <v>259</v>
          </cell>
        </row>
        <row r="261">
          <cell r="A261">
            <v>464750</v>
          </cell>
          <cell r="B261">
            <v>260</v>
          </cell>
        </row>
        <row r="262">
          <cell r="A262">
            <v>465100</v>
          </cell>
          <cell r="B262">
            <v>261</v>
          </cell>
        </row>
        <row r="263">
          <cell r="A263">
            <v>465450</v>
          </cell>
          <cell r="B263">
            <v>262</v>
          </cell>
        </row>
        <row r="264">
          <cell r="A264">
            <v>465800</v>
          </cell>
          <cell r="B264">
            <v>263</v>
          </cell>
        </row>
        <row r="265">
          <cell r="A265">
            <v>466150</v>
          </cell>
          <cell r="B265">
            <v>264</v>
          </cell>
        </row>
        <row r="266">
          <cell r="A266">
            <v>466500</v>
          </cell>
          <cell r="B266">
            <v>265</v>
          </cell>
        </row>
        <row r="267">
          <cell r="A267">
            <v>466850</v>
          </cell>
          <cell r="B267">
            <v>266</v>
          </cell>
        </row>
        <row r="268">
          <cell r="A268">
            <v>467200</v>
          </cell>
          <cell r="B268">
            <v>267</v>
          </cell>
        </row>
        <row r="269">
          <cell r="A269">
            <v>467550</v>
          </cell>
          <cell r="B269">
            <v>268</v>
          </cell>
        </row>
        <row r="270">
          <cell r="A270">
            <v>467900</v>
          </cell>
          <cell r="B270">
            <v>269</v>
          </cell>
        </row>
        <row r="271">
          <cell r="A271">
            <v>468250</v>
          </cell>
          <cell r="B271">
            <v>270</v>
          </cell>
        </row>
        <row r="272">
          <cell r="A272">
            <v>468600</v>
          </cell>
          <cell r="B272">
            <v>271</v>
          </cell>
        </row>
        <row r="273">
          <cell r="A273">
            <v>468950</v>
          </cell>
          <cell r="B273">
            <v>272</v>
          </cell>
        </row>
        <row r="274">
          <cell r="A274">
            <v>469300</v>
          </cell>
          <cell r="B274">
            <v>273</v>
          </cell>
        </row>
        <row r="275">
          <cell r="A275">
            <v>469650</v>
          </cell>
          <cell r="B275">
            <v>274</v>
          </cell>
        </row>
        <row r="276">
          <cell r="A276">
            <v>470000</v>
          </cell>
          <cell r="B276">
            <v>275</v>
          </cell>
        </row>
        <row r="277">
          <cell r="A277">
            <v>470350</v>
          </cell>
          <cell r="B277">
            <v>276</v>
          </cell>
        </row>
        <row r="278">
          <cell r="A278">
            <v>470700</v>
          </cell>
          <cell r="B278">
            <v>277</v>
          </cell>
        </row>
        <row r="279">
          <cell r="A279">
            <v>471050</v>
          </cell>
          <cell r="B279">
            <v>278</v>
          </cell>
        </row>
        <row r="280">
          <cell r="A280">
            <v>471400</v>
          </cell>
          <cell r="B280">
            <v>279</v>
          </cell>
        </row>
        <row r="281">
          <cell r="A281">
            <v>471750</v>
          </cell>
          <cell r="B281">
            <v>280</v>
          </cell>
        </row>
        <row r="282">
          <cell r="A282">
            <v>472100</v>
          </cell>
          <cell r="B282">
            <v>281</v>
          </cell>
        </row>
        <row r="283">
          <cell r="A283">
            <v>472450</v>
          </cell>
          <cell r="B283">
            <v>282</v>
          </cell>
        </row>
        <row r="284">
          <cell r="A284">
            <v>472800</v>
          </cell>
          <cell r="B284">
            <v>283</v>
          </cell>
        </row>
        <row r="285">
          <cell r="A285">
            <v>473150</v>
          </cell>
          <cell r="B285">
            <v>284</v>
          </cell>
        </row>
        <row r="286">
          <cell r="A286">
            <v>473500</v>
          </cell>
          <cell r="B286">
            <v>285</v>
          </cell>
        </row>
        <row r="287">
          <cell r="A287">
            <v>473850</v>
          </cell>
          <cell r="B287">
            <v>286</v>
          </cell>
        </row>
        <row r="288">
          <cell r="A288">
            <v>474200</v>
          </cell>
          <cell r="B288">
            <v>287</v>
          </cell>
        </row>
        <row r="289">
          <cell r="A289">
            <v>474550</v>
          </cell>
          <cell r="B289">
            <v>288</v>
          </cell>
        </row>
        <row r="290">
          <cell r="A290">
            <v>474900</v>
          </cell>
          <cell r="B290">
            <v>289</v>
          </cell>
        </row>
        <row r="291">
          <cell r="A291">
            <v>475250</v>
          </cell>
          <cell r="B291">
            <v>290</v>
          </cell>
        </row>
        <row r="292">
          <cell r="A292">
            <v>475600</v>
          </cell>
          <cell r="B292">
            <v>291</v>
          </cell>
        </row>
        <row r="293">
          <cell r="A293">
            <v>475950</v>
          </cell>
          <cell r="B293">
            <v>292</v>
          </cell>
        </row>
        <row r="294">
          <cell r="A294">
            <v>476300</v>
          </cell>
          <cell r="B294">
            <v>293</v>
          </cell>
        </row>
        <row r="295">
          <cell r="A295">
            <v>476650</v>
          </cell>
          <cell r="B295">
            <v>294</v>
          </cell>
        </row>
        <row r="296">
          <cell r="A296">
            <v>477000</v>
          </cell>
          <cell r="B296">
            <v>295</v>
          </cell>
        </row>
        <row r="297">
          <cell r="A297">
            <v>477350</v>
          </cell>
          <cell r="B297">
            <v>296</v>
          </cell>
        </row>
        <row r="298">
          <cell r="A298">
            <v>477700</v>
          </cell>
          <cell r="B298">
            <v>297</v>
          </cell>
        </row>
        <row r="299">
          <cell r="A299">
            <v>478050</v>
          </cell>
          <cell r="B299">
            <v>298</v>
          </cell>
        </row>
        <row r="300">
          <cell r="A300">
            <v>478400</v>
          </cell>
          <cell r="B300">
            <v>299</v>
          </cell>
        </row>
        <row r="301">
          <cell r="A301">
            <v>478750</v>
          </cell>
          <cell r="B301">
            <v>300</v>
          </cell>
        </row>
        <row r="302">
          <cell r="A302">
            <v>479100</v>
          </cell>
          <cell r="B302">
            <v>301</v>
          </cell>
        </row>
        <row r="303">
          <cell r="A303">
            <v>479450</v>
          </cell>
          <cell r="B303">
            <v>302</v>
          </cell>
        </row>
        <row r="304">
          <cell r="A304">
            <v>479800</v>
          </cell>
          <cell r="B304">
            <v>303</v>
          </cell>
        </row>
        <row r="305">
          <cell r="A305">
            <v>480150</v>
          </cell>
          <cell r="B305">
            <v>304</v>
          </cell>
        </row>
        <row r="306">
          <cell r="A306">
            <v>480500</v>
          </cell>
          <cell r="B306">
            <v>305</v>
          </cell>
        </row>
        <row r="307">
          <cell r="A307">
            <v>480850</v>
          </cell>
          <cell r="B307">
            <v>306</v>
          </cell>
        </row>
        <row r="308">
          <cell r="A308">
            <v>481200</v>
          </cell>
          <cell r="B308">
            <v>307</v>
          </cell>
        </row>
        <row r="309">
          <cell r="A309">
            <v>481550</v>
          </cell>
          <cell r="B309">
            <v>308</v>
          </cell>
        </row>
        <row r="310">
          <cell r="A310">
            <v>481900</v>
          </cell>
          <cell r="B310">
            <v>309</v>
          </cell>
        </row>
        <row r="311">
          <cell r="A311">
            <v>482250</v>
          </cell>
          <cell r="B311">
            <v>310</v>
          </cell>
        </row>
        <row r="312">
          <cell r="A312">
            <v>482600</v>
          </cell>
          <cell r="B312">
            <v>311</v>
          </cell>
        </row>
        <row r="313">
          <cell r="A313">
            <v>482950</v>
          </cell>
          <cell r="B313">
            <v>312</v>
          </cell>
        </row>
        <row r="314">
          <cell r="A314">
            <v>483300</v>
          </cell>
          <cell r="B314">
            <v>313</v>
          </cell>
        </row>
        <row r="315">
          <cell r="A315">
            <v>483650</v>
          </cell>
          <cell r="B315">
            <v>314</v>
          </cell>
        </row>
        <row r="316">
          <cell r="A316">
            <v>484000</v>
          </cell>
          <cell r="B316">
            <v>315</v>
          </cell>
        </row>
        <row r="317">
          <cell r="A317">
            <v>484350</v>
          </cell>
          <cell r="B317">
            <v>316</v>
          </cell>
        </row>
        <row r="318">
          <cell r="A318">
            <v>484700</v>
          </cell>
          <cell r="B318">
            <v>317</v>
          </cell>
        </row>
        <row r="319">
          <cell r="A319">
            <v>485050</v>
          </cell>
          <cell r="B319">
            <v>318</v>
          </cell>
        </row>
        <row r="320">
          <cell r="A320">
            <v>485400</v>
          </cell>
          <cell r="B320">
            <v>319</v>
          </cell>
        </row>
        <row r="321">
          <cell r="A321">
            <v>485750</v>
          </cell>
          <cell r="B321">
            <v>320</v>
          </cell>
        </row>
        <row r="322">
          <cell r="A322">
            <v>486100</v>
          </cell>
          <cell r="B322">
            <v>321</v>
          </cell>
        </row>
        <row r="323">
          <cell r="A323">
            <v>486450</v>
          </cell>
          <cell r="B323">
            <v>322</v>
          </cell>
        </row>
        <row r="324">
          <cell r="A324">
            <v>486800</v>
          </cell>
          <cell r="B324">
            <v>323</v>
          </cell>
        </row>
        <row r="325">
          <cell r="A325">
            <v>487150</v>
          </cell>
          <cell r="B325">
            <v>324</v>
          </cell>
        </row>
        <row r="326">
          <cell r="A326">
            <v>487500</v>
          </cell>
          <cell r="B326">
            <v>325</v>
          </cell>
        </row>
        <row r="327">
          <cell r="A327">
            <v>487850</v>
          </cell>
          <cell r="B327">
            <v>326</v>
          </cell>
        </row>
        <row r="328">
          <cell r="A328">
            <v>488200</v>
          </cell>
          <cell r="B328">
            <v>327</v>
          </cell>
        </row>
        <row r="329">
          <cell r="A329">
            <v>488550</v>
          </cell>
          <cell r="B329">
            <v>328</v>
          </cell>
        </row>
        <row r="330">
          <cell r="A330">
            <v>488900</v>
          </cell>
          <cell r="B330">
            <v>329</v>
          </cell>
        </row>
        <row r="331">
          <cell r="A331">
            <v>489250</v>
          </cell>
          <cell r="B331">
            <v>330</v>
          </cell>
        </row>
        <row r="332">
          <cell r="A332">
            <v>489600</v>
          </cell>
          <cell r="B332">
            <v>331</v>
          </cell>
        </row>
        <row r="333">
          <cell r="A333">
            <v>489950</v>
          </cell>
          <cell r="B333">
            <v>332</v>
          </cell>
        </row>
        <row r="334">
          <cell r="A334">
            <v>490300</v>
          </cell>
          <cell r="B334">
            <v>333</v>
          </cell>
        </row>
        <row r="335">
          <cell r="A335">
            <v>490650</v>
          </cell>
          <cell r="B335">
            <v>334</v>
          </cell>
        </row>
        <row r="336">
          <cell r="A336">
            <v>491000</v>
          </cell>
          <cell r="B336">
            <v>335</v>
          </cell>
        </row>
        <row r="337">
          <cell r="A337">
            <v>491350</v>
          </cell>
          <cell r="B337">
            <v>336</v>
          </cell>
        </row>
        <row r="338">
          <cell r="A338">
            <v>491700</v>
          </cell>
          <cell r="B338">
            <v>337</v>
          </cell>
        </row>
        <row r="339">
          <cell r="A339">
            <v>492050</v>
          </cell>
          <cell r="B339">
            <v>338</v>
          </cell>
        </row>
        <row r="340">
          <cell r="A340">
            <v>492400</v>
          </cell>
          <cell r="B340">
            <v>339</v>
          </cell>
        </row>
        <row r="341">
          <cell r="A341">
            <v>492750</v>
          </cell>
          <cell r="B341">
            <v>340</v>
          </cell>
        </row>
        <row r="342">
          <cell r="A342">
            <v>493100</v>
          </cell>
          <cell r="B342">
            <v>341</v>
          </cell>
        </row>
        <row r="343">
          <cell r="A343">
            <v>493450</v>
          </cell>
          <cell r="B343">
            <v>342</v>
          </cell>
        </row>
        <row r="344">
          <cell r="A344">
            <v>493800</v>
          </cell>
          <cell r="B344">
            <v>343</v>
          </cell>
        </row>
        <row r="345">
          <cell r="A345">
            <v>494150</v>
          </cell>
          <cell r="B345">
            <v>344</v>
          </cell>
        </row>
        <row r="346">
          <cell r="A346">
            <v>494500</v>
          </cell>
          <cell r="B346">
            <v>345</v>
          </cell>
        </row>
        <row r="347">
          <cell r="A347">
            <v>494850</v>
          </cell>
          <cell r="B347">
            <v>346</v>
          </cell>
        </row>
        <row r="348">
          <cell r="A348">
            <v>495200</v>
          </cell>
          <cell r="B348">
            <v>347</v>
          </cell>
        </row>
        <row r="349">
          <cell r="A349">
            <v>495550</v>
          </cell>
          <cell r="B349">
            <v>348</v>
          </cell>
        </row>
        <row r="350">
          <cell r="A350">
            <v>495900</v>
          </cell>
          <cell r="B350">
            <v>349</v>
          </cell>
        </row>
        <row r="351">
          <cell r="A351">
            <v>496250</v>
          </cell>
          <cell r="B351">
            <v>350</v>
          </cell>
        </row>
        <row r="352">
          <cell r="A352">
            <v>496600</v>
          </cell>
          <cell r="B352">
            <v>351</v>
          </cell>
        </row>
        <row r="353">
          <cell r="A353">
            <v>496950</v>
          </cell>
          <cell r="B353">
            <v>352</v>
          </cell>
        </row>
        <row r="354">
          <cell r="A354">
            <v>497300</v>
          </cell>
          <cell r="B354">
            <v>353</v>
          </cell>
        </row>
        <row r="355">
          <cell r="A355">
            <v>497650</v>
          </cell>
          <cell r="B355">
            <v>354</v>
          </cell>
        </row>
        <row r="356">
          <cell r="A356">
            <v>498000</v>
          </cell>
          <cell r="B356">
            <v>355</v>
          </cell>
        </row>
        <row r="357">
          <cell r="A357">
            <v>498350</v>
          </cell>
          <cell r="B357">
            <v>356</v>
          </cell>
        </row>
        <row r="358">
          <cell r="A358">
            <v>498700</v>
          </cell>
          <cell r="B358">
            <v>357</v>
          </cell>
        </row>
        <row r="359">
          <cell r="A359">
            <v>499050</v>
          </cell>
          <cell r="B359">
            <v>358</v>
          </cell>
        </row>
        <row r="360">
          <cell r="A360">
            <v>499400</v>
          </cell>
          <cell r="B360">
            <v>359</v>
          </cell>
        </row>
        <row r="361">
          <cell r="A361">
            <v>499750</v>
          </cell>
          <cell r="B361">
            <v>360</v>
          </cell>
        </row>
        <row r="362">
          <cell r="A362">
            <v>500100</v>
          </cell>
          <cell r="B362">
            <v>361</v>
          </cell>
        </row>
        <row r="363">
          <cell r="A363">
            <v>500450</v>
          </cell>
          <cell r="B363">
            <v>362</v>
          </cell>
        </row>
        <row r="364">
          <cell r="A364">
            <v>500800</v>
          </cell>
          <cell r="B364">
            <v>363</v>
          </cell>
        </row>
        <row r="365">
          <cell r="A365">
            <v>501150</v>
          </cell>
          <cell r="B365">
            <v>364</v>
          </cell>
        </row>
        <row r="366">
          <cell r="A366">
            <v>501500</v>
          </cell>
          <cell r="B366">
            <v>365</v>
          </cell>
        </row>
        <row r="367">
          <cell r="A367">
            <v>501850</v>
          </cell>
          <cell r="B367">
            <v>366</v>
          </cell>
        </row>
        <row r="368">
          <cell r="A368">
            <v>502200</v>
          </cell>
          <cell r="B368">
            <v>367</v>
          </cell>
        </row>
        <row r="369">
          <cell r="A369">
            <v>502550</v>
          </cell>
          <cell r="B369">
            <v>368</v>
          </cell>
        </row>
        <row r="370">
          <cell r="A370">
            <v>502900</v>
          </cell>
          <cell r="B370">
            <v>369</v>
          </cell>
        </row>
        <row r="371">
          <cell r="A371">
            <v>503250</v>
          </cell>
          <cell r="B371">
            <v>370</v>
          </cell>
        </row>
        <row r="372">
          <cell r="A372">
            <v>503600</v>
          </cell>
          <cell r="B372">
            <v>371</v>
          </cell>
        </row>
        <row r="373">
          <cell r="A373">
            <v>503950</v>
          </cell>
          <cell r="B373">
            <v>372</v>
          </cell>
        </row>
        <row r="374">
          <cell r="A374">
            <v>504300</v>
          </cell>
          <cell r="B374">
            <v>373</v>
          </cell>
        </row>
        <row r="375">
          <cell r="A375">
            <v>504650</v>
          </cell>
          <cell r="B375">
            <v>374</v>
          </cell>
        </row>
        <row r="376">
          <cell r="A376">
            <v>505000</v>
          </cell>
          <cell r="B376">
            <v>375</v>
          </cell>
        </row>
        <row r="377">
          <cell r="A377">
            <v>505350</v>
          </cell>
          <cell r="B377">
            <v>376</v>
          </cell>
        </row>
        <row r="378">
          <cell r="A378">
            <v>505700</v>
          </cell>
          <cell r="B378">
            <v>377</v>
          </cell>
        </row>
        <row r="379">
          <cell r="A379">
            <v>506050</v>
          </cell>
          <cell r="B379">
            <v>378</v>
          </cell>
        </row>
        <row r="380">
          <cell r="A380">
            <v>506400</v>
          </cell>
          <cell r="B380">
            <v>379</v>
          </cell>
        </row>
        <row r="381">
          <cell r="A381">
            <v>506750</v>
          </cell>
          <cell r="B381">
            <v>380</v>
          </cell>
        </row>
        <row r="382">
          <cell r="A382">
            <v>507100</v>
          </cell>
          <cell r="B382">
            <v>381</v>
          </cell>
        </row>
        <row r="383">
          <cell r="A383">
            <v>507450</v>
          </cell>
          <cell r="B383">
            <v>382</v>
          </cell>
        </row>
        <row r="384">
          <cell r="A384">
            <v>507800</v>
          </cell>
          <cell r="B384">
            <v>383</v>
          </cell>
        </row>
        <row r="385">
          <cell r="A385">
            <v>508150</v>
          </cell>
          <cell r="B385">
            <v>384</v>
          </cell>
        </row>
        <row r="386">
          <cell r="A386">
            <v>508500</v>
          </cell>
          <cell r="B386">
            <v>385</v>
          </cell>
        </row>
        <row r="387">
          <cell r="A387">
            <v>508850</v>
          </cell>
          <cell r="B387">
            <v>386</v>
          </cell>
        </row>
        <row r="388">
          <cell r="A388">
            <v>509200</v>
          </cell>
          <cell r="B388">
            <v>387</v>
          </cell>
        </row>
        <row r="389">
          <cell r="A389">
            <v>509550</v>
          </cell>
          <cell r="B389">
            <v>388</v>
          </cell>
        </row>
        <row r="390">
          <cell r="A390">
            <v>509900</v>
          </cell>
          <cell r="B390">
            <v>389</v>
          </cell>
        </row>
        <row r="391">
          <cell r="A391">
            <v>510250</v>
          </cell>
          <cell r="B391">
            <v>390</v>
          </cell>
        </row>
        <row r="392">
          <cell r="A392">
            <v>510600</v>
          </cell>
          <cell r="B392">
            <v>391</v>
          </cell>
        </row>
        <row r="393">
          <cell r="A393">
            <v>510950</v>
          </cell>
          <cell r="B393">
            <v>392</v>
          </cell>
        </row>
        <row r="394">
          <cell r="A394">
            <v>511300</v>
          </cell>
          <cell r="B394">
            <v>393</v>
          </cell>
        </row>
        <row r="395">
          <cell r="A395">
            <v>511650</v>
          </cell>
          <cell r="B395">
            <v>394</v>
          </cell>
        </row>
        <row r="396">
          <cell r="A396">
            <v>512000</v>
          </cell>
          <cell r="B396">
            <v>395</v>
          </cell>
        </row>
        <row r="397">
          <cell r="A397">
            <v>512350</v>
          </cell>
          <cell r="B397">
            <v>396</v>
          </cell>
        </row>
        <row r="398">
          <cell r="A398">
            <v>512700</v>
          </cell>
          <cell r="B398">
            <v>397</v>
          </cell>
        </row>
        <row r="399">
          <cell r="A399">
            <v>513050</v>
          </cell>
          <cell r="B399">
            <v>398</v>
          </cell>
        </row>
        <row r="400">
          <cell r="A400">
            <v>513400</v>
          </cell>
          <cell r="B400">
            <v>399</v>
          </cell>
        </row>
        <row r="401">
          <cell r="A401">
            <v>513750</v>
          </cell>
          <cell r="B401">
            <v>400</v>
          </cell>
        </row>
        <row r="402">
          <cell r="A402">
            <v>514100</v>
          </cell>
          <cell r="B402">
            <v>401</v>
          </cell>
        </row>
        <row r="403">
          <cell r="A403">
            <v>514450</v>
          </cell>
          <cell r="B403">
            <v>402</v>
          </cell>
        </row>
        <row r="404">
          <cell r="A404">
            <v>514800</v>
          </cell>
          <cell r="B404">
            <v>403</v>
          </cell>
        </row>
        <row r="405">
          <cell r="A405">
            <v>515150</v>
          </cell>
          <cell r="B405">
            <v>404</v>
          </cell>
        </row>
        <row r="406">
          <cell r="A406">
            <v>515500</v>
          </cell>
          <cell r="B406">
            <v>405</v>
          </cell>
        </row>
        <row r="407">
          <cell r="A407">
            <v>515850</v>
          </cell>
          <cell r="B407">
            <v>406</v>
          </cell>
        </row>
        <row r="408">
          <cell r="A408">
            <v>516200</v>
          </cell>
          <cell r="B408">
            <v>407</v>
          </cell>
        </row>
        <row r="409">
          <cell r="A409">
            <v>516550</v>
          </cell>
          <cell r="B409">
            <v>408</v>
          </cell>
        </row>
        <row r="410">
          <cell r="A410">
            <v>516900</v>
          </cell>
          <cell r="B410">
            <v>409</v>
          </cell>
        </row>
        <row r="411">
          <cell r="A411">
            <v>517250</v>
          </cell>
          <cell r="B411">
            <v>410</v>
          </cell>
        </row>
        <row r="412">
          <cell r="A412">
            <v>517600</v>
          </cell>
          <cell r="B412">
            <v>411</v>
          </cell>
        </row>
        <row r="413">
          <cell r="A413">
            <v>517950</v>
          </cell>
          <cell r="B413">
            <v>412</v>
          </cell>
        </row>
        <row r="414">
          <cell r="A414">
            <v>518300</v>
          </cell>
          <cell r="B414">
            <v>413</v>
          </cell>
        </row>
        <row r="415">
          <cell r="A415">
            <v>518650</v>
          </cell>
          <cell r="B415">
            <v>414</v>
          </cell>
        </row>
        <row r="416">
          <cell r="A416">
            <v>519000</v>
          </cell>
          <cell r="B416">
            <v>415</v>
          </cell>
        </row>
        <row r="417">
          <cell r="A417">
            <v>519350</v>
          </cell>
          <cell r="B417">
            <v>416</v>
          </cell>
        </row>
        <row r="418">
          <cell r="A418">
            <v>519700</v>
          </cell>
          <cell r="B418">
            <v>417</v>
          </cell>
        </row>
        <row r="419">
          <cell r="A419">
            <v>520050</v>
          </cell>
          <cell r="B419">
            <v>418</v>
          </cell>
        </row>
        <row r="420">
          <cell r="A420">
            <v>520400</v>
          </cell>
          <cell r="B420">
            <v>419</v>
          </cell>
        </row>
        <row r="421">
          <cell r="A421">
            <v>520750</v>
          </cell>
          <cell r="B421">
            <v>420</v>
          </cell>
        </row>
        <row r="422">
          <cell r="A422">
            <v>521100</v>
          </cell>
          <cell r="B422">
            <v>421</v>
          </cell>
        </row>
        <row r="423">
          <cell r="A423">
            <v>521450</v>
          </cell>
          <cell r="B423">
            <v>422</v>
          </cell>
        </row>
        <row r="424">
          <cell r="A424">
            <v>521800</v>
          </cell>
          <cell r="B424">
            <v>423</v>
          </cell>
        </row>
        <row r="425">
          <cell r="A425">
            <v>522150</v>
          </cell>
          <cell r="B425">
            <v>424</v>
          </cell>
        </row>
        <row r="426">
          <cell r="A426">
            <v>522500</v>
          </cell>
          <cell r="B426">
            <v>425</v>
          </cell>
        </row>
        <row r="427">
          <cell r="A427">
            <v>522850</v>
          </cell>
          <cell r="B427">
            <v>426</v>
          </cell>
        </row>
        <row r="428">
          <cell r="A428">
            <v>523200</v>
          </cell>
          <cell r="B428">
            <v>427</v>
          </cell>
        </row>
        <row r="429">
          <cell r="A429">
            <v>523550</v>
          </cell>
          <cell r="B429">
            <v>428</v>
          </cell>
        </row>
        <row r="430">
          <cell r="A430">
            <v>523900</v>
          </cell>
          <cell r="B430">
            <v>429</v>
          </cell>
        </row>
        <row r="431">
          <cell r="A431">
            <v>524250</v>
          </cell>
          <cell r="B431">
            <v>430</v>
          </cell>
        </row>
        <row r="432">
          <cell r="A432">
            <v>524600</v>
          </cell>
          <cell r="B432">
            <v>431</v>
          </cell>
        </row>
        <row r="433">
          <cell r="A433">
            <v>524950</v>
          </cell>
          <cell r="B433">
            <v>432</v>
          </cell>
        </row>
        <row r="434">
          <cell r="A434">
            <v>525300</v>
          </cell>
          <cell r="B434">
            <v>433</v>
          </cell>
        </row>
        <row r="435">
          <cell r="A435">
            <v>525650</v>
          </cell>
          <cell r="B435">
            <v>434</v>
          </cell>
        </row>
        <row r="436">
          <cell r="A436">
            <v>526000</v>
          </cell>
          <cell r="B436">
            <v>435</v>
          </cell>
        </row>
        <row r="437">
          <cell r="A437">
            <v>526350</v>
          </cell>
          <cell r="B437">
            <v>436</v>
          </cell>
        </row>
        <row r="438">
          <cell r="A438">
            <v>526700</v>
          </cell>
          <cell r="B438">
            <v>437</v>
          </cell>
        </row>
        <row r="439">
          <cell r="A439">
            <v>527050</v>
          </cell>
          <cell r="B439">
            <v>438</v>
          </cell>
        </row>
        <row r="440">
          <cell r="A440">
            <v>527400</v>
          </cell>
          <cell r="B440">
            <v>439</v>
          </cell>
        </row>
        <row r="441">
          <cell r="A441">
            <v>527750</v>
          </cell>
          <cell r="B441">
            <v>440</v>
          </cell>
        </row>
        <row r="442">
          <cell r="A442">
            <v>528100</v>
          </cell>
          <cell r="B442">
            <v>441</v>
          </cell>
        </row>
        <row r="443">
          <cell r="A443">
            <v>528450</v>
          </cell>
          <cell r="B443">
            <v>442</v>
          </cell>
        </row>
        <row r="444">
          <cell r="A444">
            <v>528800</v>
          </cell>
          <cell r="B444">
            <v>443</v>
          </cell>
        </row>
        <row r="445">
          <cell r="A445">
            <v>529150</v>
          </cell>
          <cell r="B445">
            <v>444</v>
          </cell>
        </row>
        <row r="446">
          <cell r="A446">
            <v>529500</v>
          </cell>
          <cell r="B446">
            <v>445</v>
          </cell>
        </row>
        <row r="447">
          <cell r="A447">
            <v>529850</v>
          </cell>
          <cell r="B447">
            <v>446</v>
          </cell>
        </row>
        <row r="448">
          <cell r="A448">
            <v>530200</v>
          </cell>
          <cell r="B448">
            <v>447</v>
          </cell>
        </row>
        <row r="449">
          <cell r="A449">
            <v>530550</v>
          </cell>
          <cell r="B449">
            <v>448</v>
          </cell>
        </row>
        <row r="450">
          <cell r="A450">
            <v>530900</v>
          </cell>
          <cell r="B450">
            <v>449</v>
          </cell>
        </row>
        <row r="451">
          <cell r="A451">
            <v>531250</v>
          </cell>
          <cell r="B451">
            <v>450</v>
          </cell>
        </row>
        <row r="452">
          <cell r="A452">
            <v>531600</v>
          </cell>
          <cell r="B452">
            <v>451</v>
          </cell>
        </row>
        <row r="453">
          <cell r="A453">
            <v>531950</v>
          </cell>
          <cell r="B453">
            <v>452</v>
          </cell>
        </row>
        <row r="454">
          <cell r="A454">
            <v>532300</v>
          </cell>
          <cell r="B454">
            <v>453</v>
          </cell>
        </row>
        <row r="455">
          <cell r="A455">
            <v>532650</v>
          </cell>
          <cell r="B455">
            <v>454</v>
          </cell>
        </row>
        <row r="456">
          <cell r="A456">
            <v>533000</v>
          </cell>
          <cell r="B456">
            <v>455</v>
          </cell>
        </row>
        <row r="457">
          <cell r="A457">
            <v>533350</v>
          </cell>
          <cell r="B457">
            <v>456</v>
          </cell>
        </row>
        <row r="458">
          <cell r="A458">
            <v>533700</v>
          </cell>
          <cell r="B458">
            <v>457</v>
          </cell>
        </row>
        <row r="459">
          <cell r="A459">
            <v>534050</v>
          </cell>
          <cell r="B459">
            <v>458</v>
          </cell>
        </row>
        <row r="460">
          <cell r="A460">
            <v>534400</v>
          </cell>
          <cell r="B460">
            <v>459</v>
          </cell>
        </row>
        <row r="461">
          <cell r="A461">
            <v>534750</v>
          </cell>
          <cell r="B461">
            <v>460</v>
          </cell>
        </row>
        <row r="462">
          <cell r="A462">
            <v>535100</v>
          </cell>
          <cell r="B462">
            <v>461</v>
          </cell>
        </row>
        <row r="463">
          <cell r="A463">
            <v>535450</v>
          </cell>
          <cell r="B463">
            <v>462</v>
          </cell>
        </row>
        <row r="464">
          <cell r="A464">
            <v>535800</v>
          </cell>
          <cell r="B464">
            <v>463</v>
          </cell>
        </row>
        <row r="465">
          <cell r="A465">
            <v>536150</v>
          </cell>
          <cell r="B465">
            <v>464</v>
          </cell>
        </row>
        <row r="466">
          <cell r="A466">
            <v>536500</v>
          </cell>
          <cell r="B466">
            <v>465</v>
          </cell>
        </row>
        <row r="467">
          <cell r="A467">
            <v>536850</v>
          </cell>
          <cell r="B467">
            <v>466</v>
          </cell>
        </row>
        <row r="468">
          <cell r="A468">
            <v>537200</v>
          </cell>
          <cell r="B468">
            <v>467</v>
          </cell>
        </row>
        <row r="469">
          <cell r="A469">
            <v>537550</v>
          </cell>
          <cell r="B469">
            <v>468</v>
          </cell>
        </row>
        <row r="470">
          <cell r="A470">
            <v>537900</v>
          </cell>
          <cell r="B470">
            <v>469</v>
          </cell>
        </row>
        <row r="471">
          <cell r="A471">
            <v>538250</v>
          </cell>
          <cell r="B471">
            <v>470</v>
          </cell>
        </row>
        <row r="472">
          <cell r="A472">
            <v>538600</v>
          </cell>
          <cell r="B472">
            <v>471</v>
          </cell>
        </row>
        <row r="473">
          <cell r="A473">
            <v>538950</v>
          </cell>
          <cell r="B473">
            <v>472</v>
          </cell>
        </row>
        <row r="474">
          <cell r="A474">
            <v>539300</v>
          </cell>
          <cell r="B474">
            <v>473</v>
          </cell>
        </row>
        <row r="475">
          <cell r="A475">
            <v>539650</v>
          </cell>
          <cell r="B475">
            <v>474</v>
          </cell>
        </row>
        <row r="476">
          <cell r="A476">
            <v>540000</v>
          </cell>
          <cell r="B476">
            <v>475</v>
          </cell>
        </row>
        <row r="477">
          <cell r="A477">
            <v>540350</v>
          </cell>
          <cell r="B477">
            <v>476</v>
          </cell>
        </row>
        <row r="478">
          <cell r="A478">
            <v>540700</v>
          </cell>
          <cell r="B478">
            <v>477</v>
          </cell>
        </row>
        <row r="479">
          <cell r="A479">
            <v>541050</v>
          </cell>
          <cell r="B479">
            <v>478</v>
          </cell>
        </row>
        <row r="480">
          <cell r="A480">
            <v>541400</v>
          </cell>
          <cell r="B480">
            <v>479</v>
          </cell>
        </row>
        <row r="481">
          <cell r="A481">
            <v>541750</v>
          </cell>
          <cell r="B481">
            <v>480</v>
          </cell>
        </row>
        <row r="482">
          <cell r="A482">
            <v>542100</v>
          </cell>
          <cell r="B482">
            <v>481</v>
          </cell>
        </row>
        <row r="483">
          <cell r="A483">
            <v>542450</v>
          </cell>
          <cell r="B483">
            <v>482</v>
          </cell>
        </row>
        <row r="484">
          <cell r="A484">
            <v>542800</v>
          </cell>
          <cell r="B484">
            <v>483</v>
          </cell>
        </row>
        <row r="485">
          <cell r="A485">
            <v>543150</v>
          </cell>
          <cell r="B485">
            <v>484</v>
          </cell>
        </row>
        <row r="486">
          <cell r="A486">
            <v>543500</v>
          </cell>
          <cell r="B486">
            <v>485</v>
          </cell>
        </row>
        <row r="487">
          <cell r="A487">
            <v>543850</v>
          </cell>
          <cell r="B487">
            <v>486</v>
          </cell>
        </row>
        <row r="488">
          <cell r="A488">
            <v>544200</v>
          </cell>
          <cell r="B488">
            <v>487</v>
          </cell>
        </row>
        <row r="489">
          <cell r="A489">
            <v>544550</v>
          </cell>
          <cell r="B489">
            <v>488</v>
          </cell>
        </row>
        <row r="490">
          <cell r="A490">
            <v>544900</v>
          </cell>
          <cell r="B490">
            <v>489</v>
          </cell>
        </row>
        <row r="491">
          <cell r="A491">
            <v>545250</v>
          </cell>
          <cell r="B491">
            <v>490</v>
          </cell>
        </row>
        <row r="492">
          <cell r="A492">
            <v>545600</v>
          </cell>
          <cell r="B492">
            <v>491</v>
          </cell>
        </row>
        <row r="493">
          <cell r="A493">
            <v>545950</v>
          </cell>
          <cell r="B493">
            <v>492</v>
          </cell>
        </row>
        <row r="494">
          <cell r="A494">
            <v>546300</v>
          </cell>
          <cell r="B494">
            <v>493</v>
          </cell>
        </row>
        <row r="495">
          <cell r="A495">
            <v>546650</v>
          </cell>
          <cell r="B495">
            <v>494</v>
          </cell>
        </row>
        <row r="496">
          <cell r="A496">
            <v>547000</v>
          </cell>
          <cell r="B496">
            <v>495</v>
          </cell>
        </row>
        <row r="497">
          <cell r="A497">
            <v>547350</v>
          </cell>
          <cell r="B497">
            <v>496</v>
          </cell>
        </row>
        <row r="498">
          <cell r="A498">
            <v>547700</v>
          </cell>
          <cell r="B498">
            <v>497</v>
          </cell>
        </row>
        <row r="499">
          <cell r="A499">
            <v>548050</v>
          </cell>
          <cell r="B499">
            <v>498</v>
          </cell>
        </row>
        <row r="500">
          <cell r="A500">
            <v>548400</v>
          </cell>
          <cell r="B500">
            <v>499</v>
          </cell>
        </row>
        <row r="501">
          <cell r="A501">
            <v>548750</v>
          </cell>
          <cell r="B501">
            <v>500</v>
          </cell>
        </row>
        <row r="502">
          <cell r="A502">
            <v>549100</v>
          </cell>
          <cell r="B502">
            <v>501</v>
          </cell>
        </row>
        <row r="503">
          <cell r="A503">
            <v>549450</v>
          </cell>
          <cell r="B503">
            <v>502</v>
          </cell>
        </row>
        <row r="504">
          <cell r="A504">
            <v>549800</v>
          </cell>
          <cell r="B504">
            <v>503</v>
          </cell>
        </row>
        <row r="505">
          <cell r="A505">
            <v>550150</v>
          </cell>
          <cell r="B505">
            <v>504</v>
          </cell>
        </row>
        <row r="506">
          <cell r="A506">
            <v>550500</v>
          </cell>
          <cell r="B506">
            <v>505</v>
          </cell>
        </row>
        <row r="507">
          <cell r="A507">
            <v>550850</v>
          </cell>
          <cell r="B507">
            <v>506</v>
          </cell>
        </row>
        <row r="508">
          <cell r="A508">
            <v>551200</v>
          </cell>
          <cell r="B508">
            <v>507</v>
          </cell>
        </row>
        <row r="509">
          <cell r="A509">
            <v>551550</v>
          </cell>
          <cell r="B509">
            <v>508</v>
          </cell>
        </row>
        <row r="510">
          <cell r="A510">
            <v>551900</v>
          </cell>
          <cell r="B510">
            <v>509</v>
          </cell>
        </row>
        <row r="511">
          <cell r="A511">
            <v>552250</v>
          </cell>
          <cell r="B511">
            <v>510</v>
          </cell>
        </row>
        <row r="512">
          <cell r="A512">
            <v>552600</v>
          </cell>
          <cell r="B512">
            <v>511</v>
          </cell>
        </row>
        <row r="513">
          <cell r="A513">
            <v>552950</v>
          </cell>
          <cell r="B513">
            <v>512</v>
          </cell>
        </row>
        <row r="514">
          <cell r="A514">
            <v>553300</v>
          </cell>
          <cell r="B514">
            <v>513</v>
          </cell>
        </row>
        <row r="515">
          <cell r="A515">
            <v>553650</v>
          </cell>
          <cell r="B515">
            <v>514</v>
          </cell>
        </row>
        <row r="516">
          <cell r="A516">
            <v>554000</v>
          </cell>
          <cell r="B516">
            <v>515</v>
          </cell>
        </row>
        <row r="517">
          <cell r="A517">
            <v>554350</v>
          </cell>
          <cell r="B517">
            <v>516</v>
          </cell>
        </row>
        <row r="518">
          <cell r="A518">
            <v>554700</v>
          </cell>
          <cell r="B518">
            <v>517</v>
          </cell>
        </row>
        <row r="519">
          <cell r="A519">
            <v>555050</v>
          </cell>
          <cell r="B519">
            <v>518</v>
          </cell>
        </row>
        <row r="520">
          <cell r="A520">
            <v>555400</v>
          </cell>
          <cell r="B520">
            <v>519</v>
          </cell>
        </row>
        <row r="521">
          <cell r="A521">
            <v>555750</v>
          </cell>
          <cell r="B521">
            <v>520</v>
          </cell>
        </row>
        <row r="522">
          <cell r="A522">
            <v>556100</v>
          </cell>
          <cell r="B522">
            <v>521</v>
          </cell>
        </row>
        <row r="523">
          <cell r="A523">
            <v>556450</v>
          </cell>
          <cell r="B523">
            <v>522</v>
          </cell>
        </row>
        <row r="524">
          <cell r="A524">
            <v>556800</v>
          </cell>
          <cell r="B524">
            <v>523</v>
          </cell>
        </row>
        <row r="525">
          <cell r="A525">
            <v>557150</v>
          </cell>
          <cell r="B525">
            <v>524</v>
          </cell>
        </row>
        <row r="526">
          <cell r="A526">
            <v>557500</v>
          </cell>
          <cell r="B526">
            <v>525</v>
          </cell>
        </row>
        <row r="527">
          <cell r="A527">
            <v>557850</v>
          </cell>
          <cell r="B527">
            <v>526</v>
          </cell>
        </row>
        <row r="528">
          <cell r="A528">
            <v>558200</v>
          </cell>
          <cell r="B528">
            <v>527</v>
          </cell>
        </row>
        <row r="529">
          <cell r="A529">
            <v>558550</v>
          </cell>
          <cell r="B529">
            <v>528</v>
          </cell>
        </row>
        <row r="530">
          <cell r="A530">
            <v>558900</v>
          </cell>
          <cell r="B530">
            <v>529</v>
          </cell>
        </row>
        <row r="531">
          <cell r="A531">
            <v>559250</v>
          </cell>
          <cell r="B531">
            <v>530</v>
          </cell>
        </row>
        <row r="532">
          <cell r="A532">
            <v>559600</v>
          </cell>
          <cell r="B532">
            <v>531</v>
          </cell>
        </row>
        <row r="533">
          <cell r="A533">
            <v>559950</v>
          </cell>
          <cell r="B533">
            <v>532</v>
          </cell>
        </row>
        <row r="534">
          <cell r="A534">
            <v>560300</v>
          </cell>
          <cell r="B534">
            <v>533</v>
          </cell>
        </row>
        <row r="535">
          <cell r="A535">
            <v>560650</v>
          </cell>
          <cell r="B535">
            <v>534</v>
          </cell>
        </row>
        <row r="536">
          <cell r="A536">
            <v>561000</v>
          </cell>
          <cell r="B536">
            <v>535</v>
          </cell>
        </row>
        <row r="537">
          <cell r="A537">
            <v>561350</v>
          </cell>
          <cell r="B537">
            <v>536</v>
          </cell>
        </row>
        <row r="538">
          <cell r="A538">
            <v>561700</v>
          </cell>
          <cell r="B538">
            <v>537</v>
          </cell>
        </row>
        <row r="539">
          <cell r="A539">
            <v>562050</v>
          </cell>
          <cell r="B539">
            <v>538</v>
          </cell>
        </row>
        <row r="540">
          <cell r="A540">
            <v>562400</v>
          </cell>
          <cell r="B540">
            <v>539</v>
          </cell>
        </row>
        <row r="541">
          <cell r="A541">
            <v>562750</v>
          </cell>
          <cell r="B541">
            <v>540</v>
          </cell>
        </row>
        <row r="542">
          <cell r="A542">
            <v>563100</v>
          </cell>
          <cell r="B542">
            <v>541</v>
          </cell>
        </row>
        <row r="543">
          <cell r="A543">
            <v>563450</v>
          </cell>
          <cell r="B543">
            <v>542</v>
          </cell>
        </row>
        <row r="544">
          <cell r="A544">
            <v>563800</v>
          </cell>
          <cell r="B544">
            <v>543</v>
          </cell>
        </row>
        <row r="545">
          <cell r="A545">
            <v>564150</v>
          </cell>
          <cell r="B545">
            <v>544</v>
          </cell>
        </row>
        <row r="546">
          <cell r="A546">
            <v>564500</v>
          </cell>
          <cell r="B546">
            <v>545</v>
          </cell>
        </row>
        <row r="547">
          <cell r="A547">
            <v>564850</v>
          </cell>
          <cell r="B547">
            <v>546</v>
          </cell>
        </row>
        <row r="548">
          <cell r="A548">
            <v>565200</v>
          </cell>
          <cell r="B548">
            <v>547</v>
          </cell>
        </row>
        <row r="549">
          <cell r="A549">
            <v>565550</v>
          </cell>
          <cell r="B549">
            <v>548</v>
          </cell>
        </row>
        <row r="550">
          <cell r="A550">
            <v>565900</v>
          </cell>
          <cell r="B550">
            <v>549</v>
          </cell>
        </row>
        <row r="551">
          <cell r="A551">
            <v>566250</v>
          </cell>
          <cell r="B551">
            <v>550</v>
          </cell>
        </row>
        <row r="552">
          <cell r="A552">
            <v>566600</v>
          </cell>
          <cell r="B552">
            <v>551</v>
          </cell>
        </row>
        <row r="553">
          <cell r="A553">
            <v>566950</v>
          </cell>
          <cell r="B553">
            <v>552</v>
          </cell>
        </row>
        <row r="554">
          <cell r="A554">
            <v>567300</v>
          </cell>
          <cell r="B554">
            <v>553</v>
          </cell>
        </row>
        <row r="555">
          <cell r="A555">
            <v>567650</v>
          </cell>
          <cell r="B555">
            <v>554</v>
          </cell>
        </row>
        <row r="556">
          <cell r="A556">
            <v>568000</v>
          </cell>
          <cell r="B556">
            <v>555</v>
          </cell>
        </row>
        <row r="557">
          <cell r="A557">
            <v>568350</v>
          </cell>
          <cell r="B557">
            <v>556</v>
          </cell>
        </row>
        <row r="558">
          <cell r="A558">
            <v>568700</v>
          </cell>
          <cell r="B558">
            <v>557</v>
          </cell>
        </row>
        <row r="559">
          <cell r="A559">
            <v>569050</v>
          </cell>
          <cell r="B559">
            <v>558</v>
          </cell>
        </row>
        <row r="560">
          <cell r="A560">
            <v>569400</v>
          </cell>
          <cell r="B560">
            <v>559</v>
          </cell>
        </row>
        <row r="561">
          <cell r="A561">
            <v>569750</v>
          </cell>
          <cell r="B561">
            <v>560</v>
          </cell>
        </row>
        <row r="562">
          <cell r="A562">
            <v>570100</v>
          </cell>
          <cell r="B562">
            <v>561</v>
          </cell>
        </row>
        <row r="563">
          <cell r="A563">
            <v>570450</v>
          </cell>
          <cell r="B563">
            <v>562</v>
          </cell>
        </row>
        <row r="564">
          <cell r="A564">
            <v>570800</v>
          </cell>
          <cell r="B564">
            <v>563</v>
          </cell>
        </row>
        <row r="565">
          <cell r="A565">
            <v>571150</v>
          </cell>
          <cell r="B565">
            <v>564</v>
          </cell>
        </row>
        <row r="566">
          <cell r="A566">
            <v>571500</v>
          </cell>
          <cell r="B566">
            <v>565</v>
          </cell>
        </row>
        <row r="567">
          <cell r="A567">
            <v>571850</v>
          </cell>
          <cell r="B567">
            <v>566</v>
          </cell>
        </row>
        <row r="568">
          <cell r="A568">
            <v>572200</v>
          </cell>
          <cell r="B568">
            <v>567</v>
          </cell>
        </row>
        <row r="569">
          <cell r="A569">
            <v>572550</v>
          </cell>
          <cell r="B569">
            <v>568</v>
          </cell>
        </row>
        <row r="570">
          <cell r="A570">
            <v>572900</v>
          </cell>
          <cell r="B570">
            <v>569</v>
          </cell>
        </row>
        <row r="571">
          <cell r="A571">
            <v>573250</v>
          </cell>
          <cell r="B571">
            <v>570</v>
          </cell>
        </row>
        <row r="572">
          <cell r="A572">
            <v>573600</v>
          </cell>
          <cell r="B572">
            <v>571</v>
          </cell>
        </row>
        <row r="573">
          <cell r="A573">
            <v>573950</v>
          </cell>
          <cell r="B573">
            <v>572</v>
          </cell>
        </row>
        <row r="574">
          <cell r="A574">
            <v>574300</v>
          </cell>
          <cell r="B574">
            <v>573</v>
          </cell>
        </row>
        <row r="575">
          <cell r="A575">
            <v>574650</v>
          </cell>
          <cell r="B575">
            <v>574</v>
          </cell>
        </row>
        <row r="576">
          <cell r="A576">
            <v>575000</v>
          </cell>
          <cell r="B576">
            <v>575</v>
          </cell>
        </row>
        <row r="577">
          <cell r="A577">
            <v>575350</v>
          </cell>
          <cell r="B577">
            <v>576</v>
          </cell>
        </row>
        <row r="578">
          <cell r="A578">
            <v>575700</v>
          </cell>
          <cell r="B578">
            <v>577</v>
          </cell>
        </row>
        <row r="579">
          <cell r="A579">
            <v>576050</v>
          </cell>
          <cell r="B579">
            <v>578</v>
          </cell>
        </row>
        <row r="580">
          <cell r="A580">
            <v>576400</v>
          </cell>
          <cell r="B580">
            <v>579</v>
          </cell>
        </row>
        <row r="581">
          <cell r="A581">
            <v>576750</v>
          </cell>
          <cell r="B581">
            <v>580</v>
          </cell>
        </row>
        <row r="582">
          <cell r="A582">
            <v>577100</v>
          </cell>
          <cell r="B582">
            <v>581</v>
          </cell>
        </row>
        <row r="583">
          <cell r="A583">
            <v>577450</v>
          </cell>
          <cell r="B583">
            <v>582</v>
          </cell>
        </row>
        <row r="584">
          <cell r="A584">
            <v>577800</v>
          </cell>
          <cell r="B584">
            <v>583</v>
          </cell>
        </row>
        <row r="585">
          <cell r="A585">
            <v>578150</v>
          </cell>
          <cell r="B585">
            <v>584</v>
          </cell>
        </row>
        <row r="586">
          <cell r="A586">
            <v>578500</v>
          </cell>
          <cell r="B586">
            <v>585</v>
          </cell>
        </row>
        <row r="587">
          <cell r="A587">
            <v>578850</v>
          </cell>
          <cell r="B587">
            <v>586</v>
          </cell>
        </row>
        <row r="588">
          <cell r="A588">
            <v>579200</v>
          </cell>
          <cell r="B588">
            <v>587</v>
          </cell>
        </row>
        <row r="589">
          <cell r="A589">
            <v>579550</v>
          </cell>
          <cell r="B589">
            <v>588</v>
          </cell>
        </row>
        <row r="590">
          <cell r="A590">
            <v>579900</v>
          </cell>
          <cell r="B590">
            <v>589</v>
          </cell>
        </row>
        <row r="591">
          <cell r="A591">
            <v>580250</v>
          </cell>
          <cell r="B591">
            <v>590</v>
          </cell>
        </row>
        <row r="592">
          <cell r="A592">
            <v>580600</v>
          </cell>
          <cell r="B592">
            <v>591</v>
          </cell>
        </row>
        <row r="593">
          <cell r="A593">
            <v>580950</v>
          </cell>
          <cell r="B593">
            <v>592</v>
          </cell>
        </row>
        <row r="594">
          <cell r="A594">
            <v>581300</v>
          </cell>
          <cell r="B594">
            <v>593</v>
          </cell>
        </row>
        <row r="595">
          <cell r="A595">
            <v>581650</v>
          </cell>
          <cell r="B595">
            <v>594</v>
          </cell>
        </row>
        <row r="596">
          <cell r="A596">
            <v>582000</v>
          </cell>
          <cell r="B596">
            <v>595</v>
          </cell>
        </row>
        <row r="597">
          <cell r="A597">
            <v>582350</v>
          </cell>
          <cell r="B597">
            <v>596</v>
          </cell>
        </row>
        <row r="598">
          <cell r="A598">
            <v>582700</v>
          </cell>
          <cell r="B598">
            <v>597</v>
          </cell>
        </row>
        <row r="599">
          <cell r="A599">
            <v>583050</v>
          </cell>
          <cell r="B599">
            <v>598</v>
          </cell>
        </row>
        <row r="600">
          <cell r="A600">
            <v>583400</v>
          </cell>
          <cell r="B600">
            <v>599</v>
          </cell>
        </row>
        <row r="601">
          <cell r="A601">
            <v>583750</v>
          </cell>
          <cell r="B601">
            <v>600</v>
          </cell>
        </row>
        <row r="602">
          <cell r="A602">
            <v>584100</v>
          </cell>
          <cell r="B602">
            <v>601</v>
          </cell>
        </row>
        <row r="603">
          <cell r="A603">
            <v>584450</v>
          </cell>
          <cell r="B603">
            <v>602</v>
          </cell>
        </row>
        <row r="604">
          <cell r="A604">
            <v>584800</v>
          </cell>
          <cell r="B604">
            <v>603</v>
          </cell>
        </row>
        <row r="605">
          <cell r="A605">
            <v>585150</v>
          </cell>
          <cell r="B605">
            <v>604</v>
          </cell>
        </row>
        <row r="606">
          <cell r="A606">
            <v>585500</v>
          </cell>
          <cell r="B606">
            <v>605</v>
          </cell>
        </row>
        <row r="607">
          <cell r="A607">
            <v>585850</v>
          </cell>
          <cell r="B607">
            <v>606</v>
          </cell>
        </row>
        <row r="608">
          <cell r="A608">
            <v>586200</v>
          </cell>
          <cell r="B608">
            <v>607</v>
          </cell>
        </row>
        <row r="609">
          <cell r="A609">
            <v>586550</v>
          </cell>
          <cell r="B609">
            <v>608</v>
          </cell>
        </row>
        <row r="610">
          <cell r="A610">
            <v>586900</v>
          </cell>
          <cell r="B610">
            <v>609</v>
          </cell>
        </row>
        <row r="611">
          <cell r="A611">
            <v>587250</v>
          </cell>
          <cell r="B611">
            <v>610</v>
          </cell>
        </row>
        <row r="612">
          <cell r="A612">
            <v>587600</v>
          </cell>
          <cell r="B612">
            <v>611</v>
          </cell>
        </row>
        <row r="613">
          <cell r="A613">
            <v>587950</v>
          </cell>
          <cell r="B613">
            <v>612</v>
          </cell>
        </row>
        <row r="614">
          <cell r="A614">
            <v>588300</v>
          </cell>
          <cell r="B614">
            <v>613</v>
          </cell>
        </row>
        <row r="615">
          <cell r="A615">
            <v>588650</v>
          </cell>
          <cell r="B615">
            <v>614</v>
          </cell>
        </row>
        <row r="616">
          <cell r="A616">
            <v>589000</v>
          </cell>
          <cell r="B616">
            <v>615</v>
          </cell>
        </row>
        <row r="617">
          <cell r="A617">
            <v>589350</v>
          </cell>
          <cell r="B617">
            <v>616</v>
          </cell>
        </row>
        <row r="618">
          <cell r="A618">
            <v>589700</v>
          </cell>
          <cell r="B618">
            <v>617</v>
          </cell>
        </row>
        <row r="619">
          <cell r="A619">
            <v>590050</v>
          </cell>
          <cell r="B619">
            <v>618</v>
          </cell>
        </row>
        <row r="620">
          <cell r="A620">
            <v>590400</v>
          </cell>
          <cell r="B620">
            <v>619</v>
          </cell>
        </row>
        <row r="621">
          <cell r="A621">
            <v>590750</v>
          </cell>
          <cell r="B621">
            <v>620</v>
          </cell>
        </row>
        <row r="622">
          <cell r="A622">
            <v>591100</v>
          </cell>
          <cell r="B622">
            <v>621</v>
          </cell>
        </row>
        <row r="623">
          <cell r="A623">
            <v>591450</v>
          </cell>
          <cell r="B623">
            <v>622</v>
          </cell>
        </row>
        <row r="624">
          <cell r="A624">
            <v>591800</v>
          </cell>
          <cell r="B624">
            <v>623</v>
          </cell>
        </row>
        <row r="625">
          <cell r="A625">
            <v>592150</v>
          </cell>
          <cell r="B625">
            <v>624</v>
          </cell>
        </row>
        <row r="626">
          <cell r="A626">
            <v>592500</v>
          </cell>
          <cell r="B626">
            <v>625</v>
          </cell>
        </row>
        <row r="627">
          <cell r="A627">
            <v>592850</v>
          </cell>
          <cell r="B627">
            <v>626</v>
          </cell>
        </row>
        <row r="628">
          <cell r="A628">
            <v>593200</v>
          </cell>
          <cell r="B628">
            <v>627</v>
          </cell>
        </row>
        <row r="629">
          <cell r="A629">
            <v>593550</v>
          </cell>
          <cell r="B629">
            <v>628</v>
          </cell>
        </row>
        <row r="630">
          <cell r="A630">
            <v>593900</v>
          </cell>
          <cell r="B630">
            <v>629</v>
          </cell>
        </row>
        <row r="631">
          <cell r="A631">
            <v>594250</v>
          </cell>
          <cell r="B631">
            <v>630</v>
          </cell>
        </row>
        <row r="632">
          <cell r="A632">
            <v>594600</v>
          </cell>
          <cell r="B632">
            <v>631</v>
          </cell>
        </row>
        <row r="633">
          <cell r="A633">
            <v>594950</v>
          </cell>
          <cell r="B633">
            <v>632</v>
          </cell>
        </row>
        <row r="634">
          <cell r="A634">
            <v>595300</v>
          </cell>
          <cell r="B634">
            <v>633</v>
          </cell>
        </row>
        <row r="635">
          <cell r="A635">
            <v>595650</v>
          </cell>
          <cell r="B635">
            <v>634</v>
          </cell>
        </row>
        <row r="636">
          <cell r="A636">
            <v>596000</v>
          </cell>
          <cell r="B636">
            <v>635</v>
          </cell>
        </row>
        <row r="637">
          <cell r="A637">
            <v>596350</v>
          </cell>
          <cell r="B637">
            <v>636</v>
          </cell>
        </row>
        <row r="638">
          <cell r="A638">
            <v>596700</v>
          </cell>
          <cell r="B638">
            <v>637</v>
          </cell>
        </row>
        <row r="639">
          <cell r="A639">
            <v>597050</v>
          </cell>
          <cell r="B639">
            <v>638</v>
          </cell>
        </row>
        <row r="640">
          <cell r="A640">
            <v>597400</v>
          </cell>
          <cell r="B640">
            <v>639</v>
          </cell>
        </row>
        <row r="641">
          <cell r="A641">
            <v>597750</v>
          </cell>
          <cell r="B641">
            <v>640</v>
          </cell>
        </row>
        <row r="642">
          <cell r="A642">
            <v>598100</v>
          </cell>
          <cell r="B642">
            <v>641</v>
          </cell>
        </row>
        <row r="643">
          <cell r="A643">
            <v>598450</v>
          </cell>
          <cell r="B643">
            <v>642</v>
          </cell>
        </row>
        <row r="644">
          <cell r="A644">
            <v>598800</v>
          </cell>
          <cell r="B644">
            <v>643</v>
          </cell>
        </row>
        <row r="645">
          <cell r="A645">
            <v>599150</v>
          </cell>
          <cell r="B645">
            <v>644</v>
          </cell>
        </row>
        <row r="646">
          <cell r="A646">
            <v>599500</v>
          </cell>
          <cell r="B646">
            <v>645</v>
          </cell>
        </row>
        <row r="647">
          <cell r="A647">
            <v>599850</v>
          </cell>
          <cell r="B647">
            <v>646</v>
          </cell>
        </row>
        <row r="648">
          <cell r="A648">
            <v>600200</v>
          </cell>
          <cell r="B648">
            <v>647</v>
          </cell>
        </row>
        <row r="649">
          <cell r="A649">
            <v>600550</v>
          </cell>
          <cell r="B649">
            <v>648</v>
          </cell>
        </row>
        <row r="650">
          <cell r="A650">
            <v>600900</v>
          </cell>
          <cell r="B650">
            <v>649</v>
          </cell>
        </row>
        <row r="651">
          <cell r="A651">
            <v>601250</v>
          </cell>
          <cell r="B651">
            <v>650</v>
          </cell>
        </row>
        <row r="652">
          <cell r="A652">
            <v>601600</v>
          </cell>
          <cell r="B652">
            <v>651</v>
          </cell>
        </row>
        <row r="653">
          <cell r="A653">
            <v>601950</v>
          </cell>
          <cell r="B653">
            <v>652</v>
          </cell>
        </row>
        <row r="654">
          <cell r="A654">
            <v>602300</v>
          </cell>
          <cell r="B654">
            <v>653</v>
          </cell>
        </row>
        <row r="655">
          <cell r="A655">
            <v>602650</v>
          </cell>
          <cell r="B655">
            <v>654</v>
          </cell>
        </row>
        <row r="656">
          <cell r="A656">
            <v>603000</v>
          </cell>
          <cell r="B656">
            <v>655</v>
          </cell>
        </row>
        <row r="657">
          <cell r="A657">
            <v>603350</v>
          </cell>
          <cell r="B657">
            <v>656</v>
          </cell>
        </row>
        <row r="658">
          <cell r="A658">
            <v>603700</v>
          </cell>
          <cell r="B658">
            <v>657</v>
          </cell>
        </row>
        <row r="659">
          <cell r="A659">
            <v>604050</v>
          </cell>
          <cell r="B659">
            <v>658</v>
          </cell>
        </row>
        <row r="660">
          <cell r="A660">
            <v>604400</v>
          </cell>
          <cell r="B660">
            <v>659</v>
          </cell>
        </row>
        <row r="661">
          <cell r="A661">
            <v>604750</v>
          </cell>
          <cell r="B661">
            <v>660</v>
          </cell>
        </row>
        <row r="662">
          <cell r="A662">
            <v>605100</v>
          </cell>
          <cell r="B662">
            <v>661</v>
          </cell>
        </row>
        <row r="663">
          <cell r="A663">
            <v>605450</v>
          </cell>
          <cell r="B663">
            <v>662</v>
          </cell>
        </row>
        <row r="664">
          <cell r="A664">
            <v>605800</v>
          </cell>
          <cell r="B664">
            <v>663</v>
          </cell>
        </row>
        <row r="665">
          <cell r="A665">
            <v>606150</v>
          </cell>
          <cell r="B665">
            <v>664</v>
          </cell>
        </row>
        <row r="666">
          <cell r="A666">
            <v>606500</v>
          </cell>
          <cell r="B666">
            <v>665</v>
          </cell>
        </row>
        <row r="667">
          <cell r="A667">
            <v>606850</v>
          </cell>
          <cell r="B667">
            <v>666</v>
          </cell>
        </row>
        <row r="668">
          <cell r="A668">
            <v>607200</v>
          </cell>
          <cell r="B668">
            <v>667</v>
          </cell>
        </row>
        <row r="669">
          <cell r="A669">
            <v>607550</v>
          </cell>
          <cell r="B669">
            <v>668</v>
          </cell>
        </row>
        <row r="670">
          <cell r="A670">
            <v>607900</v>
          </cell>
          <cell r="B670">
            <v>669</v>
          </cell>
        </row>
        <row r="671">
          <cell r="A671">
            <v>608250</v>
          </cell>
          <cell r="B671">
            <v>670</v>
          </cell>
        </row>
        <row r="672">
          <cell r="A672">
            <v>608600</v>
          </cell>
          <cell r="B672">
            <v>671</v>
          </cell>
        </row>
        <row r="673">
          <cell r="A673">
            <v>608950</v>
          </cell>
          <cell r="B673">
            <v>672</v>
          </cell>
        </row>
        <row r="674">
          <cell r="A674">
            <v>609300</v>
          </cell>
          <cell r="B674">
            <v>673</v>
          </cell>
        </row>
        <row r="675">
          <cell r="A675">
            <v>609650</v>
          </cell>
          <cell r="B675">
            <v>674</v>
          </cell>
        </row>
        <row r="676">
          <cell r="A676">
            <v>610000</v>
          </cell>
          <cell r="B676">
            <v>675</v>
          </cell>
        </row>
        <row r="677">
          <cell r="A677">
            <v>610350</v>
          </cell>
          <cell r="B677">
            <v>676</v>
          </cell>
        </row>
        <row r="678">
          <cell r="A678">
            <v>610700</v>
          </cell>
          <cell r="B678">
            <v>677</v>
          </cell>
        </row>
        <row r="679">
          <cell r="A679">
            <v>611050</v>
          </cell>
          <cell r="B679">
            <v>678</v>
          </cell>
        </row>
        <row r="680">
          <cell r="A680">
            <v>611400</v>
          </cell>
          <cell r="B680">
            <v>679</v>
          </cell>
        </row>
      </sheetData>
      <sheetData sheetId="2">
        <row r="1">
          <cell r="A1">
            <v>-1</v>
          </cell>
          <cell r="B1" t="str">
            <v>116BMG1170</v>
          </cell>
        </row>
        <row r="2">
          <cell r="A2">
            <v>387700</v>
          </cell>
          <cell r="B2" t="str">
            <v>116BMG1175</v>
          </cell>
        </row>
        <row r="3">
          <cell r="A3">
            <v>407000</v>
          </cell>
          <cell r="B3" t="str">
            <v>116BMG1180</v>
          </cell>
        </row>
        <row r="4">
          <cell r="A4">
            <v>410000</v>
          </cell>
          <cell r="B4" t="str">
            <v>116BMG1185</v>
          </cell>
        </row>
        <row r="5">
          <cell r="A5">
            <v>414500</v>
          </cell>
          <cell r="B5" t="str">
            <v>116BMG1190</v>
          </cell>
        </row>
        <row r="6">
          <cell r="A6">
            <v>423400</v>
          </cell>
          <cell r="B6" t="str">
            <v>116BMG1195</v>
          </cell>
        </row>
        <row r="7">
          <cell r="A7">
            <v>471300</v>
          </cell>
          <cell r="B7" t="str">
            <v>116BMG1210</v>
          </cell>
        </row>
        <row r="8">
          <cell r="A8">
            <v>487300</v>
          </cell>
          <cell r="B8" t="str">
            <v>116BMG1230</v>
          </cell>
        </row>
        <row r="9">
          <cell r="A9">
            <v>521600</v>
          </cell>
          <cell r="B9" t="str">
            <v>116BMG1250</v>
          </cell>
        </row>
        <row r="10">
          <cell r="A10">
            <v>524600</v>
          </cell>
          <cell r="B10" t="str">
            <v>116BMG1270</v>
          </cell>
        </row>
        <row r="11">
          <cell r="A11">
            <v>527700</v>
          </cell>
          <cell r="B11" t="str">
            <v>116BMG1275</v>
          </cell>
        </row>
        <row r="12">
          <cell r="A12">
            <v>529400</v>
          </cell>
          <cell r="B12" t="str">
            <v>116BMG1280</v>
          </cell>
        </row>
        <row r="13">
          <cell r="A13">
            <v>563400</v>
          </cell>
          <cell r="B13" t="str">
            <v>116BMG1290</v>
          </cell>
        </row>
        <row r="14">
          <cell r="A14">
            <v>590500</v>
          </cell>
          <cell r="B14" t="str">
            <v>116BMG1300</v>
          </cell>
        </row>
      </sheetData>
      <sheetData sheetId="3"/>
      <sheetData sheetId="4">
        <row r="2">
          <cell r="A2">
            <v>374100</v>
          </cell>
          <cell r="B2">
            <v>6249.9999999999991</v>
          </cell>
        </row>
        <row r="3">
          <cell r="A3">
            <v>411100</v>
          </cell>
          <cell r="B3">
            <v>8466</v>
          </cell>
        </row>
        <row r="4">
          <cell r="A4">
            <v>417100</v>
          </cell>
          <cell r="B4">
            <v>8886</v>
          </cell>
        </row>
        <row r="5">
          <cell r="A5">
            <v>428520</v>
          </cell>
          <cell r="B5">
            <v>5398</v>
          </cell>
        </row>
        <row r="6">
          <cell r="A6">
            <v>480000</v>
          </cell>
          <cell r="B6">
            <v>6239</v>
          </cell>
        </row>
        <row r="7">
          <cell r="A7">
            <v>527000</v>
          </cell>
          <cell r="B7">
            <v>19057</v>
          </cell>
        </row>
        <row r="8">
          <cell r="A8">
            <v>551500</v>
          </cell>
          <cell r="B8">
            <v>6307</v>
          </cell>
        </row>
        <row r="9">
          <cell r="A9">
            <v>607100</v>
          </cell>
          <cell r="B9">
            <v>4943</v>
          </cell>
        </row>
      </sheetData>
      <sheetData sheetId="5"/>
      <sheetData sheetId="6"/>
      <sheetData sheetId="7"/>
      <sheetData sheetId="8">
        <row r="20">
          <cell r="A20">
            <v>0</v>
          </cell>
          <cell r="B20" t="str">
            <v>MONTANHOSO</v>
          </cell>
        </row>
        <row r="21">
          <cell r="A21">
            <v>19500</v>
          </cell>
          <cell r="B21" t="str">
            <v>PLANO</v>
          </cell>
        </row>
        <row r="22">
          <cell r="A22">
            <v>436200</v>
          </cell>
          <cell r="B22" t="str">
            <v>MONTANHOSO</v>
          </cell>
        </row>
        <row r="23">
          <cell r="A23">
            <v>453101</v>
          </cell>
          <cell r="B23" t="str">
            <v>PLANO</v>
          </cell>
        </row>
        <row r="24">
          <cell r="A24">
            <v>693700</v>
          </cell>
          <cell r="B24" t="str">
            <v>MONTANHOSO</v>
          </cell>
        </row>
        <row r="25">
          <cell r="A25">
            <v>698300</v>
          </cell>
          <cell r="B25" t="str">
            <v>PLANO</v>
          </cell>
        </row>
        <row r="26">
          <cell r="A26">
            <v>706700</v>
          </cell>
          <cell r="B26" t="str">
            <v>MONTANHOSO</v>
          </cell>
        </row>
        <row r="27">
          <cell r="A27">
            <v>709500</v>
          </cell>
          <cell r="B27" t="str">
            <v>PLANO</v>
          </cell>
        </row>
        <row r="28">
          <cell r="A28">
            <v>711500</v>
          </cell>
          <cell r="B28" t="str">
            <v>MONTANHOSO</v>
          </cell>
        </row>
        <row r="29">
          <cell r="A29">
            <v>715900</v>
          </cell>
          <cell r="B29" t="str">
            <v>PLANO</v>
          </cell>
        </row>
      </sheetData>
      <sheetData sheetId="9"/>
      <sheetData sheetId="10">
        <row r="9">
          <cell r="O9" t="str">
            <v>Material</v>
          </cell>
        </row>
      </sheetData>
      <sheetData sheetId="11">
        <row r="9">
          <cell r="K9" t="str">
            <v>Material</v>
          </cell>
        </row>
      </sheetData>
      <sheetData sheetId="12">
        <row r="9">
          <cell r="Z9" t="str">
            <v>SNV</v>
          </cell>
        </row>
      </sheetData>
      <sheetData sheetId="13">
        <row r="6">
          <cell r="O6" t="str">
            <v>Contrato/Lote: TT-930/2013</v>
          </cell>
        </row>
      </sheetData>
      <sheetData sheetId="14">
        <row r="9">
          <cell r="K9" t="str">
            <v>Qtd de Lâminas a Remover</v>
          </cell>
        </row>
      </sheetData>
      <sheetData sheetId="15"/>
      <sheetData sheetId="16">
        <row r="1">
          <cell r="A1" t="str">
            <v>FORM_DATA</v>
          </cell>
          <cell r="B1" t="str">
            <v>FORM_PRNCH</v>
          </cell>
          <cell r="C1" t="str">
            <v>FORM_VELOCIDADE</v>
          </cell>
        </row>
        <row r="2">
          <cell r="A2" t="str">
            <v>I-2049</v>
          </cell>
          <cell r="B2">
            <v>1</v>
          </cell>
          <cell r="C2">
            <v>1699</v>
          </cell>
        </row>
        <row r="3">
          <cell r="A3" t="str">
            <v>I-360</v>
          </cell>
          <cell r="B3">
            <v>2</v>
          </cell>
          <cell r="C3">
            <v>1700</v>
          </cell>
        </row>
        <row r="4">
          <cell r="A4" t="str">
            <v>I-2051</v>
          </cell>
          <cell r="B4">
            <v>3</v>
          </cell>
          <cell r="C4">
            <v>1701</v>
          </cell>
        </row>
        <row r="5">
          <cell r="A5" t="str">
            <v>I-2050</v>
          </cell>
          <cell r="B5">
            <v>4</v>
          </cell>
          <cell r="C5">
            <v>1702</v>
          </cell>
        </row>
        <row r="6">
          <cell r="A6" t="str">
            <v>A-53</v>
          </cell>
          <cell r="B6">
            <v>5</v>
          </cell>
          <cell r="C6">
            <v>1100</v>
          </cell>
        </row>
        <row r="7">
          <cell r="A7" t="str">
            <v>A-320</v>
          </cell>
          <cell r="B7">
            <v>6</v>
          </cell>
          <cell r="C7">
            <v>1241</v>
          </cell>
        </row>
        <row r="8">
          <cell r="A8" t="str">
            <v>A-320A</v>
          </cell>
          <cell r="B8">
            <v>7</v>
          </cell>
          <cell r="C8">
            <v>1240</v>
          </cell>
        </row>
        <row r="9">
          <cell r="A9" t="str">
            <v>A-85</v>
          </cell>
          <cell r="B9">
            <v>8</v>
          </cell>
          <cell r="C9">
            <v>1099</v>
          </cell>
        </row>
        <row r="10">
          <cell r="A10" t="str">
            <v>A-115G</v>
          </cell>
          <cell r="B10">
            <v>9</v>
          </cell>
          <cell r="C10">
            <v>1703</v>
          </cell>
        </row>
        <row r="11">
          <cell r="A11" t="str">
            <v>I-500A</v>
          </cell>
          <cell r="B11">
            <v>10</v>
          </cell>
          <cell r="C11">
            <v>1086</v>
          </cell>
        </row>
        <row r="12">
          <cell r="A12" t="str">
            <v>O-500A</v>
          </cell>
          <cell r="B12">
            <v>11</v>
          </cell>
          <cell r="C12">
            <v>1704</v>
          </cell>
        </row>
        <row r="13">
          <cell r="A13" t="str">
            <v>E-58A</v>
          </cell>
          <cell r="B13">
            <v>12</v>
          </cell>
          <cell r="C13">
            <v>1139</v>
          </cell>
        </row>
        <row r="14">
          <cell r="A14" t="str">
            <v>E-56A</v>
          </cell>
          <cell r="B14">
            <v>13</v>
          </cell>
          <cell r="C14">
            <v>1138</v>
          </cell>
        </row>
        <row r="15">
          <cell r="A15" t="str">
            <v>A-115E</v>
          </cell>
          <cell r="B15">
            <v>14</v>
          </cell>
          <cell r="C15">
            <v>1346</v>
          </cell>
        </row>
        <row r="16">
          <cell r="A16" t="str">
            <v>O-2091</v>
          </cell>
          <cell r="B16">
            <v>15</v>
          </cell>
          <cell r="C16">
            <v>1705</v>
          </cell>
        </row>
        <row r="17">
          <cell r="A17" t="str">
            <v>E-92</v>
          </cell>
          <cell r="B17">
            <v>16</v>
          </cell>
          <cell r="C17">
            <v>1706</v>
          </cell>
        </row>
        <row r="18">
          <cell r="A18" t="str">
            <v>I-259</v>
          </cell>
          <cell r="B18">
            <v>17</v>
          </cell>
          <cell r="C18">
            <v>1707</v>
          </cell>
        </row>
        <row r="19">
          <cell r="A19" t="str">
            <v>I-258</v>
          </cell>
          <cell r="B19">
            <v>18</v>
          </cell>
          <cell r="C19">
            <v>1708</v>
          </cell>
        </row>
        <row r="20">
          <cell r="A20" t="str">
            <v>A-520</v>
          </cell>
          <cell r="B20">
            <v>19</v>
          </cell>
          <cell r="C20">
            <v>8</v>
          </cell>
        </row>
        <row r="21">
          <cell r="A21" t="str">
            <v>O-619A</v>
          </cell>
          <cell r="B21">
            <v>20</v>
          </cell>
          <cell r="C21">
            <v>1709</v>
          </cell>
        </row>
        <row r="22">
          <cell r="A22" t="str">
            <v>O-619D</v>
          </cell>
          <cell r="B22">
            <v>21</v>
          </cell>
          <cell r="C22">
            <v>1710</v>
          </cell>
        </row>
        <row r="23">
          <cell r="A23" t="str">
            <v>O-619G</v>
          </cell>
          <cell r="B23">
            <v>22</v>
          </cell>
          <cell r="C23">
            <v>1711</v>
          </cell>
        </row>
        <row r="24">
          <cell r="A24" t="str">
            <v>I-2034</v>
          </cell>
          <cell r="B24">
            <v>23</v>
          </cell>
          <cell r="C24">
            <v>1712</v>
          </cell>
        </row>
        <row r="25">
          <cell r="A25" t="str">
            <v>O-619B</v>
          </cell>
          <cell r="B25">
            <v>24</v>
          </cell>
          <cell r="C25">
            <v>1713</v>
          </cell>
        </row>
        <row r="26">
          <cell r="A26" t="str">
            <v>O-619C</v>
          </cell>
          <cell r="B26">
            <v>25</v>
          </cell>
          <cell r="C26">
            <v>1714</v>
          </cell>
        </row>
        <row r="27">
          <cell r="A27" t="str">
            <v>O-619E</v>
          </cell>
          <cell r="B27">
            <v>26</v>
          </cell>
          <cell r="C27">
            <v>1715</v>
          </cell>
        </row>
        <row r="28">
          <cell r="A28" t="str">
            <v>O-619H</v>
          </cell>
          <cell r="B28">
            <v>27</v>
          </cell>
          <cell r="C28">
            <v>1716</v>
          </cell>
        </row>
        <row r="29">
          <cell r="A29" t="str">
            <v>O-619F</v>
          </cell>
          <cell r="B29">
            <v>28</v>
          </cell>
          <cell r="C29">
            <v>1717</v>
          </cell>
        </row>
        <row r="30">
          <cell r="A30" t="str">
            <v>I-2052</v>
          </cell>
          <cell r="B30">
            <v>29</v>
          </cell>
          <cell r="C30">
            <v>1718</v>
          </cell>
        </row>
        <row r="31">
          <cell r="A31" t="str">
            <v>I-1067B</v>
          </cell>
          <cell r="B31">
            <v>30</v>
          </cell>
          <cell r="C31">
            <v>1719</v>
          </cell>
        </row>
        <row r="32">
          <cell r="A32" t="str">
            <v>A-103E</v>
          </cell>
          <cell r="B32">
            <v>31</v>
          </cell>
          <cell r="C32">
            <v>1720</v>
          </cell>
        </row>
        <row r="33">
          <cell r="A33" t="str">
            <v>A-102E</v>
          </cell>
          <cell r="B33">
            <v>32</v>
          </cell>
          <cell r="C33">
            <v>1721</v>
          </cell>
        </row>
        <row r="34">
          <cell r="A34" t="str">
            <v>A-133E</v>
          </cell>
          <cell r="B34">
            <v>33</v>
          </cell>
          <cell r="C34">
            <v>1722</v>
          </cell>
        </row>
        <row r="35">
          <cell r="A35" t="str">
            <v>I-82</v>
          </cell>
          <cell r="B35">
            <v>34</v>
          </cell>
          <cell r="C35">
            <v>1723</v>
          </cell>
        </row>
        <row r="36">
          <cell r="A36" t="str">
            <v>O-969</v>
          </cell>
          <cell r="B36">
            <v>35</v>
          </cell>
          <cell r="C36">
            <v>1724</v>
          </cell>
        </row>
        <row r="37">
          <cell r="A37" t="str">
            <v>S-5A</v>
          </cell>
          <cell r="B37">
            <v>36</v>
          </cell>
          <cell r="C37">
            <v>1210</v>
          </cell>
        </row>
        <row r="38">
          <cell r="A38" t="str">
            <v>S-20F</v>
          </cell>
          <cell r="B38">
            <v>37</v>
          </cell>
          <cell r="C38">
            <v>1725</v>
          </cell>
        </row>
        <row r="39">
          <cell r="A39" t="str">
            <v>S-6A</v>
          </cell>
          <cell r="B39">
            <v>38</v>
          </cell>
          <cell r="C39">
            <v>1489</v>
          </cell>
        </row>
        <row r="40">
          <cell r="A40" t="str">
            <v>S-20B</v>
          </cell>
          <cell r="B40">
            <v>39</v>
          </cell>
          <cell r="C40">
            <v>1726</v>
          </cell>
        </row>
        <row r="41">
          <cell r="A41" t="str">
            <v>I-2055A</v>
          </cell>
          <cell r="B41">
            <v>40</v>
          </cell>
          <cell r="C41">
            <v>1727</v>
          </cell>
        </row>
        <row r="42">
          <cell r="A42" t="str">
            <v>T-40A</v>
          </cell>
          <cell r="B42">
            <v>41</v>
          </cell>
          <cell r="C42">
            <v>1728</v>
          </cell>
        </row>
        <row r="43">
          <cell r="A43" t="str">
            <v>I-960A</v>
          </cell>
          <cell r="B43">
            <v>42</v>
          </cell>
          <cell r="C43">
            <v>1226</v>
          </cell>
        </row>
        <row r="44">
          <cell r="A44" t="str">
            <v>O-1039A</v>
          </cell>
          <cell r="B44">
            <v>43</v>
          </cell>
          <cell r="C44">
            <v>1729</v>
          </cell>
        </row>
        <row r="45">
          <cell r="A45" t="str">
            <v>O-1049A</v>
          </cell>
          <cell r="B45">
            <v>44</v>
          </cell>
          <cell r="C45">
            <v>1730</v>
          </cell>
        </row>
        <row r="46">
          <cell r="A46" t="str">
            <v>O-506D</v>
          </cell>
          <cell r="B46">
            <v>45</v>
          </cell>
          <cell r="C46">
            <v>1731</v>
          </cell>
        </row>
        <row r="47">
          <cell r="A47" t="str">
            <v>I-2055B</v>
          </cell>
          <cell r="B47">
            <v>46</v>
          </cell>
          <cell r="C47">
            <v>1732</v>
          </cell>
        </row>
        <row r="48">
          <cell r="A48" t="str">
            <v>O-635C</v>
          </cell>
          <cell r="B48">
            <v>47</v>
          </cell>
          <cell r="C48">
            <v>1733</v>
          </cell>
        </row>
        <row r="49">
          <cell r="A49" t="str">
            <v>O-635B</v>
          </cell>
          <cell r="B49">
            <v>48</v>
          </cell>
          <cell r="C49">
            <v>1734</v>
          </cell>
        </row>
        <row r="50">
          <cell r="A50" t="str">
            <v>I-85</v>
          </cell>
          <cell r="B50">
            <v>49</v>
          </cell>
          <cell r="C50">
            <v>1735</v>
          </cell>
        </row>
        <row r="51">
          <cell r="A51" t="str">
            <v>O-347A</v>
          </cell>
          <cell r="B51">
            <v>50</v>
          </cell>
          <cell r="C51">
            <v>1736</v>
          </cell>
        </row>
        <row r="52">
          <cell r="A52" t="str">
            <v>I-2055E</v>
          </cell>
          <cell r="B52">
            <v>51</v>
          </cell>
          <cell r="C52">
            <v>1737</v>
          </cell>
        </row>
        <row r="53">
          <cell r="A53" t="str">
            <v>A-235A</v>
          </cell>
          <cell r="B53">
            <v>52</v>
          </cell>
          <cell r="C53">
            <v>1616</v>
          </cell>
        </row>
        <row r="54">
          <cell r="A54" t="str">
            <v>O-347C</v>
          </cell>
          <cell r="B54">
            <v>53</v>
          </cell>
          <cell r="C54">
            <v>1739</v>
          </cell>
        </row>
        <row r="55">
          <cell r="A55" t="str">
            <v>O-1392</v>
          </cell>
          <cell r="B55">
            <v>54</v>
          </cell>
          <cell r="C55">
            <v>1740</v>
          </cell>
        </row>
        <row r="56">
          <cell r="A56" t="str">
            <v>O-563</v>
          </cell>
          <cell r="B56">
            <v>55</v>
          </cell>
          <cell r="C56">
            <v>1741</v>
          </cell>
        </row>
        <row r="57">
          <cell r="A57" t="str">
            <v>O-564</v>
          </cell>
          <cell r="B57">
            <v>56</v>
          </cell>
          <cell r="C57">
            <v>1742</v>
          </cell>
        </row>
        <row r="58">
          <cell r="A58" t="str">
            <v>O-347E</v>
          </cell>
          <cell r="B58">
            <v>57</v>
          </cell>
          <cell r="C58">
            <v>1743</v>
          </cell>
        </row>
        <row r="59">
          <cell r="A59" t="str">
            <v>O-970</v>
          </cell>
          <cell r="B59">
            <v>58</v>
          </cell>
          <cell r="C59">
            <v>1744</v>
          </cell>
        </row>
        <row r="60">
          <cell r="A60" t="str">
            <v>E-55B</v>
          </cell>
          <cell r="B60">
            <v>59</v>
          </cell>
          <cell r="C60">
            <v>1088</v>
          </cell>
        </row>
        <row r="61">
          <cell r="A61" t="str">
            <v>E-63B</v>
          </cell>
          <cell r="B61">
            <v>60</v>
          </cell>
          <cell r="C61">
            <v>1745</v>
          </cell>
        </row>
        <row r="62">
          <cell r="A62" t="str">
            <v>A-303C</v>
          </cell>
          <cell r="B62">
            <v>61</v>
          </cell>
          <cell r="C62">
            <v>1746</v>
          </cell>
        </row>
        <row r="63">
          <cell r="A63" t="str">
            <v>O-1382M</v>
          </cell>
          <cell r="B63">
            <v>62</v>
          </cell>
          <cell r="C63">
            <v>1747</v>
          </cell>
        </row>
        <row r="64">
          <cell r="A64" t="str">
            <v>S-21</v>
          </cell>
          <cell r="B64">
            <v>63</v>
          </cell>
          <cell r="C64">
            <v>1748</v>
          </cell>
        </row>
        <row r="65">
          <cell r="A65" t="str">
            <v>S-20J</v>
          </cell>
          <cell r="B65">
            <v>64</v>
          </cell>
          <cell r="C65">
            <v>1749</v>
          </cell>
        </row>
        <row r="66">
          <cell r="A66" t="str">
            <v>O-1382H</v>
          </cell>
          <cell r="B66">
            <v>65</v>
          </cell>
          <cell r="C66">
            <v>1750</v>
          </cell>
        </row>
        <row r="67">
          <cell r="A67" t="str">
            <v>O-1382J</v>
          </cell>
          <cell r="B67">
            <v>66</v>
          </cell>
          <cell r="C67">
            <v>1751</v>
          </cell>
        </row>
        <row r="68">
          <cell r="A68" t="str">
            <v>O-1382L</v>
          </cell>
          <cell r="B68">
            <v>67</v>
          </cell>
          <cell r="C68">
            <v>1752</v>
          </cell>
        </row>
        <row r="69">
          <cell r="A69" t="str">
            <v>O-1382G</v>
          </cell>
          <cell r="B69">
            <v>68</v>
          </cell>
          <cell r="C69">
            <v>1753</v>
          </cell>
        </row>
        <row r="70">
          <cell r="A70" t="str">
            <v>I-555</v>
          </cell>
          <cell r="B70">
            <v>69</v>
          </cell>
          <cell r="C70">
            <v>1754</v>
          </cell>
        </row>
        <row r="71">
          <cell r="A71" t="str">
            <v>O-548A</v>
          </cell>
          <cell r="B71">
            <v>70</v>
          </cell>
          <cell r="C71">
            <v>1755</v>
          </cell>
        </row>
        <row r="72">
          <cell r="A72" t="str">
            <v>O-1382F</v>
          </cell>
          <cell r="B72">
            <v>71</v>
          </cell>
          <cell r="C72">
            <v>1756</v>
          </cell>
        </row>
        <row r="73">
          <cell r="A73" t="str">
            <v>O-548B</v>
          </cell>
          <cell r="B73">
            <v>72</v>
          </cell>
          <cell r="C73">
            <v>1757</v>
          </cell>
        </row>
        <row r="74">
          <cell r="A74" t="str">
            <v>A-53A</v>
          </cell>
          <cell r="B74">
            <v>73</v>
          </cell>
          <cell r="C74">
            <v>1758</v>
          </cell>
        </row>
        <row r="75">
          <cell r="A75" t="str">
            <v>I-93A</v>
          </cell>
          <cell r="B75">
            <v>74</v>
          </cell>
          <cell r="C75">
            <v>1759</v>
          </cell>
        </row>
        <row r="76">
          <cell r="A76" t="str">
            <v>O-548C</v>
          </cell>
          <cell r="B76">
            <v>75</v>
          </cell>
          <cell r="C76">
            <v>1760</v>
          </cell>
        </row>
        <row r="77">
          <cell r="A77" t="str">
            <v>O-1076</v>
          </cell>
          <cell r="B77">
            <v>76</v>
          </cell>
          <cell r="C77">
            <v>1761</v>
          </cell>
        </row>
        <row r="78">
          <cell r="A78" t="str">
            <v>O-553D</v>
          </cell>
          <cell r="B78">
            <v>77</v>
          </cell>
          <cell r="C78">
            <v>1762</v>
          </cell>
        </row>
        <row r="79">
          <cell r="A79" t="str">
            <v>O-553E</v>
          </cell>
          <cell r="B79">
            <v>78</v>
          </cell>
          <cell r="C79">
            <v>1763</v>
          </cell>
        </row>
        <row r="80">
          <cell r="A80" t="str">
            <v>O-2112</v>
          </cell>
          <cell r="B80">
            <v>79</v>
          </cell>
          <cell r="C80">
            <v>1764</v>
          </cell>
        </row>
        <row r="81">
          <cell r="A81" t="str">
            <v>I-2079</v>
          </cell>
          <cell r="B81">
            <v>80</v>
          </cell>
          <cell r="C81">
            <v>1765</v>
          </cell>
        </row>
        <row r="82">
          <cell r="A82" t="str">
            <v>O-2111</v>
          </cell>
          <cell r="B82">
            <v>81</v>
          </cell>
          <cell r="C82">
            <v>1766</v>
          </cell>
        </row>
        <row r="83">
          <cell r="A83" t="str">
            <v>O-2113</v>
          </cell>
          <cell r="B83">
            <v>82</v>
          </cell>
          <cell r="C83">
            <v>1767</v>
          </cell>
        </row>
        <row r="84">
          <cell r="A84" t="str">
            <v>O-2114</v>
          </cell>
          <cell r="B84">
            <v>83</v>
          </cell>
          <cell r="C84">
            <v>1768</v>
          </cell>
        </row>
        <row r="85">
          <cell r="A85" t="str">
            <v>O-553B</v>
          </cell>
          <cell r="B85">
            <v>84</v>
          </cell>
          <cell r="C85">
            <v>1769</v>
          </cell>
        </row>
        <row r="86">
          <cell r="A86" t="str">
            <v>O-553C</v>
          </cell>
          <cell r="B86">
            <v>85</v>
          </cell>
          <cell r="C86">
            <v>1770</v>
          </cell>
        </row>
        <row r="87">
          <cell r="A87" t="str">
            <v>O-553A</v>
          </cell>
          <cell r="B87">
            <v>86</v>
          </cell>
          <cell r="C87">
            <v>1771</v>
          </cell>
        </row>
        <row r="88">
          <cell r="A88" t="str">
            <v>O-506B</v>
          </cell>
          <cell r="B88">
            <v>87</v>
          </cell>
          <cell r="C88">
            <v>1772</v>
          </cell>
        </row>
        <row r="89">
          <cell r="A89" t="str">
            <v>O-548D</v>
          </cell>
          <cell r="B89">
            <v>88</v>
          </cell>
          <cell r="C89">
            <v>1773</v>
          </cell>
        </row>
        <row r="90">
          <cell r="A90" t="str">
            <v>O-1324</v>
          </cell>
          <cell r="B90">
            <v>89</v>
          </cell>
          <cell r="C90">
            <v>1774</v>
          </cell>
        </row>
        <row r="91">
          <cell r="A91" t="str">
            <v>O-506A</v>
          </cell>
          <cell r="B91">
            <v>90</v>
          </cell>
          <cell r="C91">
            <v>1775</v>
          </cell>
        </row>
        <row r="92">
          <cell r="A92" t="str">
            <v>A-320B</v>
          </cell>
          <cell r="B92">
            <v>91</v>
          </cell>
          <cell r="C92">
            <v>1776</v>
          </cell>
        </row>
        <row r="93">
          <cell r="A93" t="str">
            <v>A-133F</v>
          </cell>
          <cell r="B93">
            <v>92</v>
          </cell>
          <cell r="C93">
            <v>1777</v>
          </cell>
        </row>
        <row r="94">
          <cell r="A94" t="str">
            <v>O-1333B</v>
          </cell>
          <cell r="B94">
            <v>93</v>
          </cell>
          <cell r="C94">
            <v>2162</v>
          </cell>
        </row>
        <row r="95">
          <cell r="A95" t="str">
            <v>A-320C</v>
          </cell>
          <cell r="B95">
            <v>94</v>
          </cell>
          <cell r="C95">
            <v>1779</v>
          </cell>
        </row>
        <row r="96">
          <cell r="A96" t="str">
            <v>O-359A</v>
          </cell>
          <cell r="B96">
            <v>95</v>
          </cell>
          <cell r="C96">
            <v>1780</v>
          </cell>
        </row>
        <row r="97">
          <cell r="A97" t="str">
            <v>O-436E</v>
          </cell>
          <cell r="B97">
            <v>96</v>
          </cell>
          <cell r="C97">
            <v>1781</v>
          </cell>
        </row>
        <row r="98">
          <cell r="A98" t="str">
            <v>O-436F</v>
          </cell>
          <cell r="B98">
            <v>97</v>
          </cell>
          <cell r="C98">
            <v>1782</v>
          </cell>
        </row>
        <row r="99">
          <cell r="A99" t="str">
            <v>A-105C</v>
          </cell>
          <cell r="B99">
            <v>98</v>
          </cell>
          <cell r="C99">
            <v>1619</v>
          </cell>
        </row>
        <row r="100">
          <cell r="A100" t="str">
            <v>A-105D</v>
          </cell>
          <cell r="B100">
            <v>99</v>
          </cell>
          <cell r="C100">
            <v>1620</v>
          </cell>
        </row>
        <row r="101">
          <cell r="A101" t="str">
            <v>A-102C</v>
          </cell>
          <cell r="B101">
            <v>100</v>
          </cell>
          <cell r="C101">
            <v>1784</v>
          </cell>
        </row>
        <row r="102">
          <cell r="A102" t="str">
            <v>O-436G</v>
          </cell>
          <cell r="B102">
            <v>101</v>
          </cell>
          <cell r="C102">
            <v>1785</v>
          </cell>
        </row>
        <row r="103">
          <cell r="A103" t="str">
            <v>O-436H</v>
          </cell>
          <cell r="B103">
            <v>102</v>
          </cell>
          <cell r="C103">
            <v>1786</v>
          </cell>
        </row>
        <row r="104">
          <cell r="A104" t="str">
            <v>O-256A</v>
          </cell>
          <cell r="B104">
            <v>103</v>
          </cell>
          <cell r="C104">
            <v>1787</v>
          </cell>
        </row>
        <row r="105">
          <cell r="A105" t="str">
            <v>O-508A</v>
          </cell>
          <cell r="B105">
            <v>104</v>
          </cell>
          <cell r="C105">
            <v>1788</v>
          </cell>
        </row>
        <row r="106">
          <cell r="A106" t="str">
            <v>O-508B</v>
          </cell>
          <cell r="B106">
            <v>105</v>
          </cell>
          <cell r="C106">
            <v>1789</v>
          </cell>
        </row>
        <row r="107">
          <cell r="A107" t="str">
            <v>I-454A</v>
          </cell>
          <cell r="B107">
            <v>106</v>
          </cell>
          <cell r="C107">
            <v>1790</v>
          </cell>
        </row>
        <row r="108">
          <cell r="A108" t="str">
            <v>I-454B</v>
          </cell>
          <cell r="B108">
            <v>107</v>
          </cell>
          <cell r="C108">
            <v>1791</v>
          </cell>
        </row>
        <row r="109">
          <cell r="A109" t="str">
            <v>O-453A</v>
          </cell>
          <cell r="B109">
            <v>108</v>
          </cell>
          <cell r="C109">
            <v>1792</v>
          </cell>
        </row>
        <row r="110">
          <cell r="A110" t="str">
            <v>O-453B</v>
          </cell>
          <cell r="B110">
            <v>109</v>
          </cell>
          <cell r="C110">
            <v>1793</v>
          </cell>
        </row>
        <row r="111">
          <cell r="A111" t="str">
            <v>I-367B</v>
          </cell>
          <cell r="B111">
            <v>110</v>
          </cell>
          <cell r="C111">
            <v>1794</v>
          </cell>
        </row>
        <row r="112">
          <cell r="A112" t="str">
            <v>S-7A</v>
          </cell>
          <cell r="B112">
            <v>111</v>
          </cell>
          <cell r="C112">
            <v>1795</v>
          </cell>
        </row>
        <row r="113">
          <cell r="A113" t="str">
            <v>S-7B</v>
          </cell>
          <cell r="B113">
            <v>112</v>
          </cell>
          <cell r="C113">
            <v>1796</v>
          </cell>
        </row>
        <row r="114">
          <cell r="A114" t="str">
            <v>A-102B-100</v>
          </cell>
          <cell r="B114">
            <v>113</v>
          </cell>
          <cell r="C114">
            <v>1797</v>
          </cell>
        </row>
        <row r="115">
          <cell r="A115" t="str">
            <v>I-123A</v>
          </cell>
          <cell r="B115">
            <v>114</v>
          </cell>
          <cell r="C115">
            <v>1798</v>
          </cell>
        </row>
        <row r="116">
          <cell r="A116" t="str">
            <v>I-123B</v>
          </cell>
          <cell r="B116">
            <v>115</v>
          </cell>
          <cell r="C116">
            <v>1799</v>
          </cell>
        </row>
        <row r="117">
          <cell r="A117" t="str">
            <v>I-195D</v>
          </cell>
          <cell r="B117">
            <v>116</v>
          </cell>
          <cell r="C117">
            <v>1800</v>
          </cell>
        </row>
        <row r="118">
          <cell r="A118" t="str">
            <v>I-133</v>
          </cell>
          <cell r="B118">
            <v>117</v>
          </cell>
          <cell r="C118">
            <v>1246</v>
          </cell>
        </row>
        <row r="119">
          <cell r="A119" t="str">
            <v>I-171A</v>
          </cell>
          <cell r="B119">
            <v>118</v>
          </cell>
          <cell r="C119">
            <v>1801</v>
          </cell>
        </row>
        <row r="120">
          <cell r="A120" t="str">
            <v>O-446A</v>
          </cell>
          <cell r="B120">
            <v>119</v>
          </cell>
          <cell r="C120">
            <v>1802</v>
          </cell>
        </row>
        <row r="121">
          <cell r="A121" t="str">
            <v>O-388A</v>
          </cell>
          <cell r="B121">
            <v>120</v>
          </cell>
          <cell r="C121">
            <v>1803</v>
          </cell>
        </row>
        <row r="122">
          <cell r="A122" t="str">
            <v>I-134</v>
          </cell>
          <cell r="B122">
            <v>121</v>
          </cell>
          <cell r="C122">
            <v>147</v>
          </cell>
        </row>
        <row r="123">
          <cell r="A123" t="str">
            <v>I-261</v>
          </cell>
          <cell r="B123">
            <v>122</v>
          </cell>
          <cell r="C123">
            <v>1804</v>
          </cell>
        </row>
        <row r="124">
          <cell r="A124" t="str">
            <v>I-260</v>
          </cell>
          <cell r="B124">
            <v>123</v>
          </cell>
          <cell r="C124">
            <v>1805</v>
          </cell>
        </row>
        <row r="125">
          <cell r="A125" t="str">
            <v>O-509A</v>
          </cell>
          <cell r="B125">
            <v>124</v>
          </cell>
          <cell r="C125">
            <v>1806</v>
          </cell>
        </row>
        <row r="126">
          <cell r="A126" t="str">
            <v>O-556A</v>
          </cell>
          <cell r="B126">
            <v>125</v>
          </cell>
          <cell r="C126">
            <v>1807</v>
          </cell>
        </row>
        <row r="127">
          <cell r="A127" t="str">
            <v>O-556F</v>
          </cell>
          <cell r="B127">
            <v>126</v>
          </cell>
          <cell r="C127">
            <v>1808</v>
          </cell>
        </row>
        <row r="128">
          <cell r="A128" t="str">
            <v>O-556D</v>
          </cell>
          <cell r="B128">
            <v>127</v>
          </cell>
          <cell r="C128">
            <v>1809</v>
          </cell>
        </row>
        <row r="129">
          <cell r="A129" t="str">
            <v>O-556C</v>
          </cell>
          <cell r="B129">
            <v>128</v>
          </cell>
          <cell r="C129">
            <v>1810</v>
          </cell>
        </row>
        <row r="130">
          <cell r="A130" t="str">
            <v>O-556B</v>
          </cell>
          <cell r="B130">
            <v>129</v>
          </cell>
          <cell r="C130">
            <v>1811</v>
          </cell>
        </row>
        <row r="131">
          <cell r="A131" t="str">
            <v>I-2078</v>
          </cell>
          <cell r="B131">
            <v>130</v>
          </cell>
          <cell r="C131">
            <v>1812</v>
          </cell>
        </row>
        <row r="132">
          <cell r="A132" t="str">
            <v>O-383A</v>
          </cell>
          <cell r="B132">
            <v>131</v>
          </cell>
          <cell r="C132">
            <v>1813</v>
          </cell>
        </row>
        <row r="133">
          <cell r="A133" t="str">
            <v>O-383B</v>
          </cell>
          <cell r="B133">
            <v>132</v>
          </cell>
          <cell r="C133">
            <v>1814</v>
          </cell>
        </row>
        <row r="134">
          <cell r="A134" t="str">
            <v>O-383E</v>
          </cell>
          <cell r="B134">
            <v>133</v>
          </cell>
          <cell r="C134">
            <v>1815</v>
          </cell>
        </row>
        <row r="135">
          <cell r="A135" t="str">
            <v>O-383D</v>
          </cell>
          <cell r="B135">
            <v>134</v>
          </cell>
          <cell r="C135">
            <v>1816</v>
          </cell>
        </row>
        <row r="136">
          <cell r="A136" t="str">
            <v>O-511B</v>
          </cell>
          <cell r="B136">
            <v>135</v>
          </cell>
          <cell r="C136">
            <v>1817</v>
          </cell>
        </row>
        <row r="137">
          <cell r="A137" t="str">
            <v>O-511A</v>
          </cell>
          <cell r="B137">
            <v>136</v>
          </cell>
          <cell r="C137">
            <v>1818</v>
          </cell>
        </row>
        <row r="138">
          <cell r="A138" t="str">
            <v>I-2061</v>
          </cell>
          <cell r="B138">
            <v>137</v>
          </cell>
          <cell r="C138">
            <v>1819</v>
          </cell>
        </row>
        <row r="139">
          <cell r="A139" t="str">
            <v>I-556</v>
          </cell>
          <cell r="B139">
            <v>138</v>
          </cell>
          <cell r="C139">
            <v>1820</v>
          </cell>
        </row>
        <row r="140">
          <cell r="A140" t="str">
            <v>A-830A</v>
          </cell>
          <cell r="B140">
            <v>139</v>
          </cell>
          <cell r="C140">
            <v>1261</v>
          </cell>
        </row>
        <row r="141">
          <cell r="A141" t="str">
            <v>A-830B</v>
          </cell>
          <cell r="B141">
            <v>140</v>
          </cell>
          <cell r="C141">
            <v>1262</v>
          </cell>
        </row>
        <row r="142">
          <cell r="A142" t="str">
            <v>O-439E</v>
          </cell>
          <cell r="B142">
            <v>141</v>
          </cell>
          <cell r="C142">
            <v>1821</v>
          </cell>
        </row>
        <row r="143">
          <cell r="A143" t="str">
            <v>O-439A</v>
          </cell>
          <cell r="B143">
            <v>142</v>
          </cell>
          <cell r="C143">
            <v>1822</v>
          </cell>
        </row>
        <row r="144">
          <cell r="A144" t="str">
            <v>O-439D</v>
          </cell>
          <cell r="B144">
            <v>143</v>
          </cell>
          <cell r="C144">
            <v>1823</v>
          </cell>
        </row>
        <row r="145">
          <cell r="A145" t="str">
            <v>O-439B</v>
          </cell>
          <cell r="B145">
            <v>144</v>
          </cell>
          <cell r="C145">
            <v>1824</v>
          </cell>
        </row>
        <row r="146">
          <cell r="A146" t="str">
            <v>O-439C</v>
          </cell>
          <cell r="B146">
            <v>145</v>
          </cell>
          <cell r="C146">
            <v>1825</v>
          </cell>
        </row>
        <row r="147">
          <cell r="A147" t="str">
            <v>O-256B</v>
          </cell>
          <cell r="B147">
            <v>146</v>
          </cell>
          <cell r="C147">
            <v>1826</v>
          </cell>
        </row>
        <row r="148">
          <cell r="A148" t="str">
            <v>O-439F</v>
          </cell>
          <cell r="B148">
            <v>147</v>
          </cell>
          <cell r="C148">
            <v>1827</v>
          </cell>
        </row>
        <row r="149">
          <cell r="A149" t="str">
            <v>I-263</v>
          </cell>
          <cell r="B149">
            <v>148</v>
          </cell>
          <cell r="C149">
            <v>1828</v>
          </cell>
        </row>
        <row r="150">
          <cell r="A150" t="str">
            <v>I-262</v>
          </cell>
          <cell r="B150">
            <v>149</v>
          </cell>
          <cell r="C150">
            <v>1829</v>
          </cell>
        </row>
        <row r="151">
          <cell r="A151" t="str">
            <v>O-436A</v>
          </cell>
          <cell r="B151">
            <v>150</v>
          </cell>
          <cell r="C151">
            <v>1830</v>
          </cell>
        </row>
        <row r="152">
          <cell r="A152" t="str">
            <v>O-436B</v>
          </cell>
          <cell r="B152">
            <v>151</v>
          </cell>
          <cell r="C152">
            <v>1831</v>
          </cell>
        </row>
        <row r="153">
          <cell r="A153" t="str">
            <v>O-436C</v>
          </cell>
          <cell r="B153">
            <v>152</v>
          </cell>
          <cell r="C153">
            <v>1832</v>
          </cell>
        </row>
        <row r="154">
          <cell r="A154" t="str">
            <v>O-1190</v>
          </cell>
          <cell r="B154">
            <v>153</v>
          </cell>
          <cell r="C154">
            <v>1833</v>
          </cell>
        </row>
        <row r="155">
          <cell r="A155" t="str">
            <v>O-436D</v>
          </cell>
          <cell r="B155">
            <v>154</v>
          </cell>
          <cell r="C155">
            <v>1834</v>
          </cell>
        </row>
        <row r="156">
          <cell r="A156" t="str">
            <v>A-615F</v>
          </cell>
          <cell r="B156">
            <v>155</v>
          </cell>
          <cell r="C156">
            <v>1835</v>
          </cell>
        </row>
        <row r="157">
          <cell r="A157" t="str">
            <v>I-2055C</v>
          </cell>
          <cell r="B157">
            <v>156</v>
          </cell>
          <cell r="C157">
            <v>1836</v>
          </cell>
        </row>
        <row r="158">
          <cell r="A158" t="str">
            <v>I-557</v>
          </cell>
          <cell r="B158">
            <v>157</v>
          </cell>
          <cell r="C158">
            <v>1837</v>
          </cell>
        </row>
        <row r="159">
          <cell r="A159" t="str">
            <v>O-622A</v>
          </cell>
          <cell r="B159">
            <v>158</v>
          </cell>
          <cell r="C159">
            <v>1838</v>
          </cell>
        </row>
        <row r="160">
          <cell r="A160" t="str">
            <v>O-194A</v>
          </cell>
          <cell r="B160">
            <v>159</v>
          </cell>
          <cell r="C160">
            <v>1839</v>
          </cell>
        </row>
        <row r="161">
          <cell r="A161" t="str">
            <v>O-194D</v>
          </cell>
          <cell r="B161">
            <v>160</v>
          </cell>
          <cell r="C161">
            <v>1840</v>
          </cell>
        </row>
        <row r="162">
          <cell r="A162" t="str">
            <v>O-194C</v>
          </cell>
          <cell r="B162">
            <v>161</v>
          </cell>
          <cell r="C162">
            <v>1841</v>
          </cell>
        </row>
        <row r="163">
          <cell r="A163" t="str">
            <v>O-1195</v>
          </cell>
          <cell r="B163">
            <v>162</v>
          </cell>
          <cell r="C163">
            <v>1842</v>
          </cell>
        </row>
        <row r="164">
          <cell r="A164" t="str">
            <v>O-194B</v>
          </cell>
          <cell r="B164">
            <v>163</v>
          </cell>
          <cell r="C164">
            <v>1843</v>
          </cell>
        </row>
        <row r="165">
          <cell r="A165" t="str">
            <v>O-622B</v>
          </cell>
          <cell r="B165">
            <v>164</v>
          </cell>
          <cell r="C165">
            <v>1844</v>
          </cell>
        </row>
        <row r="166">
          <cell r="A166" t="str">
            <v>E-14B</v>
          </cell>
          <cell r="B166">
            <v>165</v>
          </cell>
          <cell r="C166">
            <v>1583</v>
          </cell>
        </row>
        <row r="167">
          <cell r="A167" t="str">
            <v>E-42A</v>
          </cell>
          <cell r="B167">
            <v>166</v>
          </cell>
          <cell r="C167">
            <v>1306</v>
          </cell>
        </row>
        <row r="168">
          <cell r="A168" t="str">
            <v>I-2055D</v>
          </cell>
          <cell r="B168">
            <v>167</v>
          </cell>
          <cell r="C168">
            <v>1846</v>
          </cell>
        </row>
        <row r="169">
          <cell r="A169" t="str">
            <v>O-2079A</v>
          </cell>
          <cell r="B169">
            <v>168</v>
          </cell>
          <cell r="C169">
            <v>1847</v>
          </cell>
        </row>
        <row r="170">
          <cell r="A170" t="str">
            <v>A-400K</v>
          </cell>
          <cell r="B170">
            <v>169</v>
          </cell>
          <cell r="C170">
            <v>2307</v>
          </cell>
        </row>
        <row r="171">
          <cell r="A171" t="str">
            <v>I-267</v>
          </cell>
          <cell r="B171">
            <v>170</v>
          </cell>
          <cell r="C171">
            <v>1849</v>
          </cell>
        </row>
        <row r="172">
          <cell r="A172" t="str">
            <v>A-86A</v>
          </cell>
          <cell r="B172">
            <v>171</v>
          </cell>
          <cell r="C172">
            <v>1850</v>
          </cell>
        </row>
        <row r="173">
          <cell r="A173" t="str">
            <v>I-1067</v>
          </cell>
          <cell r="B173">
            <v>172</v>
          </cell>
          <cell r="C173">
            <v>1851</v>
          </cell>
        </row>
        <row r="174">
          <cell r="A174" t="str">
            <v>O-1046A</v>
          </cell>
          <cell r="B174">
            <v>173</v>
          </cell>
          <cell r="C174">
            <v>1852</v>
          </cell>
        </row>
        <row r="175">
          <cell r="A175" t="str">
            <v>O-1046B</v>
          </cell>
          <cell r="B175">
            <v>174</v>
          </cell>
          <cell r="C175">
            <v>1853</v>
          </cell>
        </row>
        <row r="176">
          <cell r="A176" t="str">
            <v>O-1046C</v>
          </cell>
          <cell r="B176">
            <v>175</v>
          </cell>
          <cell r="C176">
            <v>1854</v>
          </cell>
        </row>
        <row r="177">
          <cell r="A177" t="str">
            <v>O-1046D</v>
          </cell>
          <cell r="B177">
            <v>176</v>
          </cell>
          <cell r="C177">
            <v>1855</v>
          </cell>
        </row>
        <row r="178">
          <cell r="A178" t="str">
            <v>O-2079B</v>
          </cell>
          <cell r="B178">
            <v>177</v>
          </cell>
          <cell r="C178">
            <v>1856</v>
          </cell>
        </row>
        <row r="179">
          <cell r="A179" t="str">
            <v>I-1067A</v>
          </cell>
          <cell r="B179">
            <v>178</v>
          </cell>
          <cell r="C179">
            <v>1857</v>
          </cell>
        </row>
        <row r="180">
          <cell r="A180" t="str">
            <v>I-264</v>
          </cell>
          <cell r="B180">
            <v>179</v>
          </cell>
          <cell r="C180">
            <v>1858</v>
          </cell>
        </row>
        <row r="181">
          <cell r="A181" t="str">
            <v>I-265</v>
          </cell>
          <cell r="B181">
            <v>180</v>
          </cell>
          <cell r="C181">
            <v>1859</v>
          </cell>
        </row>
        <row r="182">
          <cell r="A182" t="str">
            <v>O-1203A</v>
          </cell>
          <cell r="B182">
            <v>181</v>
          </cell>
          <cell r="C182">
            <v>1860</v>
          </cell>
        </row>
        <row r="183">
          <cell r="A183" t="str">
            <v>O-1203B</v>
          </cell>
          <cell r="B183">
            <v>182</v>
          </cell>
          <cell r="C183">
            <v>1861</v>
          </cell>
        </row>
        <row r="184">
          <cell r="A184" t="str">
            <v>O-1204</v>
          </cell>
          <cell r="B184">
            <v>183</v>
          </cell>
          <cell r="C184">
            <v>1862</v>
          </cell>
        </row>
        <row r="185">
          <cell r="A185" t="str">
            <v>O-1205</v>
          </cell>
          <cell r="B185">
            <v>184</v>
          </cell>
          <cell r="C185">
            <v>1863</v>
          </cell>
        </row>
        <row r="186">
          <cell r="A186" t="str">
            <v>O-1203C</v>
          </cell>
          <cell r="B186">
            <v>185</v>
          </cell>
          <cell r="C186">
            <v>1864</v>
          </cell>
        </row>
        <row r="187">
          <cell r="A187" t="str">
            <v>O-421A</v>
          </cell>
          <cell r="B187">
            <v>186</v>
          </cell>
          <cell r="C187">
            <v>1865</v>
          </cell>
        </row>
        <row r="188">
          <cell r="A188" t="str">
            <v>O-627A</v>
          </cell>
          <cell r="B188">
            <v>187</v>
          </cell>
          <cell r="C188">
            <v>1866</v>
          </cell>
        </row>
        <row r="189">
          <cell r="A189" t="str">
            <v>O-627C</v>
          </cell>
          <cell r="B189">
            <v>188</v>
          </cell>
          <cell r="C189">
            <v>1867</v>
          </cell>
        </row>
        <row r="190">
          <cell r="A190" t="str">
            <v>O-1028</v>
          </cell>
          <cell r="B190">
            <v>189</v>
          </cell>
          <cell r="C190">
            <v>1868</v>
          </cell>
        </row>
        <row r="191">
          <cell r="A191" t="str">
            <v>O-627D</v>
          </cell>
          <cell r="B191">
            <v>190</v>
          </cell>
          <cell r="C191">
            <v>1869</v>
          </cell>
        </row>
        <row r="192">
          <cell r="A192" t="str">
            <v>O-421C</v>
          </cell>
          <cell r="B192">
            <v>191</v>
          </cell>
          <cell r="C192">
            <v>1870</v>
          </cell>
        </row>
        <row r="193">
          <cell r="A193" t="str">
            <v>I-371</v>
          </cell>
          <cell r="B193">
            <v>192</v>
          </cell>
          <cell r="C193">
            <v>1871</v>
          </cell>
        </row>
        <row r="194">
          <cell r="A194" t="str">
            <v>I-266</v>
          </cell>
          <cell r="B194">
            <v>193</v>
          </cell>
          <cell r="C194">
            <v>1872</v>
          </cell>
        </row>
        <row r="195">
          <cell r="A195" t="str">
            <v>I-267A</v>
          </cell>
          <cell r="B195">
            <v>194</v>
          </cell>
          <cell r="C195">
            <v>1873</v>
          </cell>
        </row>
        <row r="196">
          <cell r="A196" t="str">
            <v>I-307</v>
          </cell>
          <cell r="B196">
            <v>195</v>
          </cell>
          <cell r="C196">
            <v>1874</v>
          </cell>
        </row>
        <row r="197">
          <cell r="A197" t="str">
            <v>O-629D</v>
          </cell>
          <cell r="B197">
            <v>196</v>
          </cell>
          <cell r="C197">
            <v>1875</v>
          </cell>
        </row>
        <row r="198">
          <cell r="A198" t="str">
            <v>O-629F</v>
          </cell>
          <cell r="B198">
            <v>197</v>
          </cell>
          <cell r="C198">
            <v>1876</v>
          </cell>
        </row>
        <row r="199">
          <cell r="A199" t="str">
            <v>A-320D</v>
          </cell>
          <cell r="B199">
            <v>198</v>
          </cell>
          <cell r="C199">
            <v>1877</v>
          </cell>
        </row>
        <row r="200">
          <cell r="A200" t="str">
            <v>O-415A</v>
          </cell>
          <cell r="B200">
            <v>199</v>
          </cell>
          <cell r="C200">
            <v>1878</v>
          </cell>
        </row>
        <row r="201">
          <cell r="A201" t="str">
            <v>O-415B</v>
          </cell>
          <cell r="B201">
            <v>200</v>
          </cell>
          <cell r="C201">
            <v>1879</v>
          </cell>
        </row>
        <row r="202">
          <cell r="A202" t="str">
            <v>O-415C</v>
          </cell>
          <cell r="B202">
            <v>201</v>
          </cell>
          <cell r="C202">
            <v>1880</v>
          </cell>
        </row>
        <row r="203">
          <cell r="A203" t="str">
            <v>O-415D</v>
          </cell>
          <cell r="B203">
            <v>202</v>
          </cell>
          <cell r="C203">
            <v>1881</v>
          </cell>
        </row>
        <row r="204">
          <cell r="A204" t="str">
            <v>E-14</v>
          </cell>
          <cell r="B204">
            <v>203</v>
          </cell>
          <cell r="C204">
            <v>1882</v>
          </cell>
        </row>
        <row r="205">
          <cell r="A205" t="str">
            <v>R-500</v>
          </cell>
          <cell r="B205">
            <v>204</v>
          </cell>
          <cell r="C205">
            <v>1883</v>
          </cell>
        </row>
        <row r="206">
          <cell r="A206" t="str">
            <v>I-2064</v>
          </cell>
          <cell r="B206">
            <v>205</v>
          </cell>
          <cell r="C206">
            <v>1884</v>
          </cell>
        </row>
        <row r="207">
          <cell r="A207" t="str">
            <v>O-113A</v>
          </cell>
          <cell r="B207">
            <v>206</v>
          </cell>
          <cell r="C207">
            <v>1885</v>
          </cell>
        </row>
        <row r="208">
          <cell r="A208" t="str">
            <v>O-418B</v>
          </cell>
          <cell r="B208">
            <v>207</v>
          </cell>
          <cell r="C208">
            <v>1886</v>
          </cell>
        </row>
        <row r="209">
          <cell r="A209" t="str">
            <v>O-113B</v>
          </cell>
          <cell r="B209">
            <v>208</v>
          </cell>
          <cell r="C209">
            <v>1887</v>
          </cell>
        </row>
        <row r="210">
          <cell r="A210" t="str">
            <v>O-113C</v>
          </cell>
          <cell r="B210">
            <v>209</v>
          </cell>
          <cell r="C210">
            <v>1888</v>
          </cell>
        </row>
        <row r="211">
          <cell r="A211" t="str">
            <v>O-113D</v>
          </cell>
          <cell r="B211">
            <v>210</v>
          </cell>
          <cell r="C211">
            <v>1889</v>
          </cell>
        </row>
        <row r="212">
          <cell r="A212" t="str">
            <v>O-418A</v>
          </cell>
          <cell r="B212">
            <v>211</v>
          </cell>
          <cell r="C212">
            <v>1890</v>
          </cell>
        </row>
        <row r="213">
          <cell r="A213" t="str">
            <v>O-113E</v>
          </cell>
          <cell r="B213">
            <v>212</v>
          </cell>
          <cell r="C213">
            <v>1891</v>
          </cell>
        </row>
        <row r="214">
          <cell r="A214" t="str">
            <v>I-366</v>
          </cell>
          <cell r="B214">
            <v>213</v>
          </cell>
          <cell r="C214">
            <v>1892</v>
          </cell>
        </row>
        <row r="215">
          <cell r="A215" t="str">
            <v>E-35A</v>
          </cell>
          <cell r="B215">
            <v>214</v>
          </cell>
          <cell r="C215">
            <v>1464</v>
          </cell>
        </row>
        <row r="216">
          <cell r="A216" t="str">
            <v>O-418C</v>
          </cell>
          <cell r="B216">
            <v>215</v>
          </cell>
          <cell r="C216">
            <v>1893</v>
          </cell>
        </row>
        <row r="217">
          <cell r="A217" t="str">
            <v>O-418D</v>
          </cell>
          <cell r="B217">
            <v>216</v>
          </cell>
          <cell r="C217">
            <v>1894</v>
          </cell>
        </row>
        <row r="218">
          <cell r="A218" t="str">
            <v>O-418E</v>
          </cell>
          <cell r="B218">
            <v>217</v>
          </cell>
          <cell r="C218">
            <v>1895</v>
          </cell>
        </row>
        <row r="219">
          <cell r="A219" t="str">
            <v>I-276</v>
          </cell>
          <cell r="B219">
            <v>218</v>
          </cell>
          <cell r="C219">
            <v>1896</v>
          </cell>
        </row>
        <row r="220">
          <cell r="A220" t="str">
            <v>I-277</v>
          </cell>
          <cell r="B220">
            <v>219</v>
          </cell>
          <cell r="C220">
            <v>1897</v>
          </cell>
        </row>
        <row r="221">
          <cell r="A221" t="str">
            <v>I-327</v>
          </cell>
          <cell r="B221">
            <v>220</v>
          </cell>
          <cell r="C221">
            <v>1898</v>
          </cell>
        </row>
        <row r="222">
          <cell r="A222" t="str">
            <v>E-309B</v>
          </cell>
          <cell r="B222">
            <v>221</v>
          </cell>
          <cell r="C222">
            <v>1899</v>
          </cell>
        </row>
        <row r="223">
          <cell r="A223" t="str">
            <v>E-42C</v>
          </cell>
          <cell r="B223">
            <v>222</v>
          </cell>
          <cell r="C223">
            <v>1900</v>
          </cell>
        </row>
        <row r="224">
          <cell r="A224" t="str">
            <v>E-50A</v>
          </cell>
          <cell r="B224">
            <v>223</v>
          </cell>
          <cell r="C224">
            <v>341</v>
          </cell>
        </row>
        <row r="225">
          <cell r="A225" t="str">
            <v>O-2090A</v>
          </cell>
          <cell r="B225">
            <v>224</v>
          </cell>
          <cell r="C225">
            <v>1901</v>
          </cell>
        </row>
        <row r="226">
          <cell r="A226" t="str">
            <v>O-2090B</v>
          </cell>
          <cell r="B226">
            <v>225</v>
          </cell>
          <cell r="C226">
            <v>1902</v>
          </cell>
        </row>
        <row r="227">
          <cell r="A227" t="str">
            <v>O-2010A</v>
          </cell>
          <cell r="B227">
            <v>226</v>
          </cell>
          <cell r="C227">
            <v>1903</v>
          </cell>
        </row>
        <row r="228">
          <cell r="A228" t="str">
            <v>I-398A</v>
          </cell>
          <cell r="B228">
            <v>227</v>
          </cell>
          <cell r="C228">
            <v>1904</v>
          </cell>
        </row>
        <row r="229">
          <cell r="A229" t="str">
            <v>O-2010B</v>
          </cell>
          <cell r="B229">
            <v>228</v>
          </cell>
          <cell r="C229">
            <v>1905</v>
          </cell>
        </row>
        <row r="230">
          <cell r="A230" t="str">
            <v>O-2010C</v>
          </cell>
          <cell r="B230">
            <v>229</v>
          </cell>
          <cell r="C230">
            <v>1906</v>
          </cell>
        </row>
        <row r="231">
          <cell r="A231" t="str">
            <v>O-2010D</v>
          </cell>
          <cell r="B231">
            <v>230</v>
          </cell>
          <cell r="C231">
            <v>1907</v>
          </cell>
        </row>
        <row r="232">
          <cell r="A232" t="str">
            <v>O-658A</v>
          </cell>
          <cell r="B232">
            <v>231</v>
          </cell>
          <cell r="C232">
            <v>1908</v>
          </cell>
        </row>
        <row r="233">
          <cell r="A233" t="str">
            <v>I-278</v>
          </cell>
          <cell r="B233">
            <v>232</v>
          </cell>
          <cell r="C233">
            <v>1909</v>
          </cell>
        </row>
        <row r="234">
          <cell r="A234" t="str">
            <v>I-279</v>
          </cell>
          <cell r="B234">
            <v>233</v>
          </cell>
          <cell r="C234">
            <v>1910</v>
          </cell>
        </row>
        <row r="235">
          <cell r="A235" t="str">
            <v>O-658C</v>
          </cell>
          <cell r="B235">
            <v>234</v>
          </cell>
          <cell r="C235">
            <v>1911</v>
          </cell>
        </row>
        <row r="236">
          <cell r="A236" t="str">
            <v>O-658B</v>
          </cell>
          <cell r="B236">
            <v>235</v>
          </cell>
          <cell r="C236">
            <v>1912</v>
          </cell>
        </row>
        <row r="237">
          <cell r="A237" t="str">
            <v>O-900A</v>
          </cell>
          <cell r="B237">
            <v>236</v>
          </cell>
          <cell r="C237">
            <v>1913</v>
          </cell>
        </row>
        <row r="238">
          <cell r="A238" t="str">
            <v>O-900B</v>
          </cell>
          <cell r="B238">
            <v>237</v>
          </cell>
          <cell r="C238">
            <v>1914</v>
          </cell>
        </row>
        <row r="239">
          <cell r="A239" t="str">
            <v>I-328</v>
          </cell>
          <cell r="B239">
            <v>238</v>
          </cell>
          <cell r="C239">
            <v>1915</v>
          </cell>
        </row>
        <row r="240">
          <cell r="A240" t="str">
            <v>O-659A</v>
          </cell>
          <cell r="B240">
            <v>239</v>
          </cell>
          <cell r="C240">
            <v>1916</v>
          </cell>
        </row>
        <row r="241">
          <cell r="A241" t="str">
            <v>O-137B</v>
          </cell>
          <cell r="B241">
            <v>240</v>
          </cell>
          <cell r="C241">
            <v>1917</v>
          </cell>
        </row>
        <row r="242">
          <cell r="A242" t="str">
            <v>O-659B</v>
          </cell>
          <cell r="B242">
            <v>241</v>
          </cell>
          <cell r="C242">
            <v>1918</v>
          </cell>
        </row>
        <row r="243">
          <cell r="A243" t="str">
            <v>I-368</v>
          </cell>
          <cell r="B243">
            <v>242</v>
          </cell>
          <cell r="C243">
            <v>1919</v>
          </cell>
        </row>
        <row r="244">
          <cell r="A244" t="str">
            <v>O-659C</v>
          </cell>
          <cell r="B244">
            <v>243</v>
          </cell>
          <cell r="C244">
            <v>1920</v>
          </cell>
        </row>
        <row r="245">
          <cell r="A245" t="str">
            <v>O-659D</v>
          </cell>
          <cell r="B245">
            <v>244</v>
          </cell>
          <cell r="C245">
            <v>1921</v>
          </cell>
        </row>
        <row r="246">
          <cell r="A246" t="str">
            <v>O-137A</v>
          </cell>
          <cell r="B246">
            <v>245</v>
          </cell>
          <cell r="C246">
            <v>1922</v>
          </cell>
        </row>
        <row r="247">
          <cell r="A247" t="str">
            <v>O-939A</v>
          </cell>
          <cell r="B247">
            <v>246</v>
          </cell>
          <cell r="C247">
            <v>1923</v>
          </cell>
        </row>
        <row r="248">
          <cell r="A248" t="str">
            <v>O-965A</v>
          </cell>
          <cell r="B248">
            <v>247</v>
          </cell>
          <cell r="C248">
            <v>1924</v>
          </cell>
        </row>
        <row r="249">
          <cell r="A249" t="str">
            <v>O-939D</v>
          </cell>
          <cell r="B249">
            <v>248</v>
          </cell>
          <cell r="C249">
            <v>1925</v>
          </cell>
        </row>
        <row r="250">
          <cell r="A250" t="str">
            <v>O-939B</v>
          </cell>
          <cell r="B250">
            <v>249</v>
          </cell>
          <cell r="C250">
            <v>1926</v>
          </cell>
        </row>
        <row r="251">
          <cell r="A251" t="str">
            <v>O-939C</v>
          </cell>
          <cell r="B251">
            <v>250</v>
          </cell>
          <cell r="C251">
            <v>1927</v>
          </cell>
        </row>
        <row r="252">
          <cell r="A252" t="str">
            <v>O-965B</v>
          </cell>
          <cell r="B252">
            <v>251</v>
          </cell>
          <cell r="C252">
            <v>1928</v>
          </cell>
        </row>
        <row r="253">
          <cell r="A253" t="str">
            <v>I-394A</v>
          </cell>
          <cell r="B253">
            <v>252</v>
          </cell>
          <cell r="C253">
            <v>1929</v>
          </cell>
        </row>
        <row r="254">
          <cell r="A254" t="str">
            <v>I-367A</v>
          </cell>
          <cell r="B254">
            <v>253</v>
          </cell>
          <cell r="C254">
            <v>1930</v>
          </cell>
        </row>
        <row r="255">
          <cell r="A255" t="str">
            <v>A-116</v>
          </cell>
          <cell r="B255">
            <v>254</v>
          </cell>
          <cell r="C255">
            <v>1931</v>
          </cell>
        </row>
        <row r="256">
          <cell r="A256" t="str">
            <v>I-2065</v>
          </cell>
          <cell r="B256">
            <v>255</v>
          </cell>
          <cell r="C256">
            <v>1932</v>
          </cell>
        </row>
        <row r="257">
          <cell r="A257" t="str">
            <v>O-662A</v>
          </cell>
          <cell r="B257">
            <v>256</v>
          </cell>
          <cell r="C257">
            <v>1933</v>
          </cell>
        </row>
        <row r="258">
          <cell r="A258" t="str">
            <v>O-662E</v>
          </cell>
          <cell r="B258">
            <v>257</v>
          </cell>
          <cell r="C258">
            <v>1934</v>
          </cell>
        </row>
        <row r="259">
          <cell r="A259" t="str">
            <v>O-662B</v>
          </cell>
          <cell r="B259">
            <v>258</v>
          </cell>
          <cell r="C259">
            <v>1935</v>
          </cell>
        </row>
        <row r="260">
          <cell r="A260" t="str">
            <v>O-662C</v>
          </cell>
          <cell r="B260">
            <v>259</v>
          </cell>
          <cell r="C260">
            <v>1936</v>
          </cell>
        </row>
        <row r="261">
          <cell r="A261" t="str">
            <v>O-662D</v>
          </cell>
          <cell r="B261">
            <v>260</v>
          </cell>
          <cell r="C261">
            <v>1937</v>
          </cell>
        </row>
        <row r="262">
          <cell r="A262" t="str">
            <v>O-662F</v>
          </cell>
          <cell r="B262">
            <v>261</v>
          </cell>
          <cell r="C262">
            <v>1938</v>
          </cell>
        </row>
        <row r="263">
          <cell r="A263" t="str">
            <v>A-610E</v>
          </cell>
          <cell r="B263">
            <v>262</v>
          </cell>
          <cell r="C263">
            <v>1507</v>
          </cell>
        </row>
        <row r="264">
          <cell r="A264" t="str">
            <v>A-610F</v>
          </cell>
          <cell r="B264">
            <v>263</v>
          </cell>
          <cell r="C264">
            <v>1508</v>
          </cell>
        </row>
        <row r="265">
          <cell r="A265" t="str">
            <v>E-10B</v>
          </cell>
          <cell r="B265">
            <v>264</v>
          </cell>
          <cell r="C265">
            <v>1939</v>
          </cell>
        </row>
        <row r="266">
          <cell r="A266" t="str">
            <v>I-2060</v>
          </cell>
          <cell r="B266">
            <v>265</v>
          </cell>
          <cell r="C266">
            <v>1940</v>
          </cell>
        </row>
        <row r="267">
          <cell r="A267" t="str">
            <v>S-10C</v>
          </cell>
          <cell r="B267">
            <v>266</v>
          </cell>
          <cell r="C267">
            <v>1941</v>
          </cell>
        </row>
        <row r="268">
          <cell r="A268" t="str">
            <v>S-5B</v>
          </cell>
          <cell r="B268">
            <v>267</v>
          </cell>
          <cell r="C268">
            <v>1942</v>
          </cell>
        </row>
        <row r="269">
          <cell r="A269" t="str">
            <v>O-381C</v>
          </cell>
          <cell r="B269">
            <v>268</v>
          </cell>
          <cell r="C269">
            <v>1943</v>
          </cell>
        </row>
        <row r="270">
          <cell r="A270" t="str">
            <v>O-381D</v>
          </cell>
          <cell r="B270">
            <v>269</v>
          </cell>
          <cell r="C270">
            <v>1944</v>
          </cell>
        </row>
        <row r="271">
          <cell r="A271" t="str">
            <v>O-381B</v>
          </cell>
          <cell r="B271">
            <v>270</v>
          </cell>
          <cell r="C271">
            <v>1945</v>
          </cell>
        </row>
        <row r="272">
          <cell r="A272" t="str">
            <v>O-381A</v>
          </cell>
          <cell r="B272">
            <v>271</v>
          </cell>
          <cell r="C272">
            <v>1946</v>
          </cell>
        </row>
        <row r="273">
          <cell r="A273" t="str">
            <v>O-376A</v>
          </cell>
          <cell r="B273">
            <v>272</v>
          </cell>
          <cell r="C273">
            <v>1947</v>
          </cell>
        </row>
        <row r="274">
          <cell r="A274" t="str">
            <v>O-376B</v>
          </cell>
          <cell r="B274">
            <v>273</v>
          </cell>
          <cell r="C274">
            <v>1948</v>
          </cell>
        </row>
        <row r="275">
          <cell r="A275" t="str">
            <v>O-376M</v>
          </cell>
          <cell r="B275">
            <v>274</v>
          </cell>
          <cell r="C275">
            <v>1949</v>
          </cell>
        </row>
        <row r="276">
          <cell r="A276" t="str">
            <v>I-2066</v>
          </cell>
          <cell r="B276">
            <v>275</v>
          </cell>
          <cell r="C276">
            <v>1950</v>
          </cell>
        </row>
        <row r="277">
          <cell r="A277" t="str">
            <v>O-376H</v>
          </cell>
          <cell r="B277">
            <v>276</v>
          </cell>
          <cell r="C277">
            <v>1951</v>
          </cell>
        </row>
        <row r="278">
          <cell r="A278" t="str">
            <v>O-376I</v>
          </cell>
          <cell r="B278">
            <v>277</v>
          </cell>
          <cell r="C278">
            <v>1952</v>
          </cell>
        </row>
        <row r="279">
          <cell r="A279" t="str">
            <v>O-376J</v>
          </cell>
          <cell r="B279">
            <v>278</v>
          </cell>
          <cell r="C279">
            <v>1953</v>
          </cell>
        </row>
        <row r="280">
          <cell r="A280" t="str">
            <v>O-376K</v>
          </cell>
          <cell r="B280">
            <v>279</v>
          </cell>
          <cell r="C280">
            <v>1954</v>
          </cell>
        </row>
        <row r="281">
          <cell r="A281" t="str">
            <v>O-376G</v>
          </cell>
          <cell r="B281">
            <v>280</v>
          </cell>
          <cell r="C281">
            <v>1955</v>
          </cell>
        </row>
        <row r="282">
          <cell r="A282" t="str">
            <v>O-376L</v>
          </cell>
          <cell r="B282">
            <v>281</v>
          </cell>
          <cell r="C282">
            <v>1956</v>
          </cell>
        </row>
        <row r="283">
          <cell r="A283" t="str">
            <v>O-376F</v>
          </cell>
          <cell r="B283">
            <v>282</v>
          </cell>
          <cell r="C283">
            <v>1957</v>
          </cell>
        </row>
        <row r="284">
          <cell r="A284" t="str">
            <v>O-376N</v>
          </cell>
          <cell r="B284">
            <v>283</v>
          </cell>
          <cell r="C284">
            <v>1958</v>
          </cell>
        </row>
        <row r="285">
          <cell r="A285" t="str">
            <v>T-34B</v>
          </cell>
          <cell r="B285">
            <v>284</v>
          </cell>
          <cell r="C285">
            <v>1959</v>
          </cell>
        </row>
        <row r="286">
          <cell r="A286" t="str">
            <v>I-280</v>
          </cell>
          <cell r="B286">
            <v>285</v>
          </cell>
          <cell r="C286">
            <v>1960</v>
          </cell>
        </row>
        <row r="287">
          <cell r="A287" t="str">
            <v>I-281</v>
          </cell>
          <cell r="B287">
            <v>286</v>
          </cell>
          <cell r="C287">
            <v>1961</v>
          </cell>
        </row>
        <row r="288">
          <cell r="A288" t="str">
            <v>T-34C</v>
          </cell>
          <cell r="B288">
            <v>287</v>
          </cell>
          <cell r="C288">
            <v>1962</v>
          </cell>
        </row>
        <row r="289">
          <cell r="A289" t="str">
            <v>I-330</v>
          </cell>
          <cell r="B289">
            <v>288</v>
          </cell>
          <cell r="C289">
            <v>1963</v>
          </cell>
        </row>
        <row r="290">
          <cell r="A290" t="str">
            <v>A-400A</v>
          </cell>
          <cell r="B290">
            <v>289</v>
          </cell>
          <cell r="C290">
            <v>1964</v>
          </cell>
        </row>
        <row r="291">
          <cell r="A291" t="str">
            <v>O-2222A</v>
          </cell>
          <cell r="B291">
            <v>290</v>
          </cell>
          <cell r="C291">
            <v>1965</v>
          </cell>
        </row>
        <row r="292">
          <cell r="A292" t="str">
            <v>O-2222B</v>
          </cell>
          <cell r="B292">
            <v>291</v>
          </cell>
          <cell r="C292">
            <v>1966</v>
          </cell>
        </row>
        <row r="293">
          <cell r="A293" t="str">
            <v>O-973A</v>
          </cell>
          <cell r="B293">
            <v>292</v>
          </cell>
          <cell r="C293">
            <v>1967</v>
          </cell>
        </row>
        <row r="294">
          <cell r="A294" t="str">
            <v>O-973</v>
          </cell>
          <cell r="B294">
            <v>293</v>
          </cell>
          <cell r="C294">
            <v>1968</v>
          </cell>
        </row>
        <row r="295">
          <cell r="A295" t="str">
            <v>O-973C</v>
          </cell>
          <cell r="B295">
            <v>294</v>
          </cell>
          <cell r="C295">
            <v>1969</v>
          </cell>
        </row>
        <row r="296">
          <cell r="A296" t="str">
            <v>O-973E</v>
          </cell>
          <cell r="B296">
            <v>295</v>
          </cell>
          <cell r="C296">
            <v>1970</v>
          </cell>
        </row>
        <row r="297">
          <cell r="A297" t="str">
            <v>O-973G</v>
          </cell>
          <cell r="B297">
            <v>296</v>
          </cell>
          <cell r="C297">
            <v>1971</v>
          </cell>
        </row>
        <row r="298">
          <cell r="A298" t="str">
            <v>O-973F</v>
          </cell>
          <cell r="B298">
            <v>297</v>
          </cell>
          <cell r="C298">
            <v>1972</v>
          </cell>
        </row>
        <row r="299">
          <cell r="A299" t="str">
            <v>O-973D</v>
          </cell>
          <cell r="B299">
            <v>298</v>
          </cell>
          <cell r="C299">
            <v>1973</v>
          </cell>
        </row>
        <row r="300">
          <cell r="A300" t="str">
            <v>I-194</v>
          </cell>
          <cell r="B300">
            <v>299</v>
          </cell>
          <cell r="C300">
            <v>1974</v>
          </cell>
        </row>
        <row r="301">
          <cell r="A301" t="str">
            <v>O-1031A</v>
          </cell>
          <cell r="B301">
            <v>300</v>
          </cell>
          <cell r="C301">
            <v>1975</v>
          </cell>
        </row>
        <row r="302">
          <cell r="A302" t="str">
            <v>O-1031B</v>
          </cell>
          <cell r="B302">
            <v>301</v>
          </cell>
          <cell r="C302">
            <v>1976</v>
          </cell>
        </row>
        <row r="303">
          <cell r="A303" t="str">
            <v>O-633B</v>
          </cell>
          <cell r="B303">
            <v>302</v>
          </cell>
          <cell r="C303">
            <v>1977</v>
          </cell>
        </row>
        <row r="304">
          <cell r="A304" t="str">
            <v>I-268</v>
          </cell>
          <cell r="B304">
            <v>303</v>
          </cell>
          <cell r="C304">
            <v>1978</v>
          </cell>
        </row>
        <row r="305">
          <cell r="A305" t="str">
            <v>I-269</v>
          </cell>
          <cell r="B305">
            <v>304</v>
          </cell>
          <cell r="C305">
            <v>1979</v>
          </cell>
        </row>
        <row r="306">
          <cell r="A306" t="str">
            <v>O-1031D</v>
          </cell>
          <cell r="B306">
            <v>305</v>
          </cell>
          <cell r="C306">
            <v>1980</v>
          </cell>
        </row>
        <row r="307">
          <cell r="A307" t="str">
            <v>O-1031E</v>
          </cell>
          <cell r="B307">
            <v>306</v>
          </cell>
          <cell r="C307">
            <v>1981</v>
          </cell>
        </row>
        <row r="308">
          <cell r="A308" t="str">
            <v>O-1031C</v>
          </cell>
          <cell r="B308">
            <v>307</v>
          </cell>
          <cell r="C308">
            <v>1982</v>
          </cell>
        </row>
        <row r="309">
          <cell r="A309" t="str">
            <v>O-1031F</v>
          </cell>
          <cell r="B309">
            <v>308</v>
          </cell>
          <cell r="C309">
            <v>1983</v>
          </cell>
        </row>
        <row r="310">
          <cell r="A310" t="str">
            <v>O-1031G</v>
          </cell>
          <cell r="B310">
            <v>309</v>
          </cell>
          <cell r="C310">
            <v>1984</v>
          </cell>
        </row>
        <row r="311">
          <cell r="A311" t="str">
            <v>O-633A</v>
          </cell>
          <cell r="B311">
            <v>310</v>
          </cell>
          <cell r="C311">
            <v>1985</v>
          </cell>
        </row>
        <row r="312">
          <cell r="A312" t="str">
            <v>E-11</v>
          </cell>
          <cell r="B312">
            <v>311</v>
          </cell>
          <cell r="C312">
            <v>1356</v>
          </cell>
        </row>
        <row r="313">
          <cell r="A313" t="str">
            <v>I-319</v>
          </cell>
          <cell r="B313">
            <v>312</v>
          </cell>
          <cell r="C313">
            <v>1986</v>
          </cell>
        </row>
        <row r="314">
          <cell r="A314" t="str">
            <v>E-42</v>
          </cell>
          <cell r="B314">
            <v>313</v>
          </cell>
          <cell r="C314">
            <v>1124</v>
          </cell>
        </row>
        <row r="315">
          <cell r="A315" t="str">
            <v>A-400B</v>
          </cell>
          <cell r="B315">
            <v>314</v>
          </cell>
          <cell r="C315">
            <v>1987</v>
          </cell>
        </row>
        <row r="316">
          <cell r="A316" t="str">
            <v>O-1034A</v>
          </cell>
          <cell r="B316">
            <v>315</v>
          </cell>
          <cell r="C316">
            <v>1988</v>
          </cell>
        </row>
        <row r="317">
          <cell r="A317" t="str">
            <v>I-2062</v>
          </cell>
          <cell r="B317">
            <v>316</v>
          </cell>
          <cell r="C317">
            <v>1989</v>
          </cell>
        </row>
        <row r="318">
          <cell r="A318" t="str">
            <v>O-1034B</v>
          </cell>
          <cell r="B318">
            <v>317</v>
          </cell>
          <cell r="C318">
            <v>1990</v>
          </cell>
        </row>
        <row r="319">
          <cell r="A319" t="str">
            <v>O-385B</v>
          </cell>
          <cell r="B319">
            <v>318</v>
          </cell>
          <cell r="C319">
            <v>1991</v>
          </cell>
        </row>
        <row r="320">
          <cell r="A320" t="str">
            <v>I-331</v>
          </cell>
          <cell r="B320">
            <v>319</v>
          </cell>
          <cell r="C320">
            <v>1992</v>
          </cell>
        </row>
        <row r="321">
          <cell r="A321" t="str">
            <v>O-1034C</v>
          </cell>
          <cell r="B321">
            <v>320</v>
          </cell>
          <cell r="C321">
            <v>1993</v>
          </cell>
        </row>
        <row r="322">
          <cell r="A322" t="str">
            <v>O-522</v>
          </cell>
          <cell r="B322">
            <v>321</v>
          </cell>
          <cell r="C322">
            <v>1994</v>
          </cell>
        </row>
        <row r="323">
          <cell r="A323" t="str">
            <v>I-321</v>
          </cell>
          <cell r="B323">
            <v>322</v>
          </cell>
          <cell r="C323">
            <v>1995</v>
          </cell>
        </row>
        <row r="324">
          <cell r="A324" t="str">
            <v>I-270</v>
          </cell>
          <cell r="B324">
            <v>323</v>
          </cell>
          <cell r="C324">
            <v>1996</v>
          </cell>
        </row>
        <row r="325">
          <cell r="A325" t="str">
            <v>I-271</v>
          </cell>
          <cell r="B325">
            <v>324</v>
          </cell>
          <cell r="C325">
            <v>1997</v>
          </cell>
        </row>
        <row r="326">
          <cell r="A326" t="str">
            <v>O-989A</v>
          </cell>
          <cell r="B326">
            <v>325</v>
          </cell>
          <cell r="C326">
            <v>1998</v>
          </cell>
        </row>
        <row r="327">
          <cell r="A327" t="str">
            <v>O-989E</v>
          </cell>
          <cell r="B327">
            <v>326</v>
          </cell>
          <cell r="C327">
            <v>1999</v>
          </cell>
        </row>
        <row r="328">
          <cell r="A328" t="str">
            <v>O-989D</v>
          </cell>
          <cell r="B328">
            <v>327</v>
          </cell>
          <cell r="C328">
            <v>2000</v>
          </cell>
        </row>
        <row r="329">
          <cell r="A329" t="str">
            <v>O-989C</v>
          </cell>
          <cell r="B329">
            <v>328</v>
          </cell>
          <cell r="C329">
            <v>2001</v>
          </cell>
        </row>
        <row r="330">
          <cell r="A330" t="str">
            <v>O-989B</v>
          </cell>
          <cell r="B330">
            <v>329</v>
          </cell>
          <cell r="C330">
            <v>2002</v>
          </cell>
        </row>
        <row r="331">
          <cell r="A331" t="str">
            <v>O-989F</v>
          </cell>
          <cell r="B331">
            <v>330</v>
          </cell>
          <cell r="C331">
            <v>2003</v>
          </cell>
        </row>
        <row r="332">
          <cell r="A332" t="str">
            <v>I-399</v>
          </cell>
          <cell r="B332">
            <v>331</v>
          </cell>
          <cell r="C332">
            <v>2004</v>
          </cell>
        </row>
        <row r="333">
          <cell r="A333" t="str">
            <v>O-639A</v>
          </cell>
          <cell r="B333">
            <v>332</v>
          </cell>
          <cell r="C333">
            <v>2005</v>
          </cell>
        </row>
        <row r="334">
          <cell r="A334" t="str">
            <v>O-639I</v>
          </cell>
          <cell r="B334">
            <v>333</v>
          </cell>
          <cell r="C334">
            <v>2006</v>
          </cell>
        </row>
        <row r="335">
          <cell r="A335" t="str">
            <v>O-639B</v>
          </cell>
          <cell r="B335">
            <v>334</v>
          </cell>
          <cell r="C335">
            <v>2007</v>
          </cell>
        </row>
        <row r="336">
          <cell r="A336" t="str">
            <v>I-362</v>
          </cell>
          <cell r="B336">
            <v>335</v>
          </cell>
          <cell r="C336">
            <v>2008</v>
          </cell>
        </row>
        <row r="337">
          <cell r="A337" t="str">
            <v>O-639F</v>
          </cell>
          <cell r="B337">
            <v>336</v>
          </cell>
          <cell r="C337">
            <v>2009</v>
          </cell>
        </row>
        <row r="338">
          <cell r="A338" t="str">
            <v>O-639E</v>
          </cell>
          <cell r="B338">
            <v>337</v>
          </cell>
          <cell r="C338">
            <v>2010</v>
          </cell>
        </row>
        <row r="339">
          <cell r="A339" t="str">
            <v>O-1387</v>
          </cell>
          <cell r="B339">
            <v>338</v>
          </cell>
          <cell r="C339">
            <v>2011</v>
          </cell>
        </row>
        <row r="340">
          <cell r="A340" t="str">
            <v>O-1389</v>
          </cell>
          <cell r="B340">
            <v>339</v>
          </cell>
          <cell r="C340">
            <v>2012</v>
          </cell>
        </row>
        <row r="341">
          <cell r="A341" t="str">
            <v>O-639G</v>
          </cell>
          <cell r="B341">
            <v>340</v>
          </cell>
          <cell r="C341">
            <v>2013</v>
          </cell>
        </row>
        <row r="342">
          <cell r="A342" t="str">
            <v>O-639H</v>
          </cell>
          <cell r="B342">
            <v>341</v>
          </cell>
          <cell r="C342">
            <v>2014</v>
          </cell>
        </row>
        <row r="343">
          <cell r="A343" t="str">
            <v>I-322</v>
          </cell>
          <cell r="B343">
            <v>342</v>
          </cell>
          <cell r="C343">
            <v>2015</v>
          </cell>
        </row>
        <row r="344">
          <cell r="A344" t="str">
            <v>I-363</v>
          </cell>
          <cell r="B344">
            <v>343</v>
          </cell>
          <cell r="C344">
            <v>2016</v>
          </cell>
        </row>
        <row r="345">
          <cell r="A345" t="str">
            <v>I-364</v>
          </cell>
          <cell r="B345">
            <v>344</v>
          </cell>
          <cell r="C345">
            <v>2017</v>
          </cell>
        </row>
        <row r="346">
          <cell r="A346" t="str">
            <v>I-385</v>
          </cell>
          <cell r="B346">
            <v>345</v>
          </cell>
          <cell r="C346">
            <v>2018</v>
          </cell>
        </row>
        <row r="347">
          <cell r="A347" t="str">
            <v>I-386</v>
          </cell>
          <cell r="B347">
            <v>346</v>
          </cell>
          <cell r="C347">
            <v>2019</v>
          </cell>
        </row>
        <row r="348">
          <cell r="A348" t="str">
            <v>O-974A</v>
          </cell>
          <cell r="B348">
            <v>347</v>
          </cell>
          <cell r="C348">
            <v>2020</v>
          </cell>
        </row>
        <row r="349">
          <cell r="A349" t="str">
            <v>O-974E</v>
          </cell>
          <cell r="B349">
            <v>348</v>
          </cell>
          <cell r="C349">
            <v>2021</v>
          </cell>
        </row>
        <row r="350">
          <cell r="A350" t="str">
            <v>O-947A</v>
          </cell>
          <cell r="B350">
            <v>349</v>
          </cell>
          <cell r="C350">
            <v>2022</v>
          </cell>
        </row>
        <row r="351">
          <cell r="A351" t="str">
            <v>O-974B</v>
          </cell>
          <cell r="B351">
            <v>350</v>
          </cell>
          <cell r="C351">
            <v>2023</v>
          </cell>
        </row>
        <row r="352">
          <cell r="A352" t="str">
            <v>O-974C</v>
          </cell>
          <cell r="B352">
            <v>351</v>
          </cell>
          <cell r="C352">
            <v>2024</v>
          </cell>
        </row>
        <row r="353">
          <cell r="A353" t="str">
            <v>O-974D</v>
          </cell>
          <cell r="B353">
            <v>352</v>
          </cell>
          <cell r="C353">
            <v>2025</v>
          </cell>
        </row>
        <row r="354">
          <cell r="A354" t="str">
            <v>I-324</v>
          </cell>
          <cell r="B354">
            <v>353</v>
          </cell>
          <cell r="C354">
            <v>2026</v>
          </cell>
        </row>
        <row r="355">
          <cell r="A355" t="str">
            <v>O-947B</v>
          </cell>
          <cell r="B355">
            <v>354</v>
          </cell>
          <cell r="C355">
            <v>2027</v>
          </cell>
        </row>
        <row r="356">
          <cell r="A356" t="str">
            <v>T-41A</v>
          </cell>
          <cell r="B356">
            <v>355</v>
          </cell>
          <cell r="C356">
            <v>2028</v>
          </cell>
        </row>
        <row r="357">
          <cell r="A357" t="str">
            <v>I-45A</v>
          </cell>
          <cell r="B357">
            <v>356</v>
          </cell>
          <cell r="C357">
            <v>2029</v>
          </cell>
        </row>
        <row r="358">
          <cell r="A358" t="str">
            <v>I-45B</v>
          </cell>
          <cell r="B358">
            <v>357</v>
          </cell>
          <cell r="C358">
            <v>2030</v>
          </cell>
        </row>
        <row r="359">
          <cell r="A359" t="str">
            <v>I-192</v>
          </cell>
          <cell r="B359">
            <v>358</v>
          </cell>
          <cell r="C359">
            <v>2031</v>
          </cell>
        </row>
        <row r="360">
          <cell r="A360" t="str">
            <v>I-185A</v>
          </cell>
          <cell r="B360">
            <v>359</v>
          </cell>
          <cell r="C360">
            <v>2032</v>
          </cell>
        </row>
        <row r="361">
          <cell r="A361" t="str">
            <v>I-185C</v>
          </cell>
          <cell r="B361">
            <v>360</v>
          </cell>
          <cell r="C361">
            <v>2033</v>
          </cell>
        </row>
        <row r="362">
          <cell r="A362" t="str">
            <v>O-664A</v>
          </cell>
          <cell r="B362">
            <v>361</v>
          </cell>
          <cell r="C362">
            <v>2034</v>
          </cell>
        </row>
        <row r="363">
          <cell r="A363" t="str">
            <v>O-664B</v>
          </cell>
          <cell r="B363">
            <v>362</v>
          </cell>
          <cell r="C363">
            <v>2035</v>
          </cell>
        </row>
        <row r="364">
          <cell r="A364" t="str">
            <v>O-664G</v>
          </cell>
          <cell r="B364">
            <v>363</v>
          </cell>
          <cell r="C364">
            <v>2036</v>
          </cell>
        </row>
        <row r="365">
          <cell r="A365" t="str">
            <v>I-62A</v>
          </cell>
          <cell r="B365">
            <v>364</v>
          </cell>
          <cell r="C365">
            <v>2037</v>
          </cell>
        </row>
        <row r="366">
          <cell r="A366" t="str">
            <v>O-664E</v>
          </cell>
          <cell r="B366">
            <v>365</v>
          </cell>
          <cell r="C366">
            <v>2038</v>
          </cell>
        </row>
        <row r="367">
          <cell r="A367" t="str">
            <v>O-664C</v>
          </cell>
          <cell r="B367">
            <v>366</v>
          </cell>
          <cell r="C367">
            <v>2039</v>
          </cell>
        </row>
        <row r="368">
          <cell r="A368" t="str">
            <v>O-664D</v>
          </cell>
          <cell r="B368">
            <v>367</v>
          </cell>
          <cell r="C368">
            <v>2040</v>
          </cell>
        </row>
        <row r="369">
          <cell r="A369" t="str">
            <v>I-73D</v>
          </cell>
          <cell r="B369">
            <v>368</v>
          </cell>
          <cell r="C369">
            <v>2041</v>
          </cell>
        </row>
        <row r="370">
          <cell r="A370" t="str">
            <v>I-73C</v>
          </cell>
          <cell r="B370">
            <v>369</v>
          </cell>
          <cell r="C370">
            <v>2042</v>
          </cell>
        </row>
        <row r="371">
          <cell r="A371" t="str">
            <v>I-73B</v>
          </cell>
          <cell r="B371">
            <v>370</v>
          </cell>
          <cell r="C371">
            <v>2043</v>
          </cell>
        </row>
        <row r="372">
          <cell r="A372" t="str">
            <v>I-73A</v>
          </cell>
          <cell r="B372">
            <v>371</v>
          </cell>
          <cell r="C372">
            <v>2044</v>
          </cell>
        </row>
        <row r="373">
          <cell r="A373" t="str">
            <v>T-46A</v>
          </cell>
          <cell r="B373">
            <v>372</v>
          </cell>
          <cell r="C373">
            <v>2045</v>
          </cell>
        </row>
        <row r="374">
          <cell r="A374" t="str">
            <v>T-46D</v>
          </cell>
          <cell r="B374">
            <v>373</v>
          </cell>
          <cell r="C374">
            <v>2046</v>
          </cell>
        </row>
        <row r="375">
          <cell r="A375" t="str">
            <v>T-46B</v>
          </cell>
          <cell r="B375">
            <v>374</v>
          </cell>
          <cell r="C375">
            <v>2047</v>
          </cell>
        </row>
        <row r="376">
          <cell r="A376" t="str">
            <v>T-46C</v>
          </cell>
          <cell r="B376">
            <v>375</v>
          </cell>
          <cell r="C376">
            <v>2048</v>
          </cell>
        </row>
        <row r="377">
          <cell r="A377" t="str">
            <v>T-61</v>
          </cell>
          <cell r="B377">
            <v>376</v>
          </cell>
          <cell r="C377">
            <v>2049</v>
          </cell>
        </row>
        <row r="378">
          <cell r="A378" t="str">
            <v>A-216A</v>
          </cell>
          <cell r="B378">
            <v>377</v>
          </cell>
          <cell r="C378">
            <v>2050</v>
          </cell>
        </row>
        <row r="379">
          <cell r="A379" t="str">
            <v>A-206A</v>
          </cell>
          <cell r="B379">
            <v>378</v>
          </cell>
          <cell r="C379">
            <v>2051</v>
          </cell>
        </row>
        <row r="380">
          <cell r="A380" t="str">
            <v>O-1035B</v>
          </cell>
          <cell r="B380">
            <v>379</v>
          </cell>
          <cell r="C380">
            <v>2052</v>
          </cell>
        </row>
        <row r="381">
          <cell r="A381" t="str">
            <v>O-1035A</v>
          </cell>
          <cell r="B381">
            <v>380</v>
          </cell>
          <cell r="C381">
            <v>2053</v>
          </cell>
        </row>
        <row r="382">
          <cell r="A382" t="str">
            <v>I-365</v>
          </cell>
          <cell r="B382">
            <v>381</v>
          </cell>
          <cell r="C382">
            <v>2054</v>
          </cell>
        </row>
        <row r="383">
          <cell r="A383" t="str">
            <v>O-942A</v>
          </cell>
          <cell r="B383">
            <v>382</v>
          </cell>
          <cell r="C383">
            <v>2055</v>
          </cell>
        </row>
        <row r="384">
          <cell r="A384" t="str">
            <v>O-942B</v>
          </cell>
          <cell r="B384">
            <v>383</v>
          </cell>
          <cell r="C384">
            <v>2056</v>
          </cell>
        </row>
        <row r="385">
          <cell r="A385" t="str">
            <v>I-53A</v>
          </cell>
          <cell r="B385">
            <v>384</v>
          </cell>
          <cell r="C385">
            <v>2057</v>
          </cell>
        </row>
        <row r="386">
          <cell r="A386" t="str">
            <v>T-58A</v>
          </cell>
          <cell r="B386">
            <v>385</v>
          </cell>
          <cell r="C386">
            <v>2058</v>
          </cell>
        </row>
        <row r="387">
          <cell r="A387" t="str">
            <v>I-366A</v>
          </cell>
          <cell r="B387">
            <v>386</v>
          </cell>
          <cell r="C387">
            <v>2059</v>
          </cell>
        </row>
        <row r="388">
          <cell r="A388" t="str">
            <v>R-600</v>
          </cell>
          <cell r="B388">
            <v>387</v>
          </cell>
          <cell r="C388">
            <v>2060</v>
          </cell>
        </row>
        <row r="389">
          <cell r="A389" t="str">
            <v>O-1054A</v>
          </cell>
          <cell r="B389">
            <v>388</v>
          </cell>
          <cell r="C389">
            <v>2061</v>
          </cell>
        </row>
        <row r="390">
          <cell r="A390" t="str">
            <v>O-1054B</v>
          </cell>
          <cell r="B390">
            <v>389</v>
          </cell>
          <cell r="C390">
            <v>2062</v>
          </cell>
        </row>
        <row r="391">
          <cell r="A391" t="str">
            <v>O-1054D</v>
          </cell>
          <cell r="B391">
            <v>390</v>
          </cell>
          <cell r="C391">
            <v>2063</v>
          </cell>
        </row>
        <row r="392">
          <cell r="A392" t="str">
            <v>I-699A</v>
          </cell>
          <cell r="B392">
            <v>391</v>
          </cell>
          <cell r="C392">
            <v>2064</v>
          </cell>
        </row>
        <row r="393">
          <cell r="A393" t="str">
            <v>O-1054C</v>
          </cell>
          <cell r="B393">
            <v>392</v>
          </cell>
          <cell r="C393">
            <v>2065</v>
          </cell>
        </row>
        <row r="394">
          <cell r="A394" t="str">
            <v>O-1054E</v>
          </cell>
          <cell r="B394">
            <v>393</v>
          </cell>
          <cell r="C394">
            <v>2066</v>
          </cell>
        </row>
        <row r="395">
          <cell r="A395" t="str">
            <v>O-1190A</v>
          </cell>
          <cell r="B395">
            <v>394</v>
          </cell>
          <cell r="C395">
            <v>2067</v>
          </cell>
        </row>
        <row r="396">
          <cell r="A396" t="str">
            <v>S-8B</v>
          </cell>
          <cell r="B396">
            <v>395</v>
          </cell>
          <cell r="C396">
            <v>2068</v>
          </cell>
        </row>
        <row r="397">
          <cell r="A397" t="str">
            <v>S-8A</v>
          </cell>
          <cell r="B397">
            <v>396</v>
          </cell>
          <cell r="C397">
            <v>2069</v>
          </cell>
        </row>
        <row r="398">
          <cell r="A398" t="str">
            <v>O-1054F</v>
          </cell>
          <cell r="B398">
            <v>397</v>
          </cell>
          <cell r="C398">
            <v>2070</v>
          </cell>
        </row>
        <row r="399">
          <cell r="A399" t="str">
            <v>E-12</v>
          </cell>
          <cell r="B399">
            <v>398</v>
          </cell>
          <cell r="C399">
            <v>2308</v>
          </cell>
        </row>
        <row r="400">
          <cell r="A400" t="str">
            <v>A-302A</v>
          </cell>
          <cell r="B400">
            <v>399</v>
          </cell>
          <cell r="C400">
            <v>2072</v>
          </cell>
        </row>
        <row r="401">
          <cell r="A401" t="str">
            <v>I-82A</v>
          </cell>
          <cell r="B401">
            <v>400</v>
          </cell>
          <cell r="C401">
            <v>30</v>
          </cell>
        </row>
        <row r="402">
          <cell r="A402" t="str">
            <v>O-691D</v>
          </cell>
          <cell r="B402">
            <v>401</v>
          </cell>
          <cell r="C402">
            <v>2074</v>
          </cell>
        </row>
        <row r="403">
          <cell r="A403" t="str">
            <v>O-691C</v>
          </cell>
          <cell r="B403">
            <v>402</v>
          </cell>
          <cell r="C403">
            <v>2075</v>
          </cell>
        </row>
        <row r="404">
          <cell r="A404" t="str">
            <v>I-387</v>
          </cell>
          <cell r="B404">
            <v>403</v>
          </cell>
          <cell r="C404">
            <v>2076</v>
          </cell>
        </row>
        <row r="405">
          <cell r="A405" t="str">
            <v>I-388</v>
          </cell>
          <cell r="B405">
            <v>404</v>
          </cell>
          <cell r="C405">
            <v>2077</v>
          </cell>
        </row>
        <row r="406">
          <cell r="A406" t="str">
            <v>O-1214D</v>
          </cell>
          <cell r="B406">
            <v>405</v>
          </cell>
          <cell r="C406">
            <v>2078</v>
          </cell>
        </row>
        <row r="407">
          <cell r="A407" t="str">
            <v>O-1214G</v>
          </cell>
          <cell r="B407">
            <v>406</v>
          </cell>
          <cell r="C407">
            <v>2079</v>
          </cell>
        </row>
        <row r="408">
          <cell r="A408" t="str">
            <v>O-1214C</v>
          </cell>
          <cell r="B408">
            <v>407</v>
          </cell>
          <cell r="C408">
            <v>2080</v>
          </cell>
        </row>
        <row r="409">
          <cell r="A409" t="str">
            <v>O-1214B</v>
          </cell>
          <cell r="B409">
            <v>408</v>
          </cell>
          <cell r="C409">
            <v>2081</v>
          </cell>
        </row>
        <row r="410">
          <cell r="A410" t="str">
            <v>O-1214F</v>
          </cell>
          <cell r="B410">
            <v>409</v>
          </cell>
          <cell r="C410">
            <v>2082</v>
          </cell>
        </row>
        <row r="411">
          <cell r="A411" t="str">
            <v>O-1214E</v>
          </cell>
          <cell r="B411">
            <v>410</v>
          </cell>
          <cell r="C411">
            <v>2083</v>
          </cell>
        </row>
        <row r="412">
          <cell r="A412" t="str">
            <v>O-691A</v>
          </cell>
          <cell r="B412">
            <v>411</v>
          </cell>
          <cell r="C412">
            <v>2084</v>
          </cell>
        </row>
        <row r="413">
          <cell r="A413" t="str">
            <v>O-691B</v>
          </cell>
          <cell r="B413">
            <v>412</v>
          </cell>
          <cell r="C413">
            <v>2085</v>
          </cell>
        </row>
        <row r="414">
          <cell r="A414" t="str">
            <v>O-1214A</v>
          </cell>
          <cell r="B414">
            <v>413</v>
          </cell>
          <cell r="C414">
            <v>2086</v>
          </cell>
        </row>
        <row r="415">
          <cell r="A415" t="str">
            <v>O-161A</v>
          </cell>
          <cell r="B415">
            <v>414</v>
          </cell>
          <cell r="C415">
            <v>2087</v>
          </cell>
        </row>
        <row r="416">
          <cell r="A416" t="str">
            <v>I-699B</v>
          </cell>
          <cell r="B416">
            <v>415</v>
          </cell>
          <cell r="C416">
            <v>2088</v>
          </cell>
        </row>
        <row r="417">
          <cell r="A417" t="str">
            <v>I-2059</v>
          </cell>
          <cell r="B417">
            <v>416</v>
          </cell>
          <cell r="C417">
            <v>2090</v>
          </cell>
        </row>
        <row r="418">
          <cell r="A418" t="str">
            <v>I-620A</v>
          </cell>
          <cell r="B418">
            <v>417</v>
          </cell>
          <cell r="C418">
            <v>2091</v>
          </cell>
        </row>
        <row r="419">
          <cell r="A419" t="str">
            <v>O-1398</v>
          </cell>
          <cell r="B419">
            <v>418</v>
          </cell>
          <cell r="C419">
            <v>1627</v>
          </cell>
        </row>
        <row r="420">
          <cell r="A420" t="str">
            <v>O-1500B</v>
          </cell>
          <cell r="B420">
            <v>419</v>
          </cell>
          <cell r="C420">
            <v>2197</v>
          </cell>
        </row>
        <row r="421">
          <cell r="A421" t="str">
            <v>O-1500A</v>
          </cell>
          <cell r="B421">
            <v>420</v>
          </cell>
          <cell r="C421">
            <v>1478</v>
          </cell>
        </row>
        <row r="422">
          <cell r="A422" t="str">
            <v>O-659E</v>
          </cell>
          <cell r="B422">
            <v>421</v>
          </cell>
          <cell r="C422">
            <v>2092</v>
          </cell>
        </row>
        <row r="423">
          <cell r="A423" t="str">
            <v>O-659F</v>
          </cell>
          <cell r="B423">
            <v>422</v>
          </cell>
          <cell r="C423">
            <v>2093</v>
          </cell>
        </row>
        <row r="424">
          <cell r="A424" t="str">
            <v>S-21A</v>
          </cell>
          <cell r="B424">
            <v>423</v>
          </cell>
          <cell r="C424">
            <v>2253</v>
          </cell>
        </row>
        <row r="425">
          <cell r="A425" t="str">
            <v>S-21B</v>
          </cell>
          <cell r="B425">
            <v>424</v>
          </cell>
          <cell r="C425">
            <v>2254</v>
          </cell>
        </row>
        <row r="426">
          <cell r="A426" t="str">
            <v>S-21C</v>
          </cell>
          <cell r="B426">
            <v>425</v>
          </cell>
          <cell r="C426">
            <v>2255</v>
          </cell>
        </row>
        <row r="427">
          <cell r="A427" t="str">
            <v>I-500D</v>
          </cell>
          <cell r="B427">
            <v>426</v>
          </cell>
          <cell r="C427">
            <v>1566</v>
          </cell>
        </row>
        <row r="428">
          <cell r="A428" t="str">
            <v>A-900</v>
          </cell>
          <cell r="B428">
            <v>427</v>
          </cell>
          <cell r="C428">
            <v>2257</v>
          </cell>
        </row>
        <row r="429">
          <cell r="A429" t="str">
            <v>I-630</v>
          </cell>
          <cell r="B429">
            <v>428</v>
          </cell>
          <cell r="C429">
            <v>2258</v>
          </cell>
        </row>
        <row r="430">
          <cell r="A430" t="str">
            <v>I-502A</v>
          </cell>
          <cell r="B430">
            <v>429</v>
          </cell>
          <cell r="C430">
            <v>2259</v>
          </cell>
        </row>
        <row r="431">
          <cell r="A431" t="str">
            <v>R-110</v>
          </cell>
          <cell r="B431">
            <v>430</v>
          </cell>
          <cell r="C431">
            <v>1562</v>
          </cell>
        </row>
        <row r="432">
          <cell r="A432" t="str">
            <v>A-157A</v>
          </cell>
          <cell r="B432">
            <v>431</v>
          </cell>
          <cell r="C432">
            <v>2261</v>
          </cell>
        </row>
        <row r="433">
          <cell r="A433" t="str">
            <v>E-58B</v>
          </cell>
          <cell r="B433">
            <v>432</v>
          </cell>
          <cell r="C433">
            <v>2262</v>
          </cell>
        </row>
        <row r="434">
          <cell r="A434" t="str">
            <v>E-56B</v>
          </cell>
          <cell r="B434">
            <v>433</v>
          </cell>
          <cell r="C434">
            <v>2263</v>
          </cell>
        </row>
        <row r="435">
          <cell r="A435" t="str">
            <v>A-115H</v>
          </cell>
          <cell r="B435">
            <v>434</v>
          </cell>
          <cell r="C435">
            <v>2264</v>
          </cell>
        </row>
        <row r="436">
          <cell r="A436" t="str">
            <v>A-115I</v>
          </cell>
          <cell r="B436">
            <v>435</v>
          </cell>
          <cell r="C436">
            <v>2265</v>
          </cell>
        </row>
        <row r="437">
          <cell r="A437" t="str">
            <v>E-92A</v>
          </cell>
          <cell r="B437">
            <v>436</v>
          </cell>
          <cell r="C437">
            <v>2266</v>
          </cell>
        </row>
        <row r="438">
          <cell r="A438" t="str">
            <v>A-520A</v>
          </cell>
          <cell r="B438">
            <v>437</v>
          </cell>
          <cell r="C438">
            <v>2267</v>
          </cell>
        </row>
        <row r="439">
          <cell r="A439" t="str">
            <v>A-520B</v>
          </cell>
          <cell r="B439">
            <v>438</v>
          </cell>
          <cell r="C439">
            <v>1563</v>
          </cell>
        </row>
        <row r="440">
          <cell r="A440" t="str">
            <v>O-916I</v>
          </cell>
          <cell r="B440">
            <v>439</v>
          </cell>
          <cell r="C440">
            <v>2269</v>
          </cell>
        </row>
        <row r="441">
          <cell r="A441" t="str">
            <v>I-2034A</v>
          </cell>
          <cell r="B441">
            <v>440</v>
          </cell>
          <cell r="C441">
            <v>2270</v>
          </cell>
        </row>
        <row r="442">
          <cell r="A442" t="str">
            <v>S-6B</v>
          </cell>
          <cell r="B442">
            <v>441</v>
          </cell>
          <cell r="C442">
            <v>1580</v>
          </cell>
        </row>
        <row r="443">
          <cell r="A443" t="str">
            <v>A-230</v>
          </cell>
          <cell r="B443">
            <v>442</v>
          </cell>
          <cell r="C443">
            <v>2272</v>
          </cell>
        </row>
        <row r="444">
          <cell r="A444" t="str">
            <v>I-960B</v>
          </cell>
          <cell r="B444">
            <v>443</v>
          </cell>
          <cell r="C444">
            <v>2273</v>
          </cell>
        </row>
        <row r="445">
          <cell r="A445" t="str">
            <v>A-77A</v>
          </cell>
          <cell r="B445">
            <v>444</v>
          </cell>
          <cell r="C445">
            <v>2274</v>
          </cell>
        </row>
        <row r="446">
          <cell r="A446" t="str">
            <v>O-450A</v>
          </cell>
          <cell r="B446">
            <v>445</v>
          </cell>
          <cell r="C446">
            <v>2275</v>
          </cell>
        </row>
        <row r="447">
          <cell r="A447" t="str">
            <v>O-450C</v>
          </cell>
          <cell r="B447">
            <v>446</v>
          </cell>
          <cell r="C447">
            <v>2276</v>
          </cell>
        </row>
        <row r="448">
          <cell r="A448" t="str">
            <v>I-189</v>
          </cell>
          <cell r="B448">
            <v>447</v>
          </cell>
          <cell r="C448">
            <v>2277</v>
          </cell>
        </row>
        <row r="449">
          <cell r="A449" t="str">
            <v>O-347F</v>
          </cell>
          <cell r="B449">
            <v>448</v>
          </cell>
          <cell r="C449">
            <v>2278</v>
          </cell>
        </row>
        <row r="450">
          <cell r="A450" t="str">
            <v>I-501A</v>
          </cell>
          <cell r="B450">
            <v>449</v>
          </cell>
          <cell r="C450">
            <v>2279</v>
          </cell>
        </row>
        <row r="451">
          <cell r="A451" t="str">
            <v>A-610H</v>
          </cell>
          <cell r="B451">
            <v>450</v>
          </cell>
          <cell r="C451">
            <v>1634</v>
          </cell>
        </row>
        <row r="452">
          <cell r="A452" t="str">
            <v>A-610G</v>
          </cell>
          <cell r="B452">
            <v>451</v>
          </cell>
          <cell r="C452">
            <v>1633</v>
          </cell>
        </row>
        <row r="453">
          <cell r="A453" t="str">
            <v>I-123C</v>
          </cell>
          <cell r="B453">
            <v>452</v>
          </cell>
          <cell r="C453">
            <v>2282</v>
          </cell>
        </row>
        <row r="454">
          <cell r="A454" t="str">
            <v>A-620A</v>
          </cell>
          <cell r="B454">
            <v>453</v>
          </cell>
          <cell r="C454">
            <v>2283</v>
          </cell>
        </row>
        <row r="455">
          <cell r="A455" t="str">
            <v>A-620B</v>
          </cell>
          <cell r="B455">
            <v>454</v>
          </cell>
          <cell r="C455">
            <v>2284</v>
          </cell>
        </row>
        <row r="456">
          <cell r="A456" t="str">
            <v>A-620C</v>
          </cell>
          <cell r="B456">
            <v>455</v>
          </cell>
          <cell r="C456">
            <v>2285</v>
          </cell>
        </row>
        <row r="457">
          <cell r="A457" t="str">
            <v>A-230A</v>
          </cell>
          <cell r="B457">
            <v>456</v>
          </cell>
          <cell r="C457">
            <v>1581</v>
          </cell>
        </row>
        <row r="458">
          <cell r="A458" t="str">
            <v>E-55A</v>
          </cell>
          <cell r="B458">
            <v>457</v>
          </cell>
          <cell r="C458">
            <v>2287</v>
          </cell>
        </row>
        <row r="459">
          <cell r="A459" t="str">
            <v>E-42E</v>
          </cell>
          <cell r="B459">
            <v>458</v>
          </cell>
          <cell r="C459">
            <v>2288</v>
          </cell>
        </row>
        <row r="460">
          <cell r="A460" t="str">
            <v>E-92B</v>
          </cell>
          <cell r="B460">
            <v>459</v>
          </cell>
          <cell r="C460">
            <v>2289</v>
          </cell>
        </row>
        <row r="461">
          <cell r="A461" t="str">
            <v>S-12</v>
          </cell>
          <cell r="B461">
            <v>460</v>
          </cell>
          <cell r="C461">
            <v>2290</v>
          </cell>
        </row>
        <row r="462">
          <cell r="A462" t="str">
            <v>S-12A</v>
          </cell>
          <cell r="B462">
            <v>461</v>
          </cell>
          <cell r="C462">
            <v>2291</v>
          </cell>
        </row>
        <row r="463">
          <cell r="A463" t="str">
            <v>A-12B</v>
          </cell>
          <cell r="B463">
            <v>462</v>
          </cell>
          <cell r="C463">
            <v>2292</v>
          </cell>
        </row>
        <row r="464">
          <cell r="A464" t="str">
            <v>A-888</v>
          </cell>
          <cell r="B464">
            <v>463</v>
          </cell>
          <cell r="C464">
            <v>2293</v>
          </cell>
        </row>
        <row r="465">
          <cell r="A465" t="str">
            <v>A-235C</v>
          </cell>
          <cell r="B465">
            <v>464</v>
          </cell>
          <cell r="C465">
            <v>2294</v>
          </cell>
        </row>
        <row r="466">
          <cell r="A466" t="str">
            <v>A-63</v>
          </cell>
          <cell r="B466">
            <v>465</v>
          </cell>
          <cell r="C466">
            <v>2295</v>
          </cell>
        </row>
        <row r="467">
          <cell r="A467" t="str">
            <v>A-12C</v>
          </cell>
          <cell r="B467">
            <v>466</v>
          </cell>
          <cell r="C467">
            <v>2296</v>
          </cell>
        </row>
        <row r="468">
          <cell r="A468" t="str">
            <v>I-195H</v>
          </cell>
          <cell r="B468">
            <v>467</v>
          </cell>
          <cell r="C468">
            <v>2297</v>
          </cell>
        </row>
        <row r="469">
          <cell r="A469" t="str">
            <v>I-2078A</v>
          </cell>
          <cell r="B469">
            <v>468</v>
          </cell>
          <cell r="C469">
            <v>2298</v>
          </cell>
        </row>
        <row r="470">
          <cell r="A470" t="str">
            <v>E-42D</v>
          </cell>
          <cell r="B470">
            <v>469</v>
          </cell>
          <cell r="C470">
            <v>1567</v>
          </cell>
        </row>
        <row r="471">
          <cell r="A471" t="str">
            <v>A-77</v>
          </cell>
          <cell r="B471">
            <v>470</v>
          </cell>
          <cell r="C471">
            <v>2300</v>
          </cell>
        </row>
        <row r="472">
          <cell r="A472" t="str">
            <v>A-115L</v>
          </cell>
          <cell r="B472">
            <v>471</v>
          </cell>
          <cell r="C472">
            <v>2301</v>
          </cell>
        </row>
        <row r="473">
          <cell r="A473" t="str">
            <v>A-115M</v>
          </cell>
          <cell r="B473">
            <v>472</v>
          </cell>
          <cell r="C473">
            <v>2302</v>
          </cell>
        </row>
        <row r="474">
          <cell r="A474" t="str">
            <v>A-610L</v>
          </cell>
          <cell r="B474">
            <v>473</v>
          </cell>
          <cell r="C474">
            <v>2303</v>
          </cell>
        </row>
        <row r="475">
          <cell r="A475" t="str">
            <v>S-15A</v>
          </cell>
          <cell r="B475">
            <v>474</v>
          </cell>
          <cell r="C475">
            <v>2304</v>
          </cell>
        </row>
        <row r="476">
          <cell r="A476" t="str">
            <v>E-14D</v>
          </cell>
          <cell r="B476">
            <v>475</v>
          </cell>
          <cell r="C476">
            <v>2305</v>
          </cell>
        </row>
        <row r="477">
          <cell r="A477" t="str">
            <v>E-35F</v>
          </cell>
          <cell r="B477">
            <v>476</v>
          </cell>
          <cell r="C477">
            <v>2306</v>
          </cell>
        </row>
        <row r="478">
          <cell r="A478" t="str">
            <v>O-902</v>
          </cell>
          <cell r="B478">
            <v>477</v>
          </cell>
          <cell r="C478">
            <v>2310</v>
          </cell>
        </row>
        <row r="479">
          <cell r="A479" t="str">
            <v>O-902A</v>
          </cell>
          <cell r="B479">
            <v>478</v>
          </cell>
          <cell r="C479">
            <v>2311</v>
          </cell>
        </row>
        <row r="480">
          <cell r="A480" t="str">
            <v>A-230B</v>
          </cell>
          <cell r="B480">
            <v>479</v>
          </cell>
          <cell r="C480">
            <v>2331</v>
          </cell>
        </row>
        <row r="481">
          <cell r="A481" t="str">
            <v>A-105G</v>
          </cell>
          <cell r="B481">
            <v>480</v>
          </cell>
          <cell r="C481">
            <v>2332</v>
          </cell>
        </row>
        <row r="482">
          <cell r="A482" t="str">
            <v>A-315</v>
          </cell>
          <cell r="B482">
            <v>481</v>
          </cell>
          <cell r="C482">
            <v>2333</v>
          </cell>
        </row>
        <row r="483">
          <cell r="A483" t="str">
            <v>I-367C</v>
          </cell>
          <cell r="B483">
            <v>482</v>
          </cell>
          <cell r="C483">
            <v>2334</v>
          </cell>
        </row>
        <row r="484">
          <cell r="A484" t="str">
            <v>I-123D</v>
          </cell>
          <cell r="B484">
            <v>483</v>
          </cell>
          <cell r="C484">
            <v>2335</v>
          </cell>
        </row>
        <row r="485">
          <cell r="A485" t="str">
            <v>I-454C</v>
          </cell>
          <cell r="B485">
            <v>484</v>
          </cell>
          <cell r="C485">
            <v>2336</v>
          </cell>
        </row>
        <row r="486">
          <cell r="A486" t="str">
            <v>MP-1</v>
          </cell>
          <cell r="C486">
            <v>1683</v>
          </cell>
        </row>
        <row r="487">
          <cell r="A487" t="str">
            <v>MP-2</v>
          </cell>
          <cell r="C487">
            <v>1683</v>
          </cell>
        </row>
        <row r="488">
          <cell r="A488" t="str">
            <v>MP-3</v>
          </cell>
          <cell r="C488">
            <v>1683</v>
          </cell>
        </row>
        <row r="489">
          <cell r="A489" t="str">
            <v>MA</v>
          </cell>
          <cell r="C489">
            <v>1685</v>
          </cell>
        </row>
        <row r="490">
          <cell r="A490" t="str">
            <v>R-1</v>
          </cell>
          <cell r="C490">
            <v>1679</v>
          </cell>
        </row>
        <row r="491">
          <cell r="A491" t="str">
            <v>R-2</v>
          </cell>
          <cell r="C491">
            <v>1680</v>
          </cell>
        </row>
        <row r="492">
          <cell r="A492" t="str">
            <v>I-63</v>
          </cell>
          <cell r="C492">
            <v>1678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PRANCHA"/>
      <sheetName val="SNV"/>
      <sheetName val="LEGENDAS"/>
      <sheetName val="VDM"/>
      <sheetName val="DG"/>
      <sheetName val="PERFIS_MT"/>
      <sheetName val="Criterios"/>
      <sheetName val="CLASSE"/>
      <sheetName val="CAPA"/>
      <sheetName val="CAPA (2)"/>
      <sheetName val="Vol III_sin_hor_nec_mec (OK)"/>
      <sheetName val="Vol III_sin_hor_nec_man (OK)"/>
      <sheetName val="Vol III tachas_nec (OK)"/>
      <sheetName val="Vol III_sin_vertical_nec (OK)"/>
      <sheetName val="Vol III_Defensas_nec (OK)"/>
      <sheetName val="Vol IV quantitativos (OK)"/>
      <sheetName val="CÓDIGO"/>
    </sheetNames>
    <sheetDataSet>
      <sheetData sheetId="0"/>
      <sheetData sheetId="1"/>
      <sheetData sheetId="2">
        <row r="1">
          <cell r="A1">
            <v>-1</v>
          </cell>
        </row>
      </sheetData>
      <sheetData sheetId="3"/>
      <sheetData sheetId="4">
        <row r="2">
          <cell r="A2">
            <v>0</v>
          </cell>
        </row>
      </sheetData>
      <sheetData sheetId="5"/>
      <sheetData sheetId="6"/>
      <sheetData sheetId="7"/>
      <sheetData sheetId="8">
        <row r="20">
          <cell r="A20">
            <v>0</v>
          </cell>
        </row>
      </sheetData>
      <sheetData sheetId="9"/>
      <sheetData sheetId="10"/>
      <sheetData sheetId="11">
        <row r="9">
          <cell r="O9" t="str">
            <v>Material</v>
          </cell>
        </row>
      </sheetData>
      <sheetData sheetId="12">
        <row r="9">
          <cell r="K9" t="str">
            <v>Material</v>
          </cell>
        </row>
      </sheetData>
      <sheetData sheetId="13">
        <row r="9">
          <cell r="Y9" t="str">
            <v>SNV</v>
          </cell>
        </row>
      </sheetData>
      <sheetData sheetId="14">
        <row r="9">
          <cell r="J9" t="str">
            <v>Implantar</v>
          </cell>
        </row>
      </sheetData>
      <sheetData sheetId="15">
        <row r="9">
          <cell r="K9" t="str">
            <v>Qtd de Lâminas a Remover</v>
          </cell>
        </row>
      </sheetData>
      <sheetData sheetId="16"/>
      <sheetData sheetId="17">
        <row r="1">
          <cell r="B1" t="str">
            <v>Código Placa</v>
          </cell>
          <cell r="C1" t="str">
            <v>Código Desenho</v>
          </cell>
        </row>
        <row r="2">
          <cell r="B2" t="str">
            <v>A-511B</v>
          </cell>
          <cell r="C2">
            <v>1459</v>
          </cell>
        </row>
        <row r="3">
          <cell r="B3" t="str">
            <v>O-2116</v>
          </cell>
          <cell r="C3">
            <v>1460</v>
          </cell>
        </row>
        <row r="4">
          <cell r="B4" t="str">
            <v>A-520</v>
          </cell>
          <cell r="C4">
            <v>8</v>
          </cell>
        </row>
        <row r="5">
          <cell r="B5" t="str">
            <v>O-1100</v>
          </cell>
          <cell r="C5">
            <v>1461</v>
          </cell>
        </row>
        <row r="6">
          <cell r="B6" t="str">
            <v>O-1062A</v>
          </cell>
          <cell r="C6">
            <v>1462</v>
          </cell>
        </row>
        <row r="7">
          <cell r="B7" t="str">
            <v>A-511A</v>
          </cell>
          <cell r="C7">
            <v>1463</v>
          </cell>
        </row>
        <row r="8">
          <cell r="B8" t="str">
            <v>R-110</v>
          </cell>
          <cell r="C8">
            <v>1562</v>
          </cell>
        </row>
        <row r="9">
          <cell r="B9" t="str">
            <v>A-520B</v>
          </cell>
          <cell r="C9">
            <v>1563</v>
          </cell>
        </row>
        <row r="10">
          <cell r="B10" t="str">
            <v>E-35B</v>
          </cell>
          <cell r="C10">
            <v>1564</v>
          </cell>
        </row>
        <row r="11">
          <cell r="B11" t="str">
            <v>E-12A</v>
          </cell>
          <cell r="C11">
            <v>1565</v>
          </cell>
        </row>
        <row r="12">
          <cell r="B12" t="str">
            <v>I-500D</v>
          </cell>
          <cell r="C12">
            <v>1566</v>
          </cell>
        </row>
        <row r="13">
          <cell r="B13" t="str">
            <v>E-42D</v>
          </cell>
          <cell r="C13">
            <v>1567</v>
          </cell>
        </row>
        <row r="14">
          <cell r="B14" t="str">
            <v>E-63C</v>
          </cell>
          <cell r="C14">
            <v>1568</v>
          </cell>
        </row>
        <row r="15">
          <cell r="B15" t="str">
            <v>E-91A</v>
          </cell>
          <cell r="C15">
            <v>1569</v>
          </cell>
        </row>
        <row r="16">
          <cell r="B16" t="str">
            <v>E-10C</v>
          </cell>
          <cell r="C16">
            <v>1570</v>
          </cell>
        </row>
        <row r="17">
          <cell r="B17" t="str">
            <v>A-615D</v>
          </cell>
          <cell r="C17">
            <v>1465</v>
          </cell>
        </row>
        <row r="18">
          <cell r="B18" t="str">
            <v>O-458A</v>
          </cell>
          <cell r="C18">
            <v>1466</v>
          </cell>
        </row>
        <row r="19">
          <cell r="B19" t="str">
            <v>A-440C</v>
          </cell>
          <cell r="C19">
            <v>1571</v>
          </cell>
        </row>
        <row r="20">
          <cell r="B20" t="str">
            <v>A-440D</v>
          </cell>
          <cell r="C20">
            <v>1572</v>
          </cell>
        </row>
        <row r="21">
          <cell r="B21" t="str">
            <v>I-2040</v>
          </cell>
          <cell r="C21">
            <v>1467</v>
          </cell>
        </row>
        <row r="22">
          <cell r="B22" t="str">
            <v>A-615E</v>
          </cell>
          <cell r="C22">
            <v>1468</v>
          </cell>
        </row>
        <row r="23">
          <cell r="B23" t="str">
            <v>O-458H</v>
          </cell>
          <cell r="C23">
            <v>1469</v>
          </cell>
        </row>
        <row r="24">
          <cell r="B24" t="str">
            <v>O-458D</v>
          </cell>
          <cell r="C24">
            <v>1470</v>
          </cell>
        </row>
        <row r="25">
          <cell r="B25" t="str">
            <v>O-458G</v>
          </cell>
          <cell r="C25">
            <v>1471</v>
          </cell>
        </row>
        <row r="26">
          <cell r="B26" t="str">
            <v>O-458E</v>
          </cell>
          <cell r="C26">
            <v>1472</v>
          </cell>
        </row>
        <row r="27">
          <cell r="B27" t="str">
            <v>O-458F</v>
          </cell>
          <cell r="C27">
            <v>1573</v>
          </cell>
        </row>
        <row r="28">
          <cell r="B28" t="str">
            <v>O-458C</v>
          </cell>
          <cell r="C28">
            <v>1474</v>
          </cell>
        </row>
        <row r="29">
          <cell r="B29" t="str">
            <v>O-458B</v>
          </cell>
          <cell r="C29">
            <v>1476</v>
          </cell>
        </row>
        <row r="30">
          <cell r="B30" t="str">
            <v>A-610B</v>
          </cell>
          <cell r="C30">
            <v>1574</v>
          </cell>
        </row>
        <row r="31">
          <cell r="B31" t="str">
            <v>A-610A</v>
          </cell>
          <cell r="C31">
            <v>1575</v>
          </cell>
        </row>
        <row r="32">
          <cell r="B32" t="str">
            <v>O-1500D</v>
          </cell>
          <cell r="C32">
            <v>1576</v>
          </cell>
        </row>
        <row r="33">
          <cell r="B33" t="str">
            <v>O-1500E</v>
          </cell>
          <cell r="C33">
            <v>1577</v>
          </cell>
        </row>
        <row r="34">
          <cell r="B34" t="str">
            <v>O-1331A</v>
          </cell>
          <cell r="C34">
            <v>1479</v>
          </cell>
        </row>
        <row r="35">
          <cell r="B35" t="str">
            <v>O-1331D</v>
          </cell>
          <cell r="C35">
            <v>1480</v>
          </cell>
        </row>
        <row r="36">
          <cell r="B36" t="str">
            <v>E-10D</v>
          </cell>
          <cell r="C36">
            <v>1578</v>
          </cell>
        </row>
        <row r="37">
          <cell r="B37" t="str">
            <v>O-1331B</v>
          </cell>
          <cell r="C37">
            <v>1481</v>
          </cell>
        </row>
        <row r="38">
          <cell r="B38" t="str">
            <v>O-1099</v>
          </cell>
          <cell r="C38">
            <v>1482</v>
          </cell>
        </row>
        <row r="39">
          <cell r="B39" t="str">
            <v>O-1326</v>
          </cell>
          <cell r="C39">
            <v>1483</v>
          </cell>
        </row>
        <row r="40">
          <cell r="B40" t="str">
            <v>O-1330</v>
          </cell>
          <cell r="C40">
            <v>1484</v>
          </cell>
        </row>
        <row r="41">
          <cell r="B41" t="str">
            <v>O-1331C</v>
          </cell>
          <cell r="C41">
            <v>1485</v>
          </cell>
        </row>
        <row r="42">
          <cell r="B42" t="str">
            <v>O-716</v>
          </cell>
          <cell r="C42">
            <v>1486</v>
          </cell>
        </row>
        <row r="43">
          <cell r="B43" t="str">
            <v>O-3040</v>
          </cell>
          <cell r="C43">
            <v>1487</v>
          </cell>
        </row>
        <row r="44">
          <cell r="B44" t="str">
            <v>T-51A</v>
          </cell>
          <cell r="C44">
            <v>1488</v>
          </cell>
        </row>
        <row r="45">
          <cell r="B45" t="str">
            <v>E-14C</v>
          </cell>
          <cell r="C45">
            <v>1579</v>
          </cell>
        </row>
        <row r="46">
          <cell r="B46" t="str">
            <v>S-5A</v>
          </cell>
          <cell r="C46">
            <v>1210</v>
          </cell>
        </row>
        <row r="47">
          <cell r="B47" t="str">
            <v>S-6B</v>
          </cell>
          <cell r="C47">
            <v>1580</v>
          </cell>
        </row>
        <row r="48">
          <cell r="B48" t="str">
            <v>A-230A</v>
          </cell>
          <cell r="C48">
            <v>1581</v>
          </cell>
        </row>
        <row r="49">
          <cell r="B49" t="str">
            <v>I-359</v>
          </cell>
          <cell r="C49">
            <v>1490</v>
          </cell>
        </row>
        <row r="50">
          <cell r="B50" t="str">
            <v>I-2046</v>
          </cell>
          <cell r="C50">
            <v>1491</v>
          </cell>
        </row>
        <row r="51">
          <cell r="B51" t="str">
            <v>O-1235A</v>
          </cell>
          <cell r="C51">
            <v>1492</v>
          </cell>
        </row>
        <row r="52">
          <cell r="B52" t="str">
            <v>O-1235H</v>
          </cell>
          <cell r="C52">
            <v>1493</v>
          </cell>
        </row>
        <row r="53">
          <cell r="B53" t="str">
            <v>O-1235I</v>
          </cell>
          <cell r="C53">
            <v>1494</v>
          </cell>
        </row>
        <row r="54">
          <cell r="B54" t="str">
            <v>O-1235E</v>
          </cell>
          <cell r="C54">
            <v>1495</v>
          </cell>
        </row>
        <row r="55">
          <cell r="B55" t="str">
            <v>O-1235D</v>
          </cell>
          <cell r="C55">
            <v>1496</v>
          </cell>
        </row>
        <row r="56">
          <cell r="B56" t="str">
            <v>O-1235B</v>
          </cell>
          <cell r="C56">
            <v>1497</v>
          </cell>
        </row>
        <row r="57">
          <cell r="B57" t="str">
            <v>O-1235C</v>
          </cell>
          <cell r="C57">
            <v>1498</v>
          </cell>
        </row>
        <row r="58">
          <cell r="B58" t="str">
            <v>O-1235J</v>
          </cell>
          <cell r="C58">
            <v>1499</v>
          </cell>
        </row>
        <row r="59">
          <cell r="B59" t="str">
            <v>O-1235G</v>
          </cell>
          <cell r="C59">
            <v>1500</v>
          </cell>
        </row>
        <row r="60">
          <cell r="B60" t="str">
            <v>I-960D</v>
          </cell>
          <cell r="C60">
            <v>1582</v>
          </cell>
        </row>
        <row r="61">
          <cell r="B61" t="str">
            <v>E-14B</v>
          </cell>
          <cell r="C61">
            <v>1583</v>
          </cell>
        </row>
        <row r="62">
          <cell r="B62" t="str">
            <v>O-1208G</v>
          </cell>
          <cell r="C62">
            <v>1584</v>
          </cell>
        </row>
        <row r="63">
          <cell r="B63" t="str">
            <v>O-1208E</v>
          </cell>
          <cell r="C63">
            <v>1503</v>
          </cell>
        </row>
        <row r="64">
          <cell r="B64" t="str">
            <v>O-1208F</v>
          </cell>
          <cell r="C64">
            <v>1504</v>
          </cell>
        </row>
        <row r="65">
          <cell r="B65" t="str">
            <v>O-1216</v>
          </cell>
          <cell r="C65">
            <v>1505</v>
          </cell>
        </row>
        <row r="66">
          <cell r="B66" t="str">
            <v>O-1208D</v>
          </cell>
          <cell r="C66">
            <v>1506</v>
          </cell>
        </row>
        <row r="67">
          <cell r="B67" t="str">
            <v>O-1078</v>
          </cell>
          <cell r="C67">
            <v>1509</v>
          </cell>
        </row>
        <row r="68">
          <cell r="B68" t="str">
            <v>O-1082</v>
          </cell>
          <cell r="C68">
            <v>1510</v>
          </cell>
        </row>
        <row r="69">
          <cell r="B69" t="str">
            <v>A-290A</v>
          </cell>
          <cell r="C69">
            <v>1585</v>
          </cell>
        </row>
        <row r="70">
          <cell r="B70" t="str">
            <v>I-2047</v>
          </cell>
          <cell r="C70">
            <v>1511</v>
          </cell>
        </row>
        <row r="71">
          <cell r="B71" t="str">
            <v>I-294</v>
          </cell>
          <cell r="C71">
            <v>1512</v>
          </cell>
        </row>
        <row r="72">
          <cell r="B72" t="str">
            <v>A-290B</v>
          </cell>
          <cell r="C72">
            <v>1586</v>
          </cell>
        </row>
        <row r="73">
          <cell r="B73" t="str">
            <v>I-293</v>
          </cell>
          <cell r="C73">
            <v>1513</v>
          </cell>
        </row>
        <row r="74">
          <cell r="B74" t="str">
            <v>E-11C</v>
          </cell>
          <cell r="C74">
            <v>1587</v>
          </cell>
        </row>
        <row r="75">
          <cell r="B75" t="str">
            <v>E-38D</v>
          </cell>
          <cell r="C75">
            <v>1588</v>
          </cell>
        </row>
        <row r="76">
          <cell r="B76" t="str">
            <v>A-290D</v>
          </cell>
          <cell r="C76">
            <v>1589</v>
          </cell>
        </row>
        <row r="77">
          <cell r="B77" t="str">
            <v>A-290C</v>
          </cell>
          <cell r="C77">
            <v>1590</v>
          </cell>
        </row>
        <row r="78">
          <cell r="B78" t="str">
            <v>O-1217I</v>
          </cell>
          <cell r="C78">
            <v>1515</v>
          </cell>
        </row>
        <row r="79">
          <cell r="B79" t="str">
            <v>O-1217A</v>
          </cell>
          <cell r="C79">
            <v>1516</v>
          </cell>
        </row>
        <row r="80">
          <cell r="B80" t="str">
            <v>O-1217G</v>
          </cell>
          <cell r="C80">
            <v>1517</v>
          </cell>
        </row>
        <row r="81">
          <cell r="B81" t="str">
            <v>O-1218</v>
          </cell>
          <cell r="C81">
            <v>1218</v>
          </cell>
        </row>
        <row r="82">
          <cell r="B82" t="str">
            <v>O-1223</v>
          </cell>
          <cell r="C82">
            <v>1519</v>
          </cell>
        </row>
        <row r="83">
          <cell r="B83" t="str">
            <v>O-1222</v>
          </cell>
          <cell r="C83">
            <v>1522</v>
          </cell>
        </row>
        <row r="84">
          <cell r="B84" t="str">
            <v>E-12B</v>
          </cell>
          <cell r="C84">
            <v>1591</v>
          </cell>
        </row>
        <row r="85">
          <cell r="B85" t="str">
            <v>O-1217C</v>
          </cell>
          <cell r="C85">
            <v>1520</v>
          </cell>
        </row>
        <row r="86">
          <cell r="B86" t="str">
            <v>O-1217D</v>
          </cell>
          <cell r="C86">
            <v>1521</v>
          </cell>
        </row>
        <row r="87">
          <cell r="B87" t="str">
            <v>O-1217H</v>
          </cell>
          <cell r="C87">
            <v>1523</v>
          </cell>
        </row>
        <row r="88">
          <cell r="B88" t="str">
            <v>O-1074</v>
          </cell>
          <cell r="C88">
            <v>1524</v>
          </cell>
        </row>
        <row r="89">
          <cell r="B89" t="str">
            <v>O-1072</v>
          </cell>
          <cell r="C89">
            <v>1525</v>
          </cell>
        </row>
        <row r="90">
          <cell r="B90" t="str">
            <v>I-501B</v>
          </cell>
          <cell r="C90">
            <v>1592</v>
          </cell>
        </row>
        <row r="91">
          <cell r="B91" t="str">
            <v>A-380A</v>
          </cell>
          <cell r="C91">
            <v>1593</v>
          </cell>
        </row>
        <row r="92">
          <cell r="B92" t="str">
            <v>A-380B</v>
          </cell>
          <cell r="C92">
            <v>1594</v>
          </cell>
        </row>
        <row r="93">
          <cell r="B93" t="str">
            <v>E-50B</v>
          </cell>
          <cell r="C93">
            <v>1595</v>
          </cell>
        </row>
        <row r="94">
          <cell r="B94" t="str">
            <v>O-1230E</v>
          </cell>
          <cell r="C94">
            <v>1526</v>
          </cell>
        </row>
        <row r="95">
          <cell r="B95" t="str">
            <v>O-1230A</v>
          </cell>
          <cell r="C95">
            <v>1527</v>
          </cell>
        </row>
        <row r="96">
          <cell r="B96" t="str">
            <v>O-1230B</v>
          </cell>
          <cell r="C96">
            <v>1528</v>
          </cell>
        </row>
        <row r="97">
          <cell r="B97" t="str">
            <v>O-1230C</v>
          </cell>
          <cell r="C97">
            <v>1529</v>
          </cell>
        </row>
        <row r="98">
          <cell r="B98" t="str">
            <v>I-356</v>
          </cell>
          <cell r="C98">
            <v>1530</v>
          </cell>
        </row>
        <row r="99">
          <cell r="B99" t="str">
            <v>O-1230D</v>
          </cell>
          <cell r="C99">
            <v>1531</v>
          </cell>
        </row>
        <row r="100">
          <cell r="B100" t="str">
            <v>O-717D</v>
          </cell>
          <cell r="C100">
            <v>1532</v>
          </cell>
        </row>
        <row r="101">
          <cell r="B101" t="str">
            <v>A-830A</v>
          </cell>
          <cell r="C101">
            <v>1261</v>
          </cell>
        </row>
        <row r="102">
          <cell r="B102" t="str">
            <v>A-830B</v>
          </cell>
          <cell r="C102">
            <v>1262</v>
          </cell>
        </row>
        <row r="103">
          <cell r="B103" t="str">
            <v>O-717E</v>
          </cell>
          <cell r="C103">
            <v>1533</v>
          </cell>
        </row>
        <row r="104">
          <cell r="B104" t="str">
            <v>A-85B</v>
          </cell>
          <cell r="C104">
            <v>1596</v>
          </cell>
        </row>
        <row r="105">
          <cell r="B105" t="str">
            <v>A-85</v>
          </cell>
          <cell r="C105">
            <v>1099</v>
          </cell>
        </row>
        <row r="106">
          <cell r="B106" t="str">
            <v>A-53</v>
          </cell>
          <cell r="C106">
            <v>1100</v>
          </cell>
        </row>
        <row r="107">
          <cell r="B107" t="str">
            <v>O-717A</v>
          </cell>
          <cell r="C107">
            <v>1534</v>
          </cell>
        </row>
        <row r="108">
          <cell r="B108" t="str">
            <v>O-717B</v>
          </cell>
          <cell r="C108">
            <v>1535</v>
          </cell>
        </row>
        <row r="109">
          <cell r="B109" t="str">
            <v>O-1104B</v>
          </cell>
          <cell r="C109">
            <v>1536</v>
          </cell>
        </row>
        <row r="110">
          <cell r="B110" t="str">
            <v>O-717C</v>
          </cell>
          <cell r="C110">
            <v>1537</v>
          </cell>
        </row>
        <row r="111">
          <cell r="B111" t="str">
            <v>O-717</v>
          </cell>
          <cell r="C111">
            <v>1538</v>
          </cell>
        </row>
        <row r="112">
          <cell r="B112" t="str">
            <v>I-295</v>
          </cell>
          <cell r="C112">
            <v>1539</v>
          </cell>
        </row>
        <row r="113">
          <cell r="B113" t="str">
            <v>I-296</v>
          </cell>
          <cell r="C113">
            <v>1540</v>
          </cell>
        </row>
        <row r="114">
          <cell r="B114" t="str">
            <v>O-719B</v>
          </cell>
          <cell r="C114">
            <v>1541</v>
          </cell>
        </row>
        <row r="115">
          <cell r="B115" t="str">
            <v>O-719A</v>
          </cell>
          <cell r="C115">
            <v>1542</v>
          </cell>
        </row>
        <row r="116">
          <cell r="B116" t="str">
            <v>E-309C</v>
          </cell>
          <cell r="C116">
            <v>1597</v>
          </cell>
        </row>
        <row r="117">
          <cell r="B117" t="str">
            <v>A-610D</v>
          </cell>
          <cell r="C117">
            <v>1543</v>
          </cell>
        </row>
        <row r="118">
          <cell r="B118" t="str">
            <v>O-724</v>
          </cell>
          <cell r="C118">
            <v>1544</v>
          </cell>
        </row>
        <row r="119">
          <cell r="B119" t="str">
            <v>I-344</v>
          </cell>
          <cell r="C119">
            <v>1545</v>
          </cell>
        </row>
        <row r="120">
          <cell r="B120" t="str">
            <v>O-873A</v>
          </cell>
          <cell r="C120">
            <v>1546</v>
          </cell>
        </row>
        <row r="121">
          <cell r="B121" t="str">
            <v>O-873B</v>
          </cell>
          <cell r="C121">
            <v>1547</v>
          </cell>
        </row>
        <row r="122">
          <cell r="B122" t="str">
            <v>O-873E</v>
          </cell>
          <cell r="C122">
            <v>1548</v>
          </cell>
        </row>
        <row r="123">
          <cell r="B123" t="str">
            <v>O-873C</v>
          </cell>
          <cell r="C123">
            <v>1549</v>
          </cell>
        </row>
        <row r="124">
          <cell r="B124" t="str">
            <v>O-873D</v>
          </cell>
          <cell r="C124">
            <v>1550</v>
          </cell>
        </row>
        <row r="125">
          <cell r="B125" t="str">
            <v>I-339</v>
          </cell>
          <cell r="C125">
            <v>1551</v>
          </cell>
        </row>
        <row r="126">
          <cell r="B126" t="str">
            <v>I-297</v>
          </cell>
          <cell r="C126">
            <v>1552</v>
          </cell>
        </row>
        <row r="127">
          <cell r="B127" t="str">
            <v>I-298</v>
          </cell>
          <cell r="C127">
            <v>1553</v>
          </cell>
        </row>
        <row r="128">
          <cell r="B128" t="str">
            <v>O-873F</v>
          </cell>
          <cell r="C128">
            <v>1554</v>
          </cell>
        </row>
        <row r="129">
          <cell r="B129" t="str">
            <v>S-6A</v>
          </cell>
          <cell r="C129">
            <v>1489</v>
          </cell>
        </row>
        <row r="130">
          <cell r="B130" t="str">
            <v>O-718</v>
          </cell>
          <cell r="C130">
            <v>1555</v>
          </cell>
        </row>
        <row r="131">
          <cell r="B131" t="str">
            <v>E-56D</v>
          </cell>
          <cell r="C131">
            <v>1598</v>
          </cell>
        </row>
        <row r="132">
          <cell r="B132" t="str">
            <v>E-58D</v>
          </cell>
          <cell r="C132">
            <v>1599</v>
          </cell>
        </row>
        <row r="133">
          <cell r="B133" t="str">
            <v>S-10A</v>
          </cell>
          <cell r="C133">
            <v>1556</v>
          </cell>
        </row>
        <row r="134">
          <cell r="B134" t="str">
            <v>S-5D</v>
          </cell>
          <cell r="C134">
            <v>1557</v>
          </cell>
        </row>
        <row r="135">
          <cell r="B135" t="str">
            <v>I-133G</v>
          </cell>
          <cell r="C135">
            <v>1600</v>
          </cell>
        </row>
        <row r="136">
          <cell r="B136" t="str">
            <v>A-303G</v>
          </cell>
          <cell r="C136">
            <v>1601</v>
          </cell>
        </row>
        <row r="137">
          <cell r="B137" t="str">
            <v>O-1595</v>
          </cell>
          <cell r="C137">
            <v>1602</v>
          </cell>
        </row>
        <row r="138">
          <cell r="B138" t="str">
            <v>E-100</v>
          </cell>
          <cell r="C138">
            <v>1603</v>
          </cell>
        </row>
        <row r="139">
          <cell r="B139" t="str">
            <v>E-101</v>
          </cell>
          <cell r="C139">
            <v>1604</v>
          </cell>
        </row>
        <row r="140">
          <cell r="B140" t="str">
            <v>O-3055A</v>
          </cell>
          <cell r="C140">
            <v>1605</v>
          </cell>
        </row>
        <row r="141">
          <cell r="B141" t="str">
            <v>I-134</v>
          </cell>
          <cell r="C141">
            <v>147</v>
          </cell>
        </row>
        <row r="142">
          <cell r="B142" t="str">
            <v>O-3055B</v>
          </cell>
          <cell r="C142">
            <v>1558</v>
          </cell>
        </row>
        <row r="143">
          <cell r="B143" t="str">
            <v>A-303H</v>
          </cell>
          <cell r="C143">
            <v>1606</v>
          </cell>
        </row>
        <row r="144">
          <cell r="B144" t="str">
            <v>O-1096</v>
          </cell>
          <cell r="C144">
            <v>1560</v>
          </cell>
        </row>
        <row r="145">
          <cell r="B145" t="str">
            <v>O-1096A</v>
          </cell>
          <cell r="C145">
            <v>1607</v>
          </cell>
        </row>
        <row r="146">
          <cell r="B146" t="str">
            <v>A-303B</v>
          </cell>
          <cell r="C146">
            <v>1561</v>
          </cell>
        </row>
        <row r="147">
          <cell r="B147" t="str">
            <v>O-650E</v>
          </cell>
          <cell r="C147">
            <v>1608</v>
          </cell>
        </row>
        <row r="148">
          <cell r="B148" t="str">
            <v>O-650A</v>
          </cell>
          <cell r="C148">
            <v>1609</v>
          </cell>
        </row>
        <row r="149">
          <cell r="B149" t="str">
            <v>O-650B</v>
          </cell>
          <cell r="C149">
            <v>1610</v>
          </cell>
        </row>
        <row r="150">
          <cell r="B150" t="str">
            <v>O-650C</v>
          </cell>
          <cell r="C150">
            <v>1611</v>
          </cell>
        </row>
        <row r="151">
          <cell r="B151" t="str">
            <v>O-650D</v>
          </cell>
          <cell r="C151">
            <v>1612</v>
          </cell>
        </row>
        <row r="152">
          <cell r="B152" t="str">
            <v>O-212B</v>
          </cell>
          <cell r="C152">
            <v>1613</v>
          </cell>
        </row>
        <row r="153">
          <cell r="B153" t="str">
            <v>A-303I</v>
          </cell>
          <cell r="C153">
            <v>1614</v>
          </cell>
        </row>
        <row r="154">
          <cell r="B154" t="str">
            <v>O-1550</v>
          </cell>
          <cell r="C154">
            <v>1615</v>
          </cell>
        </row>
        <row r="155">
          <cell r="B155" t="str">
            <v>A-235A</v>
          </cell>
          <cell r="C155">
            <v>1616</v>
          </cell>
        </row>
        <row r="156">
          <cell r="B156" t="str">
            <v>O-878B</v>
          </cell>
          <cell r="C156">
            <v>1617</v>
          </cell>
        </row>
        <row r="157">
          <cell r="B157" t="str">
            <v>A-105F</v>
          </cell>
          <cell r="C157">
            <v>1618</v>
          </cell>
        </row>
        <row r="158">
          <cell r="B158" t="str">
            <v>A-105C</v>
          </cell>
          <cell r="C158">
            <v>1619</v>
          </cell>
        </row>
        <row r="159">
          <cell r="B159" t="str">
            <v>A-105D</v>
          </cell>
          <cell r="C159">
            <v>1620</v>
          </cell>
        </row>
        <row r="160">
          <cell r="B160" t="str">
            <v>O-916B</v>
          </cell>
          <cell r="C160">
            <v>1621</v>
          </cell>
        </row>
        <row r="161">
          <cell r="B161" t="str">
            <v>O-1095</v>
          </cell>
          <cell r="C161">
            <v>1622</v>
          </cell>
        </row>
        <row r="162">
          <cell r="B162" t="str">
            <v>O-916C</v>
          </cell>
          <cell r="C162">
            <v>1623</v>
          </cell>
        </row>
        <row r="163">
          <cell r="B163" t="str">
            <v>O-1333G</v>
          </cell>
          <cell r="C163">
            <v>1624</v>
          </cell>
        </row>
        <row r="164">
          <cell r="B164" t="str">
            <v>E-91</v>
          </cell>
          <cell r="C164">
            <v>1466</v>
          </cell>
        </row>
        <row r="165">
          <cell r="B165" t="str">
            <v>O-916A</v>
          </cell>
          <cell r="C165">
            <v>1625</v>
          </cell>
        </row>
        <row r="166">
          <cell r="B166" t="str">
            <v>O-1333</v>
          </cell>
          <cell r="C166">
            <v>1626</v>
          </cell>
        </row>
        <row r="167">
          <cell r="B167" t="str">
            <v>O-1398</v>
          </cell>
          <cell r="C167">
            <v>1627</v>
          </cell>
        </row>
        <row r="168">
          <cell r="B168" t="str">
            <v>O-3043C</v>
          </cell>
          <cell r="C168">
            <v>1628</v>
          </cell>
        </row>
        <row r="169">
          <cell r="B169" t="str">
            <v>A-303F</v>
          </cell>
          <cell r="C169">
            <v>1629</v>
          </cell>
        </row>
        <row r="170">
          <cell r="B170" t="str">
            <v>O-3043A</v>
          </cell>
          <cell r="C170">
            <v>1630</v>
          </cell>
        </row>
        <row r="171">
          <cell r="B171" t="str">
            <v>O-1332</v>
          </cell>
          <cell r="C171">
            <v>1631</v>
          </cell>
        </row>
        <row r="172">
          <cell r="B172" t="str">
            <v>E-309C</v>
          </cell>
          <cell r="C172">
            <v>1632</v>
          </cell>
        </row>
        <row r="173">
          <cell r="B173" t="str">
            <v>A-610G</v>
          </cell>
          <cell r="C173">
            <v>1633</v>
          </cell>
        </row>
        <row r="174">
          <cell r="B174" t="str">
            <v>A-610H</v>
          </cell>
          <cell r="C174">
            <v>1634</v>
          </cell>
        </row>
        <row r="175">
          <cell r="B175" t="str">
            <v>I-299</v>
          </cell>
          <cell r="C175">
            <v>1635</v>
          </cell>
        </row>
        <row r="176">
          <cell r="B176" t="str">
            <v>I-300</v>
          </cell>
          <cell r="C176">
            <v>1636</v>
          </cell>
        </row>
        <row r="177">
          <cell r="B177" t="str">
            <v>I-2037</v>
          </cell>
          <cell r="C177">
            <v>1637</v>
          </cell>
        </row>
        <row r="178">
          <cell r="B178" t="str">
            <v>O-1338A</v>
          </cell>
          <cell r="C178">
            <v>1638</v>
          </cell>
        </row>
        <row r="179">
          <cell r="B179" t="str">
            <v>O-1338F</v>
          </cell>
          <cell r="C179">
            <v>1639</v>
          </cell>
        </row>
        <row r="180">
          <cell r="B180" t="str">
            <v>O-1338G</v>
          </cell>
          <cell r="C180">
            <v>1640</v>
          </cell>
        </row>
        <row r="181">
          <cell r="B181" t="str">
            <v>O-1338B</v>
          </cell>
          <cell r="C181">
            <v>1641</v>
          </cell>
        </row>
        <row r="182">
          <cell r="B182" t="str">
            <v>O-1338C</v>
          </cell>
          <cell r="C182">
            <v>2213</v>
          </cell>
        </row>
        <row r="183">
          <cell r="B183" t="str">
            <v>O-1338D</v>
          </cell>
          <cell r="C183">
            <v>2215</v>
          </cell>
        </row>
        <row r="184">
          <cell r="B184" t="str">
            <v>O-1338E</v>
          </cell>
          <cell r="C184">
            <v>2217</v>
          </cell>
        </row>
        <row r="185">
          <cell r="B185" t="str">
            <v>O-1338H</v>
          </cell>
          <cell r="C185">
            <v>2219</v>
          </cell>
        </row>
        <row r="186">
          <cell r="B186" t="str">
            <v>O-3095B</v>
          </cell>
          <cell r="C186">
            <v>2221</v>
          </cell>
        </row>
        <row r="187">
          <cell r="B187" t="str">
            <v>I-212A</v>
          </cell>
          <cell r="C187">
            <v>2223</v>
          </cell>
        </row>
        <row r="188">
          <cell r="B188" t="str">
            <v>I-212B</v>
          </cell>
          <cell r="C188">
            <v>2225</v>
          </cell>
        </row>
        <row r="189">
          <cell r="B189" t="str">
            <v>I-212C</v>
          </cell>
          <cell r="C189">
            <v>2227</v>
          </cell>
        </row>
        <row r="190">
          <cell r="B190" t="str">
            <v>I-212F</v>
          </cell>
          <cell r="C190">
            <v>2229</v>
          </cell>
        </row>
        <row r="191">
          <cell r="B191" t="str">
            <v>O-212A</v>
          </cell>
          <cell r="C191">
            <v>2231</v>
          </cell>
        </row>
        <row r="192">
          <cell r="B192" t="str">
            <v>O-212B</v>
          </cell>
          <cell r="C192">
            <v>2233</v>
          </cell>
        </row>
        <row r="193">
          <cell r="B193" t="str">
            <v>O-212E</v>
          </cell>
          <cell r="C193">
            <v>2235</v>
          </cell>
        </row>
        <row r="194">
          <cell r="B194" t="str">
            <v>O-212C</v>
          </cell>
          <cell r="C194">
            <v>2237</v>
          </cell>
        </row>
        <row r="195">
          <cell r="B195" t="str">
            <v>O-212D</v>
          </cell>
          <cell r="C195">
            <v>2239</v>
          </cell>
        </row>
        <row r="196">
          <cell r="B196" t="str">
            <v>O-2828B</v>
          </cell>
          <cell r="C196">
            <v>2241</v>
          </cell>
        </row>
        <row r="197">
          <cell r="B197" t="str">
            <v>O-510A</v>
          </cell>
          <cell r="C197">
            <v>2243</v>
          </cell>
        </row>
        <row r="198">
          <cell r="B198" t="str">
            <v>O-2828A</v>
          </cell>
          <cell r="C198">
            <v>2245</v>
          </cell>
        </row>
        <row r="199">
          <cell r="B199" t="str">
            <v>O-510B</v>
          </cell>
          <cell r="C199">
            <v>2247</v>
          </cell>
        </row>
        <row r="200">
          <cell r="B200" t="str">
            <v>O-510C</v>
          </cell>
          <cell r="C200">
            <v>2249</v>
          </cell>
        </row>
        <row r="201">
          <cell r="B201" t="str">
            <v>O-510D</v>
          </cell>
          <cell r="C201">
            <v>2251</v>
          </cell>
        </row>
        <row r="202">
          <cell r="B202" t="str">
            <v>O-1333B</v>
          </cell>
          <cell r="C202">
            <v>2162</v>
          </cell>
        </row>
        <row r="203">
          <cell r="B203" t="str">
            <v>I-301</v>
          </cell>
          <cell r="C203">
            <v>2164</v>
          </cell>
        </row>
        <row r="204">
          <cell r="B204" t="str">
            <v>I-302</v>
          </cell>
          <cell r="C204">
            <v>2166</v>
          </cell>
        </row>
        <row r="205">
          <cell r="B205" t="str">
            <v>E-12</v>
          </cell>
          <cell r="C205">
            <v>2168</v>
          </cell>
        </row>
        <row r="206">
          <cell r="B206" t="str">
            <v>I-348</v>
          </cell>
          <cell r="C206">
            <v>2170</v>
          </cell>
        </row>
        <row r="207">
          <cell r="B207" t="str">
            <v>E-91B</v>
          </cell>
          <cell r="C207">
            <v>2172</v>
          </cell>
        </row>
        <row r="208">
          <cell r="B208" t="str">
            <v>A-525</v>
          </cell>
          <cell r="C208">
            <v>2174</v>
          </cell>
        </row>
        <row r="209">
          <cell r="B209" t="str">
            <v>O-560A</v>
          </cell>
          <cell r="C209">
            <v>2176</v>
          </cell>
        </row>
        <row r="210">
          <cell r="B210" t="str">
            <v>I-430A</v>
          </cell>
          <cell r="C210">
            <v>2178</v>
          </cell>
        </row>
        <row r="211">
          <cell r="B211" t="str">
            <v>A-303E</v>
          </cell>
          <cell r="C211">
            <v>2180</v>
          </cell>
        </row>
        <row r="212">
          <cell r="B212" t="str">
            <v>A-102B</v>
          </cell>
          <cell r="C212">
            <v>2182</v>
          </cell>
        </row>
        <row r="213">
          <cell r="B213" t="str">
            <v>O-3600A</v>
          </cell>
          <cell r="C213">
            <v>2184</v>
          </cell>
        </row>
        <row r="214">
          <cell r="B214" t="str">
            <v>O-3600B</v>
          </cell>
          <cell r="C214">
            <v>2186</v>
          </cell>
        </row>
        <row r="215">
          <cell r="B215" t="str">
            <v>I-550</v>
          </cell>
          <cell r="C215">
            <v>2188</v>
          </cell>
        </row>
        <row r="216">
          <cell r="B216" t="str">
            <v>O-3600D</v>
          </cell>
          <cell r="C216">
            <v>2190</v>
          </cell>
        </row>
        <row r="217">
          <cell r="B217" t="str">
            <v>O-3600E</v>
          </cell>
          <cell r="C217">
            <v>2192</v>
          </cell>
        </row>
        <row r="218">
          <cell r="B218" t="str">
            <v>O-3600C</v>
          </cell>
          <cell r="C218">
            <v>2194</v>
          </cell>
        </row>
        <row r="219">
          <cell r="B219" t="str">
            <v>I-100</v>
          </cell>
          <cell r="C219">
            <v>2196</v>
          </cell>
        </row>
        <row r="220">
          <cell r="B220" t="str">
            <v>O-3600F</v>
          </cell>
          <cell r="C220">
            <v>2198</v>
          </cell>
        </row>
        <row r="221">
          <cell r="B221" t="str">
            <v>O-3600G</v>
          </cell>
          <cell r="C221">
            <v>2200</v>
          </cell>
        </row>
        <row r="222">
          <cell r="B222" t="str">
            <v>O-3600K</v>
          </cell>
          <cell r="C222">
            <v>2202</v>
          </cell>
        </row>
        <row r="223">
          <cell r="B223" t="str">
            <v>O-3600J</v>
          </cell>
          <cell r="C223">
            <v>2204</v>
          </cell>
        </row>
        <row r="224">
          <cell r="B224" t="str">
            <v>O-3600L</v>
          </cell>
          <cell r="C224">
            <v>2205</v>
          </cell>
        </row>
        <row r="225">
          <cell r="B225" t="str">
            <v>O-3600I</v>
          </cell>
          <cell r="C225">
            <v>2206</v>
          </cell>
        </row>
        <row r="226">
          <cell r="B226" t="str">
            <v>O-3600H</v>
          </cell>
          <cell r="C226">
            <v>2207</v>
          </cell>
        </row>
        <row r="227">
          <cell r="B227" t="str">
            <v>O-3600O</v>
          </cell>
          <cell r="C227">
            <v>2208</v>
          </cell>
        </row>
        <row r="228">
          <cell r="B228" t="str">
            <v>O-3000</v>
          </cell>
          <cell r="C228">
            <v>2209</v>
          </cell>
        </row>
        <row r="229">
          <cell r="B229" t="str">
            <v>O-3600N</v>
          </cell>
          <cell r="C229">
            <v>2210</v>
          </cell>
        </row>
        <row r="230">
          <cell r="B230" t="str">
            <v>I-100A</v>
          </cell>
          <cell r="C230">
            <v>2211</v>
          </cell>
        </row>
        <row r="231">
          <cell r="B231" t="str">
            <v>O-810A</v>
          </cell>
          <cell r="C231">
            <v>2212</v>
          </cell>
        </row>
        <row r="232">
          <cell r="B232" t="str">
            <v>O-810B</v>
          </cell>
          <cell r="C232">
            <v>2214</v>
          </cell>
        </row>
        <row r="233">
          <cell r="B233" t="str">
            <v>O-3600M</v>
          </cell>
          <cell r="C233">
            <v>2216</v>
          </cell>
        </row>
        <row r="234">
          <cell r="B234" t="str">
            <v>A-140A</v>
          </cell>
          <cell r="C234">
            <v>2218</v>
          </cell>
        </row>
        <row r="235">
          <cell r="B235" t="str">
            <v>A-140</v>
          </cell>
          <cell r="C235">
            <v>2220</v>
          </cell>
        </row>
        <row r="236">
          <cell r="B236" t="str">
            <v>O-1234C</v>
          </cell>
          <cell r="C236">
            <v>2222</v>
          </cell>
        </row>
        <row r="237">
          <cell r="B237" t="str">
            <v>O-1234B</v>
          </cell>
          <cell r="C237">
            <v>2224</v>
          </cell>
        </row>
        <row r="238">
          <cell r="B238" t="str">
            <v>O-1234A</v>
          </cell>
          <cell r="C238">
            <v>2226</v>
          </cell>
        </row>
        <row r="239">
          <cell r="B239" t="str">
            <v>O-1234D</v>
          </cell>
          <cell r="C239">
            <v>2228</v>
          </cell>
        </row>
        <row r="240">
          <cell r="B240" t="str">
            <v>A-140B</v>
          </cell>
          <cell r="C240">
            <v>2230</v>
          </cell>
        </row>
        <row r="241">
          <cell r="B241" t="str">
            <v>O-1234E</v>
          </cell>
          <cell r="C241">
            <v>2232</v>
          </cell>
        </row>
        <row r="242">
          <cell r="B242" t="str">
            <v>O-1234F</v>
          </cell>
          <cell r="C242">
            <v>2234</v>
          </cell>
        </row>
        <row r="243">
          <cell r="B243" t="str">
            <v>O-1234H</v>
          </cell>
          <cell r="C243">
            <v>2236</v>
          </cell>
        </row>
        <row r="244">
          <cell r="B244" t="str">
            <v>O-1234G</v>
          </cell>
          <cell r="C244">
            <v>2238</v>
          </cell>
        </row>
        <row r="245">
          <cell r="B245" t="str">
            <v>O-720</v>
          </cell>
          <cell r="C245">
            <v>2240</v>
          </cell>
        </row>
        <row r="246">
          <cell r="B246" t="str">
            <v>O-1234I</v>
          </cell>
          <cell r="C246">
            <v>2242</v>
          </cell>
        </row>
        <row r="247">
          <cell r="B247" t="str">
            <v>O-1234L</v>
          </cell>
          <cell r="C247">
            <v>2244</v>
          </cell>
        </row>
        <row r="248">
          <cell r="B248" t="str">
            <v>O-1234J</v>
          </cell>
          <cell r="C248">
            <v>2246</v>
          </cell>
        </row>
        <row r="249">
          <cell r="B249" t="str">
            <v>O-815A</v>
          </cell>
          <cell r="C249">
            <v>2248</v>
          </cell>
        </row>
        <row r="250">
          <cell r="B250" t="str">
            <v>O-815B</v>
          </cell>
          <cell r="C250">
            <v>2250</v>
          </cell>
        </row>
        <row r="251">
          <cell r="B251" t="str">
            <v>O-620B</v>
          </cell>
          <cell r="C251">
            <v>2252</v>
          </cell>
        </row>
        <row r="252">
          <cell r="B252" t="str">
            <v>O-620A</v>
          </cell>
          <cell r="C252">
            <v>2163</v>
          </cell>
        </row>
        <row r="253">
          <cell r="B253" t="str">
            <v>O-620C</v>
          </cell>
          <cell r="C253">
            <v>2165</v>
          </cell>
        </row>
        <row r="254">
          <cell r="B254" t="str">
            <v>I-400A</v>
          </cell>
          <cell r="C254">
            <v>2167</v>
          </cell>
        </row>
        <row r="255">
          <cell r="B255" t="str">
            <v>O-1410</v>
          </cell>
          <cell r="C255">
            <v>2169</v>
          </cell>
        </row>
        <row r="256">
          <cell r="B256" t="str">
            <v>O-840A</v>
          </cell>
          <cell r="C256">
            <v>2171</v>
          </cell>
        </row>
        <row r="257">
          <cell r="B257" t="str">
            <v>O-820B</v>
          </cell>
          <cell r="C257">
            <v>2173</v>
          </cell>
        </row>
        <row r="258">
          <cell r="B258" t="str">
            <v>A-290F</v>
          </cell>
          <cell r="C258">
            <v>2175</v>
          </cell>
        </row>
        <row r="259">
          <cell r="B259" t="str">
            <v>O-840B</v>
          </cell>
          <cell r="C259">
            <v>2177</v>
          </cell>
        </row>
        <row r="260">
          <cell r="B260" t="str">
            <v>O-820C</v>
          </cell>
          <cell r="C260">
            <v>2179</v>
          </cell>
        </row>
        <row r="261">
          <cell r="B261" t="str">
            <v>O-820A</v>
          </cell>
          <cell r="C261">
            <v>2181</v>
          </cell>
        </row>
        <row r="262">
          <cell r="B262" t="str">
            <v>A-560</v>
          </cell>
          <cell r="C262">
            <v>2183</v>
          </cell>
        </row>
        <row r="263">
          <cell r="B263" t="str">
            <v>O-130</v>
          </cell>
          <cell r="C263">
            <v>2185</v>
          </cell>
        </row>
        <row r="264">
          <cell r="B264" t="str">
            <v>O-140</v>
          </cell>
          <cell r="C264">
            <v>2187</v>
          </cell>
        </row>
        <row r="265">
          <cell r="B265" t="str">
            <v>O-120</v>
          </cell>
          <cell r="C265">
            <v>2189</v>
          </cell>
        </row>
        <row r="266">
          <cell r="B266" t="str">
            <v>O-150A</v>
          </cell>
          <cell r="C266">
            <v>2191</v>
          </cell>
        </row>
        <row r="267">
          <cell r="B267" t="str">
            <v>O-150</v>
          </cell>
          <cell r="C267">
            <v>2193</v>
          </cell>
        </row>
        <row r="268">
          <cell r="B268" t="str">
            <v>A-158</v>
          </cell>
          <cell r="C268">
            <v>2195</v>
          </cell>
        </row>
        <row r="269">
          <cell r="B269" t="str">
            <v>O-1500B</v>
          </cell>
          <cell r="C269">
            <v>2197</v>
          </cell>
        </row>
        <row r="270">
          <cell r="B270" t="str">
            <v>R-720</v>
          </cell>
          <cell r="C270">
            <v>2199</v>
          </cell>
        </row>
        <row r="271">
          <cell r="B271" t="str">
            <v>I-1021</v>
          </cell>
          <cell r="C271">
            <v>2201</v>
          </cell>
        </row>
        <row r="272">
          <cell r="B272" t="str">
            <v>I-1020</v>
          </cell>
          <cell r="C272">
            <v>2203</v>
          </cell>
        </row>
        <row r="273">
          <cell r="B273" t="str">
            <v>A-63C</v>
          </cell>
          <cell r="C273">
            <v>2324</v>
          </cell>
        </row>
        <row r="274">
          <cell r="B274" t="str">
            <v>A-63</v>
          </cell>
          <cell r="C274">
            <v>2103</v>
          </cell>
        </row>
        <row r="275">
          <cell r="B275" t="str">
            <v>O-499</v>
          </cell>
          <cell r="C275">
            <v>2337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PRANCHA"/>
      <sheetName val="SNV"/>
      <sheetName val="LEGENDAS"/>
      <sheetName val="VDM"/>
      <sheetName val="DG"/>
      <sheetName val="PERFIS_MT"/>
      <sheetName val="Criterios"/>
      <sheetName val="CLASSE"/>
      <sheetName val="CAPA"/>
      <sheetName val="Vol III_sin_hor_nec_mec (OK)"/>
      <sheetName val="Vol III tachas_nec (OK)"/>
      <sheetName val="Vol III_sin_hor_nec_man (OK)"/>
      <sheetName val="Vol III_sin_vertical_nec (OK)"/>
      <sheetName val="Vol III_Defensas_nec (OK)"/>
      <sheetName val="Vol IV quantitativos_por_SNV"/>
      <sheetName val="CÓDIGOS PLACAS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92">
          <cell r="A92" t="str">
            <v>LBO-E</v>
          </cell>
          <cell r="B92" t="str">
            <v>Linha de bordo esquerdo</v>
          </cell>
        </row>
        <row r="93">
          <cell r="A93" t="str">
            <v>LBO-D</v>
          </cell>
          <cell r="B93" t="str">
            <v>Linha de bordo direito</v>
          </cell>
        </row>
        <row r="94">
          <cell r="A94" t="str">
            <v>LBO</v>
          </cell>
          <cell r="B94" t="str">
            <v>Linha de bordo</v>
          </cell>
        </row>
        <row r="95">
          <cell r="A95" t="str">
            <v>LCO (am)</v>
          </cell>
          <cell r="B95" t="str">
            <v>Linha de continuidade</v>
          </cell>
        </row>
        <row r="96">
          <cell r="A96" t="str">
            <v>LCO (br)</v>
          </cell>
          <cell r="B96" t="str">
            <v>Linha de continuidade</v>
          </cell>
        </row>
        <row r="97">
          <cell r="A97" t="str">
            <v>LFO-1</v>
          </cell>
          <cell r="B97" t="str">
            <v>Linha contínua simples</v>
          </cell>
        </row>
        <row r="98">
          <cell r="A98" t="str">
            <v>LFO-2</v>
          </cell>
          <cell r="B98" t="str">
            <v>Linha seccionada de fluxos opostos</v>
          </cell>
        </row>
        <row r="99">
          <cell r="A99" t="str">
            <v>LFO-3</v>
          </cell>
          <cell r="B99" t="str">
            <v>Linha dupla contínua</v>
          </cell>
        </row>
        <row r="100">
          <cell r="A100" t="str">
            <v>LFO-4</v>
          </cell>
          <cell r="B100" t="str">
            <v>Linha mista seccionda/contínua</v>
          </cell>
        </row>
        <row r="101">
          <cell r="A101" t="str">
            <v>LMS-1</v>
          </cell>
          <cell r="B101" t="str">
            <v>Linha simples contínua de mesmo sentido</v>
          </cell>
        </row>
        <row r="102">
          <cell r="A102" t="str">
            <v>LMS-2</v>
          </cell>
          <cell r="B102" t="str">
            <v>Linha simples seccionada de mesmo sentido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DOS DA OBRA"/>
      <sheetName val="CAPA - ORÇAMENTO"/>
      <sheetName val="CAPA - VANTAJOSIDADE"/>
      <sheetName val="VANTAJOSIDADE"/>
      <sheetName val="CAPA - ORÇAMENTO (SD)"/>
      <sheetName val="ORÇAMENTO RESUMO (SD)"/>
      <sheetName val="ORÇAMENTO SINTÉTICO (SD)"/>
      <sheetName val="COMPOSIÇÕES (SD)"/>
      <sheetName val="CRONOGRAMA (SD)"/>
      <sheetName val="CURVA ABC DE SERVIÇOS (SD)"/>
      <sheetName val="BDI NORMAL (SD) "/>
      <sheetName val="BDI DIFERENCIADO (SD) "/>
      <sheetName val="ENCARGOS SOCIAIS"/>
      <sheetName val="CAPA - ORÇAMENTO CD"/>
      <sheetName val="ORÇAMENTO SINTÉTICO (CD)"/>
      <sheetName val="BDI NORMAL (CD)"/>
      <sheetName val="BDI DIFERENCIADO (CD)"/>
      <sheetName val="CAPA - MEMORIAL DE CÁLCULO"/>
      <sheetName val="RESUMO LEVTO"/>
      <sheetName val="ADMINISTRAÇÃO LOCAL"/>
      <sheetName val="CANTEIRO"/>
      <sheetName val="SERVIÇOS PRELIMINARES"/>
      <sheetName val="DEMOLIÇÕES"/>
      <sheetName val="CAIXAS-MOV. TERRA"/>
      <sheetName val="CAIXAS-FUN-CONTENÇÕES"/>
      <sheetName val="CAIXAS-PAREDES"/>
      <sheetName val="CAIXAS-ESQUADRIAS"/>
      <sheetName val="CAIXAS-PAVIM"/>
      <sheetName val="RESERV-FUN-ESTACAS"/>
      <sheetName val="RESERV-FUN-BLOCO"/>
      <sheetName val="RESERV-EST-PILARES"/>
      <sheetName val="RESER-EST-VIGA"/>
      <sheetName val="RESER-EST-LAJE"/>
      <sheetName val="RESER-EST-LAJE CUBÍCULO"/>
      <sheetName val="RESER-PAREDES"/>
      <sheetName val="RESER-ESQUADRIAS"/>
      <sheetName val="RESERV-IMPERMEABILIZAÇÃO"/>
      <sheetName val="RESERV-REVESTIMENTOS"/>
      <sheetName val="RESERV-PAVIMENTAÇÃO"/>
      <sheetName val="RESER-ELE-ELETRODUTO E CABOS"/>
      <sheetName val="RESER-ELE-PEÇAS E CONEXÕES"/>
      <sheetName val="RESER-ELE-ESCAVAÇÕES"/>
      <sheetName val="RESER-SPDA-ELETRODUTO E CABOS"/>
      <sheetName val="RESER-SPDA-PEÇAS E CONEXÕES"/>
      <sheetName val="RESER-SPDA-ESCAVAÇÕES"/>
      <sheetName val="RESER-COMPLEMENTARES"/>
      <sheetName val="REDE ABAST-TUBOS E CONEXÕES"/>
      <sheetName val="REDE ABAST-MOV. TERRA"/>
      <sheetName val="REDE ABAST-CAIXAS e POÇOS"/>
      <sheetName val="REDE ABAST-ANCORAGEM"/>
      <sheetName val="REDE ABAST-PAVIMENTAÇÃO"/>
      <sheetName val="CAPA - MAPA DE COTAÇÕES"/>
      <sheetName val="COT-RESERVATÓRIO"/>
    </sheetNames>
    <sheetDataSet>
      <sheetData sheetId="0"/>
      <sheetData sheetId="1"/>
      <sheetData sheetId="2"/>
      <sheetData sheetId="3"/>
      <sheetData sheetId="4"/>
      <sheetData sheetId="5">
        <row r="9">
          <cell r="B9" t="str">
            <v xml:space="preserve"> 1 </v>
          </cell>
        </row>
        <row r="10">
          <cell r="B10" t="str">
            <v xml:space="preserve"> 2 </v>
          </cell>
        </row>
        <row r="11">
          <cell r="B11" t="str">
            <v xml:space="preserve"> 3 </v>
          </cell>
        </row>
        <row r="12">
          <cell r="B12" t="str">
            <v xml:space="preserve"> 4 </v>
          </cell>
        </row>
        <row r="13">
          <cell r="B13" t="str">
            <v xml:space="preserve"> 5 </v>
          </cell>
        </row>
        <row r="14">
          <cell r="B14" t="str">
            <v xml:space="preserve"> 6 </v>
          </cell>
        </row>
        <row r="15">
          <cell r="B15" t="str">
            <v xml:space="preserve"> 7 </v>
          </cell>
        </row>
        <row r="16">
          <cell r="B16" t="str">
            <v xml:space="preserve"> 8 </v>
          </cell>
        </row>
        <row r="17">
          <cell r="B17" t="str">
            <v xml:space="preserve"> 9 </v>
          </cell>
        </row>
        <row r="18">
          <cell r="B18" t="str">
            <v xml:space="preserve"> 10 </v>
          </cell>
        </row>
        <row r="19">
          <cell r="B19" t="str">
            <v xml:space="preserve"> 11 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Stefany Soares Vieira" id="{02EEFC64-3870-4765-8565-0A53CCDC121A}" userId="11f232c2137585dd" providerId="Windows Live"/>
  <person displayName="Stefany Soares Vieira" id="{0C623782-FA60-409F-927F-858ACDE77D07}" userId="44d1fc5d13f9dd78" providerId="Windows Live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22" dT="2025-01-21T17:56:49.42" personId="{0C623782-FA60-409F-927F-858ACDE77D07}" id="{3115CCFE-1DE5-4E97-B848-A7191D4BC950}">
    <text>Compactado de 20 em 20 cm.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K8" dT="2024-11-28T14:56:23.09" personId="{02EEFC64-3870-4765-8565-0A53CCDC121A}" id="{D92EDF6E-FF6F-45DB-A854-E7792A129901}">
    <text>Somente para estacas concretadas até o nível do terreno.
Considerando comprimento do final da estaca até o solo de 1,4m.</text>
  </threadedComment>
  <threadedComment ref="H12" dT="2024-11-29T17:54:47.34" personId="{02EEFC64-3870-4765-8565-0A53CCDC121A}" id="{D203787F-E50E-4A86-B19A-199C5ABC66E3}">
    <text>Considerando comprimento parcial da estaca + comprimento até nível do terreno.</text>
  </threadedComment>
  <threadedComment ref="H13" dT="2025-01-07T14:07:46.04" personId="{02EEFC64-3870-4765-8565-0A53CCDC121A}" id="{6D33E2FA-D4AA-488E-A2C5-11FF0036B876}">
    <text>Considerando comprimento parcial da estaca + comprimento até nível do terreno.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N9" dT="2025-01-14T17:48:09.09" personId="{0C623782-FA60-409F-927F-858ACDE77D07}" id="{2371B438-A9A2-4DC2-BBAE-FAB28C9D7D9D}">
    <text>Escavação considerando alargamento da base de 1m para ambos os lados e profundidade considerando altura do bloco + lastro de concreto magro de 5 cm + altura do bloco até o nível  do terreno.</text>
  </threadedComment>
  <threadedComment ref="O9" dT="2025-01-14T17:48:09.09" personId="{0C623782-FA60-409F-927F-858ACDE77D07}" id="{3AA618A8-3007-435B-B8A5-2764BE627474}">
    <text>Escavação considerando alargamento da base de 1m para ambos os lados e profundidade considerando altura do bloco + lastro de concreto magro de 5 cm + altura do bloco até o nível  do terreno. Medidas retiradas do projeto.</text>
  </threadedComment>
  <threadedComment ref="Q9" dT="2025-01-15T13:19:06.64" personId="{0C623782-FA60-409F-927F-858ACDE77D07}" id="{D027EA91-0E3F-4C02-9EA8-B8A01EA58701}">
    <text>Somente para os blocos apoiados em solo.</text>
  </threadedComment>
  <threadedComment ref="H10" dT="2025-01-07T15:20:56.08" personId="{02EEFC64-3870-4765-8565-0A53CCDC121A}" id="{781D4F94-AC2D-48D2-BEBF-E83BECDADEAA}">
    <text>Adotado alargamento de 1m para cada lado</text>
  </threadedComment>
  <threadedComment ref="R13" dT="2025-01-14T18:33:33.42" personId="{0C623782-FA60-409F-927F-858ACDE77D07}" id="{831B7B7C-692E-441C-A531-AF26D97B7785}">
    <text xml:space="preserve">Considerar somente lados a serem reaterrados. 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M9" dT="2025-01-07T13:38:40.02" personId="{02EEFC64-3870-4765-8565-0A53CCDC121A}" id="{5CD76400-6951-457D-AD84-7836A0EA65EF}">
    <text>A emenda das barras devem ser feitas com solda, os cordões tem comprimento de 15cm e 20 cm.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E9" dT="2024-12-04T12:37:42.47" personId="{02EEFC64-3870-4765-8565-0A53CCDC121A}" id="{9F891CE3-ECF9-471A-AC0A-F2421B0F4243}">
    <text>Medida do Projeto.</text>
  </threadedComment>
  <threadedComment ref="F9" dT="2024-12-03T16:25:53.11" personId="{02EEFC64-3870-4765-8565-0A53CCDC121A}" id="{AC78AB81-708F-43AE-8D09-3DCF417F940B}">
    <text>Medida do Projeto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F12" dT="2024-11-30T19:09:43.44" personId="{02EEFC64-3870-4765-8565-0A53CCDC121A}" id="{99999168-2DB1-4798-B781-0E1A7ACEC1F1}">
    <text>Medida do Projeto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I9" dT="2024-12-04T12:53:20.87" personId="{02EEFC64-3870-4765-8565-0A53CCDC121A}" id="{6DAC7BCC-A1EC-4DD4-88F3-6A9AD8D48001}">
    <text>Área do Projeto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F8" dT="2024-12-03T18:18:15.18" personId="{02EEFC64-3870-4765-8565-0A53CCDC121A}" id="{A4A2BD4D-68C8-4E06-A0FD-35CF24C2E36D}">
    <text>Soma das medidas da lateral.</text>
  </threadedComment>
  <threadedComment ref="G8" dT="2024-12-26T12:44:30.40" personId="{02EEFC64-3870-4765-8565-0A53CCDC121A}" id="{73434B13-58E7-4EE4-AF61-065935E7B04C}">
    <text>Retirada do Projeto.</text>
  </threadedComment>
</ThreadedComments>
</file>

<file path=xl/threadedComments/threadedComment9.xml><?xml version="1.0" encoding="utf-8"?>
<ThreadedComments xmlns="http://schemas.microsoft.com/office/spreadsheetml/2018/threadedcomments" xmlns:x="http://schemas.openxmlformats.org/spreadsheetml/2006/main">
  <threadedComment ref="G67" dT="2025-01-23T18:17:15.47" personId="{0C623782-FA60-409F-927F-858ACDE77D07}" id="{596A64DE-76D9-4E66-B8BD-037EC97A587B}">
    <text>Retirada do projeto.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5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7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28.bin"/><Relationship Id="rId5" Type="http://schemas.microsoft.com/office/2017/10/relationships/threadedComment" Target="../threadedComments/threadedComment4.xml"/><Relationship Id="rId4" Type="http://schemas.openxmlformats.org/officeDocument/2006/relationships/comments" Target="../comments4.x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8.vml"/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4.bin"/><Relationship Id="rId5" Type="http://schemas.microsoft.com/office/2017/10/relationships/threadedComment" Target="../threadedComments/threadedComment5.xml"/><Relationship Id="rId4" Type="http://schemas.openxmlformats.org/officeDocument/2006/relationships/comments" Target="../comments5.xm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0.vml"/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35.bin"/><Relationship Id="rId5" Type="http://schemas.microsoft.com/office/2017/10/relationships/threadedComment" Target="../threadedComments/threadedComment6.xml"/><Relationship Id="rId4" Type="http://schemas.openxmlformats.org/officeDocument/2006/relationships/comments" Target="../comments6.xm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2.vml"/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36.bin"/><Relationship Id="rId5" Type="http://schemas.microsoft.com/office/2017/10/relationships/threadedComment" Target="../threadedComments/threadedComment7.xml"/><Relationship Id="rId4" Type="http://schemas.openxmlformats.org/officeDocument/2006/relationships/comments" Target="../comments7.xml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4.vml"/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37.bin"/><Relationship Id="rId5" Type="http://schemas.microsoft.com/office/2017/10/relationships/threadedComment" Target="../threadedComments/threadedComment8.xml"/><Relationship Id="rId4" Type="http://schemas.openxmlformats.org/officeDocument/2006/relationships/comments" Target="../comments8.xml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5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8.bin"/><Relationship Id="rId6" Type="http://schemas.microsoft.com/office/2017/10/relationships/threadedComment" Target="../threadedComments/threadedComment9.xml"/><Relationship Id="rId5" Type="http://schemas.openxmlformats.org/officeDocument/2006/relationships/comments" Target="../comments9.xml"/><Relationship Id="rId4" Type="http://schemas.openxmlformats.org/officeDocument/2006/relationships/vmlDrawing" Target="../drawings/vmlDrawing46.vml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8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ogle.com/maps/dir/-15.6007559,-49.0242181/Ecoblending+Ambiental+-+Av.+e+-+Ch%C3%A1cara+S%C3%A3o+Pedro,+Aparecida+de+Goi%C3%A2nia+-+GO/@-16.7542181,-49.2383362,520m/data=!3m1!1e3!4m9!4m8!1m0!1m5!1m1!1s0x935ef4c87cb8bce1:0x853fa231c135a8ee!2m2!1d-49.238651!2d-16.7545196!3e0!5m1!1e3?entry=ttu&amp;g_ep=EgoyMDI1MDEyMS4wIKXMDSoASAFQAw%3D%3D" TargetMode="External"/><Relationship Id="rId2" Type="http://schemas.openxmlformats.org/officeDocument/2006/relationships/hyperlink" Target="https://www.google.com/maps/dir/-15.8852205,-48.9477768/-15.600570%C2%BA,+-49.024100%C2%BA/@-15.7428525,-49.1702936,49531m/data=!3m2!1e3!4b1!4m6!4m5!1m0!1m3!2m2!1d-49.0241!2d-15.60057?hl=pt-BR&amp;entry=ttu&amp;g_ep=EgoyMDI1MDEwMi4wIKXMDSoASAFQAw%3D%3D" TargetMode="External"/><Relationship Id="rId1" Type="http://schemas.openxmlformats.org/officeDocument/2006/relationships/hyperlink" Target="https://www.google.com.br/maps/dir/-15.60057,-49.0241/Pedreira+Cooperados+-+Piren%C3%B3polis,+GO/@-15.7336687,-49.1585227,44609m/data=!3m2!1e3!4b1!4m8!4m7!1m0!1m5!1m1!1s0x935c6d5ae4fa3de5:0x6791bd8a16172775!2m2!1d-48.9295871!2d-15.8418185?entry=ttu&amp;g_ep=EgoyMDI0MTIxMS4wIKXMDSoASAFQAw%3D%3D" TargetMode="External"/><Relationship Id="rId5" Type="http://schemas.openxmlformats.org/officeDocument/2006/relationships/vmlDrawing" Target="../drawings/vmlDrawing49.vml"/><Relationship Id="rId4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pageSetUpPr fitToPage="1"/>
  </sheetPr>
  <dimension ref="B1:X32"/>
  <sheetViews>
    <sheetView showGridLines="0" view="pageBreakPreview" zoomScaleNormal="100" zoomScaleSheetLayoutView="100" workbookViewId="0">
      <selection activeCell="G34" sqref="G34"/>
    </sheetView>
  </sheetViews>
  <sheetFormatPr defaultRowHeight="16.5"/>
  <cols>
    <col min="1" max="1" width="1.7109375" style="19" customWidth="1"/>
    <col min="2" max="4" width="9.140625" style="19"/>
    <col min="5" max="5" width="1.7109375" style="19" customWidth="1"/>
    <col min="6" max="7" width="9.140625" style="19"/>
    <col min="8" max="8" width="10.7109375" style="19" customWidth="1"/>
    <col min="9" max="9" width="1.7109375" style="19" customWidth="1"/>
    <col min="10" max="12" width="9.140625" style="19"/>
    <col min="13" max="13" width="1.7109375" style="19" customWidth="1"/>
    <col min="14" max="14" width="9.140625" style="19" customWidth="1"/>
    <col min="15" max="15" width="1.7109375" style="19" customWidth="1"/>
    <col min="16" max="16" width="9.140625" style="19"/>
    <col min="17" max="17" width="1.7109375" style="19" customWidth="1"/>
    <col min="18" max="16384" width="9.140625" style="19"/>
  </cols>
  <sheetData>
    <row r="1" spans="2:24">
      <c r="B1" s="520"/>
      <c r="C1" s="520"/>
      <c r="N1" s="520"/>
      <c r="O1" s="520"/>
      <c r="P1" s="520"/>
    </row>
    <row r="2" spans="2:24">
      <c r="B2" s="520"/>
      <c r="C2" s="520"/>
      <c r="N2" s="520"/>
      <c r="O2" s="520"/>
      <c r="P2" s="520"/>
    </row>
    <row r="3" spans="2:24">
      <c r="B3" s="520"/>
      <c r="C3" s="520"/>
      <c r="N3" s="520"/>
      <c r="O3" s="520"/>
      <c r="P3" s="520"/>
    </row>
    <row r="4" spans="2:24">
      <c r="B4" s="520"/>
      <c r="C4" s="520"/>
      <c r="N4" s="520"/>
      <c r="O4" s="520"/>
      <c r="P4" s="520"/>
    </row>
    <row r="5" spans="2:24">
      <c r="B5" s="520"/>
      <c r="C5" s="520"/>
      <c r="N5" s="520"/>
      <c r="O5" s="520"/>
      <c r="P5" s="520"/>
    </row>
    <row r="6" spans="2:24">
      <c r="B6" s="520"/>
      <c r="C6" s="520"/>
      <c r="F6" s="20"/>
      <c r="N6" s="520"/>
      <c r="O6" s="520"/>
      <c r="P6" s="520"/>
    </row>
    <row r="7" spans="2:24">
      <c r="B7" s="520"/>
      <c r="C7" s="520"/>
      <c r="N7" s="520"/>
      <c r="O7" s="520"/>
      <c r="P7" s="520"/>
    </row>
    <row r="8" spans="2:24">
      <c r="X8" s="20"/>
    </row>
    <row r="10" spans="2:24">
      <c r="B10" s="521" t="s">
        <v>0</v>
      </c>
      <c r="C10" s="521"/>
      <c r="D10" s="521"/>
      <c r="E10" s="521"/>
      <c r="F10" s="521"/>
      <c r="G10" s="521"/>
      <c r="H10" s="521"/>
      <c r="I10" s="521"/>
      <c r="J10" s="521"/>
      <c r="K10" s="521"/>
      <c r="L10" s="521"/>
      <c r="M10" s="521"/>
      <c r="N10" s="521"/>
      <c r="O10" s="521"/>
      <c r="P10" s="521"/>
    </row>
    <row r="12" spans="2:24">
      <c r="B12" s="21" t="s">
        <v>1</v>
      </c>
      <c r="P12" s="22"/>
    </row>
    <row r="13" spans="2:24">
      <c r="B13" s="515" t="s">
        <v>767</v>
      </c>
      <c r="C13" s="516"/>
      <c r="D13" s="516"/>
      <c r="E13" s="516"/>
      <c r="F13" s="516"/>
      <c r="G13" s="516"/>
      <c r="H13" s="516"/>
      <c r="I13" s="516"/>
      <c r="J13" s="516"/>
      <c r="K13" s="516"/>
      <c r="L13" s="516"/>
      <c r="M13" s="516"/>
      <c r="N13" s="516"/>
      <c r="O13" s="516"/>
      <c r="P13" s="517"/>
    </row>
    <row r="14" spans="2:24" ht="6" customHeight="1"/>
    <row r="15" spans="2:24">
      <c r="B15" s="21" t="s">
        <v>2</v>
      </c>
      <c r="P15" s="22"/>
    </row>
    <row r="16" spans="2:24">
      <c r="B16" s="515" t="s">
        <v>768</v>
      </c>
      <c r="C16" s="516"/>
      <c r="D16" s="516"/>
      <c r="E16" s="516"/>
      <c r="F16" s="516"/>
      <c r="G16" s="516"/>
      <c r="H16" s="516"/>
      <c r="I16" s="516"/>
      <c r="J16" s="516"/>
      <c r="K16" s="516"/>
      <c r="L16" s="516"/>
      <c r="M16" s="516"/>
      <c r="N16" s="516"/>
      <c r="O16" s="516"/>
      <c r="P16" s="517"/>
    </row>
    <row r="17" spans="2:16" ht="6" customHeight="1"/>
    <row r="18" spans="2:16">
      <c r="B18" s="21" t="s">
        <v>46</v>
      </c>
      <c r="H18" s="22"/>
      <c r="J18" s="21" t="s">
        <v>3</v>
      </c>
      <c r="N18" s="22"/>
      <c r="P18" s="23" t="s">
        <v>4</v>
      </c>
    </row>
    <row r="19" spans="2:16">
      <c r="B19" s="515" t="s">
        <v>769</v>
      </c>
      <c r="C19" s="516"/>
      <c r="D19" s="516"/>
      <c r="E19" s="516"/>
      <c r="F19" s="516"/>
      <c r="G19" s="516"/>
      <c r="H19" s="517"/>
      <c r="I19" s="24"/>
      <c r="J19" s="515" t="s">
        <v>770</v>
      </c>
      <c r="K19" s="516"/>
      <c r="L19" s="516"/>
      <c r="M19" s="516"/>
      <c r="N19" s="517"/>
      <c r="O19" s="25"/>
      <c r="P19" s="26" t="s">
        <v>5</v>
      </c>
    </row>
    <row r="20" spans="2:16" ht="6" customHeight="1"/>
    <row r="21" spans="2:16">
      <c r="B21" s="21" t="s">
        <v>6</v>
      </c>
      <c r="D21" s="22"/>
      <c r="F21" s="21" t="s">
        <v>7</v>
      </c>
      <c r="H21" s="22"/>
      <c r="J21" s="21" t="s">
        <v>8</v>
      </c>
      <c r="L21" s="22"/>
      <c r="N21" s="21" t="s">
        <v>9</v>
      </c>
      <c r="P21" s="22"/>
    </row>
    <row r="22" spans="2:16">
      <c r="B22" s="503"/>
      <c r="C22" s="504"/>
      <c r="D22" s="505"/>
      <c r="E22" s="24"/>
      <c r="F22" s="506"/>
      <c r="G22" s="507"/>
      <c r="H22" s="508"/>
      <c r="I22" s="24"/>
      <c r="J22" s="518"/>
      <c r="K22" s="507"/>
      <c r="L22" s="508"/>
      <c r="M22" s="24"/>
      <c r="N22" s="519">
        <v>45681</v>
      </c>
      <c r="O22" s="510"/>
      <c r="P22" s="511"/>
    </row>
    <row r="23" spans="2:16" ht="6" customHeight="1"/>
    <row r="24" spans="2:16">
      <c r="B24" s="21" t="s">
        <v>10</v>
      </c>
      <c r="D24" s="22"/>
      <c r="F24" s="21" t="s">
        <v>11</v>
      </c>
      <c r="H24" s="22"/>
      <c r="J24" s="21" t="s">
        <v>12</v>
      </c>
      <c r="L24" s="22"/>
      <c r="N24" s="21" t="s">
        <v>13</v>
      </c>
      <c r="P24" s="22"/>
    </row>
    <row r="25" spans="2:16">
      <c r="B25" s="503" t="s">
        <v>502</v>
      </c>
      <c r="C25" s="504"/>
      <c r="D25" s="505"/>
      <c r="E25" s="24"/>
      <c r="F25" s="506"/>
      <c r="G25" s="507"/>
      <c r="H25" s="508"/>
      <c r="I25" s="24"/>
      <c r="J25" s="506"/>
      <c r="K25" s="507"/>
      <c r="L25" s="508"/>
      <c r="N25" s="509" t="s">
        <v>41</v>
      </c>
      <c r="O25" s="510"/>
      <c r="P25" s="511"/>
    </row>
    <row r="26" spans="2:16" ht="6" customHeight="1"/>
    <row r="27" spans="2:16">
      <c r="B27" s="21" t="s">
        <v>14</v>
      </c>
      <c r="P27" s="22"/>
    </row>
    <row r="28" spans="2:16" ht="49.5" customHeight="1">
      <c r="B28" s="512" t="s">
        <v>771</v>
      </c>
      <c r="C28" s="513"/>
      <c r="D28" s="513"/>
      <c r="E28" s="513"/>
      <c r="F28" s="513"/>
      <c r="G28" s="513"/>
      <c r="H28" s="513"/>
      <c r="I28" s="513"/>
      <c r="J28" s="513"/>
      <c r="K28" s="513"/>
      <c r="L28" s="513"/>
      <c r="M28" s="513"/>
      <c r="N28" s="513"/>
      <c r="O28" s="513"/>
      <c r="P28" s="514"/>
    </row>
    <row r="32" spans="2:16">
      <c r="H32" s="20"/>
    </row>
  </sheetData>
  <mergeCells count="16">
    <mergeCell ref="B16:P16"/>
    <mergeCell ref="B1:C7"/>
    <mergeCell ref="N1:P7"/>
    <mergeCell ref="B10:P10"/>
    <mergeCell ref="B13:P13"/>
    <mergeCell ref="B19:H19"/>
    <mergeCell ref="J19:N19"/>
    <mergeCell ref="B22:D22"/>
    <mergeCell ref="F22:H22"/>
    <mergeCell ref="J22:L22"/>
    <mergeCell ref="N22:P22"/>
    <mergeCell ref="B25:D25"/>
    <mergeCell ref="F25:H25"/>
    <mergeCell ref="J25:L25"/>
    <mergeCell ref="N25:P25"/>
    <mergeCell ref="B28:P28"/>
  </mergeCells>
  <pageMargins left="0.51181102362204722" right="0.51181102362204722" top="0.78740157480314965" bottom="0.78740157480314965" header="0.31496062992125984" footer="0.31496062992125984"/>
  <pageSetup paperSize="9" fitToHeight="0" orientation="landscape" horizontalDpi="1200" verticalDpi="1200" r:id="rId1"/>
  <headerFooter>
    <oddFooter>&amp;L&amp;"Arial Narrow,Normal"&amp;10&amp;A
&amp;F&amp;C&amp;"Arial Narrow,Negrito"&amp;10ENG. CIVIL THIAGO ALVES SILVA&amp;"Arial Narrow,Normal"
CREA 1004804750/D-GO&amp;R&amp;"Arial Narrow,Normal"&amp;10Página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58BBC-7DC6-4E87-B26D-51C56E54B3B4}">
  <dimension ref="B1:U26"/>
  <sheetViews>
    <sheetView showGridLines="0" showZeros="0" tabSelected="1" view="pageBreakPreview" zoomScale="115" zoomScaleNormal="100" zoomScaleSheetLayoutView="115" workbookViewId="0">
      <selection activeCell="H21" sqref="H21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2.5703125" style="28" customWidth="1"/>
    <col min="4" max="4" width="17.85546875" style="28" bestFit="1" customWidth="1"/>
    <col min="5" max="10" width="10.7109375" style="28" customWidth="1"/>
    <col min="11" max="11" width="6.5703125" style="28" customWidth="1"/>
    <col min="12" max="12" width="6" style="28" customWidth="1"/>
    <col min="13" max="13" width="10.7109375" style="28" customWidth="1"/>
    <col min="14" max="14" width="10.140625" style="28" customWidth="1"/>
    <col min="15" max="15" width="10.7109375" style="30" customWidth="1"/>
    <col min="16" max="16" width="1.7109375" style="28" customWidth="1"/>
    <col min="17" max="17" width="9.140625" style="28" customWidth="1"/>
    <col min="18" max="16384" width="9.140625" style="28"/>
  </cols>
  <sheetData>
    <row r="1" spans="2:21" s="18" customFormat="1" ht="20.100000000000001" customHeight="1"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</row>
    <row r="2" spans="2:21" s="18" customFormat="1" ht="20.100000000000001" customHeight="1"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</row>
    <row r="3" spans="2:21" s="18" customFormat="1" ht="20.100000000000001" customHeight="1"/>
    <row r="4" spans="2:21" s="5" customFormat="1" ht="20.100000000000001" customHeight="1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10"/>
      <c r="S4" s="10"/>
      <c r="T4" s="11"/>
      <c r="U4" s="11"/>
    </row>
    <row r="5" spans="2:21" s="5" customFormat="1" ht="20.100000000000001" customHeight="1">
      <c r="B5" s="1"/>
      <c r="C5" s="2"/>
      <c r="N5" s="3"/>
      <c r="O5" s="4"/>
    </row>
    <row r="6" spans="2:21" s="5" customFormat="1" ht="20.100000000000001" customHeight="1"/>
    <row r="7" spans="2:21" s="5" customFormat="1" ht="20.100000000000001" customHeight="1">
      <c r="B7" s="1"/>
      <c r="C7" s="12"/>
      <c r="N7" s="3"/>
      <c r="O7" s="16"/>
    </row>
    <row r="8" spans="2:21" s="17" customFormat="1" ht="20.100000000000001" customHeight="1">
      <c r="B8" s="14"/>
      <c r="C8" s="15"/>
      <c r="D8" s="7"/>
      <c r="E8" s="7"/>
      <c r="F8" s="7"/>
      <c r="G8" s="8"/>
      <c r="H8" s="8"/>
      <c r="I8" s="8"/>
      <c r="J8" s="8"/>
      <c r="K8" s="7"/>
      <c r="M8" s="8"/>
      <c r="N8" s="8"/>
    </row>
    <row r="9" spans="2:21" ht="20.100000000000001" customHeight="1">
      <c r="B9" s="43"/>
      <c r="C9" s="522" t="s">
        <v>42</v>
      </c>
      <c r="D9" s="522"/>
      <c r="E9" s="522"/>
      <c r="F9" s="522"/>
      <c r="G9" s="522"/>
      <c r="H9" s="522"/>
      <c r="I9" s="522"/>
      <c r="J9" s="522"/>
      <c r="K9" s="522"/>
      <c r="L9" s="522"/>
      <c r="M9" s="522"/>
      <c r="N9" s="522"/>
      <c r="O9" s="29"/>
    </row>
    <row r="10" spans="2:21" ht="20.100000000000001" customHeight="1">
      <c r="B10" s="43"/>
      <c r="C10" s="522"/>
      <c r="D10" s="522"/>
      <c r="E10" s="522"/>
      <c r="F10" s="522"/>
      <c r="G10" s="522"/>
      <c r="H10" s="522"/>
      <c r="I10" s="522"/>
      <c r="J10" s="522"/>
      <c r="K10" s="522"/>
      <c r="L10" s="522"/>
      <c r="M10" s="522"/>
      <c r="N10" s="522"/>
      <c r="O10" s="29"/>
    </row>
    <row r="11" spans="2:21" ht="20.100000000000001" customHeight="1">
      <c r="B11" s="43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29"/>
    </row>
    <row r="12" spans="2:21" ht="20.100000000000001" customHeight="1">
      <c r="B12" s="43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29"/>
    </row>
    <row r="13" spans="2:21" ht="20.100000000000001" customHeight="1">
      <c r="B13" s="43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29"/>
    </row>
    <row r="14" spans="2:21" ht="20.100000000000001" customHeight="1">
      <c r="B14" s="43"/>
      <c r="C14" s="43"/>
      <c r="D14" s="46"/>
      <c r="E14" s="45"/>
      <c r="F14" s="43"/>
      <c r="G14" s="43"/>
      <c r="H14" s="43"/>
      <c r="I14" s="43"/>
      <c r="J14" s="43"/>
      <c r="K14" s="43"/>
      <c r="L14" s="46"/>
      <c r="M14" s="45"/>
      <c r="N14" s="43"/>
      <c r="O14" s="29"/>
    </row>
    <row r="15" spans="2:21" ht="24.95" customHeight="1">
      <c r="B15" s="43"/>
      <c r="C15" s="43" t="s">
        <v>15</v>
      </c>
      <c r="D15" s="634" t="str">
        <f>'DADOS DA OBRA'!B13</f>
        <v>Construção de ponte de concreto sobre o Rio do Peixe, na GO-479, demolição de ponte existente, transporte e destinação do entulho da demolição</v>
      </c>
      <c r="E15" s="634"/>
      <c r="F15" s="634"/>
      <c r="G15" s="634"/>
      <c r="H15" s="634"/>
      <c r="I15" s="634"/>
      <c r="J15" s="634"/>
      <c r="K15" s="634"/>
      <c r="L15" s="634"/>
      <c r="M15" s="634"/>
      <c r="N15" s="634"/>
      <c r="O15" s="634"/>
    </row>
    <row r="16" spans="2:21" ht="20.100000000000001" customHeight="1">
      <c r="B16" s="43"/>
      <c r="C16" s="43" t="s">
        <v>17</v>
      </c>
      <c r="D16" s="42" t="str">
        <f>+""&amp;'DADOS DA OBRA'!$B$16&amp;", "&amp;'DADOS DA OBRA'!$B$19&amp;", "&amp;'DADOS DA OBRA'!$J$19&amp;", "&amp;'DADOS DA OBRA'!$P$19</f>
        <v>GO-479, Zona Rural, Distrito de Lagolândia, Pirenópolis, GO</v>
      </c>
      <c r="E16" s="45"/>
      <c r="F16" s="43"/>
      <c r="G16" s="43"/>
      <c r="H16" s="43"/>
      <c r="I16" s="43"/>
      <c r="J16" s="43"/>
      <c r="K16" s="43"/>
      <c r="L16" s="46"/>
      <c r="M16" s="45"/>
      <c r="N16" s="43"/>
      <c r="O16" s="29"/>
    </row>
    <row r="17" spans="2:15" ht="20.100000000000001" customHeight="1">
      <c r="B17" s="43"/>
      <c r="C17" s="43" t="s">
        <v>20</v>
      </c>
      <c r="D17" s="85">
        <f>'DADOS DA OBRA'!N22</f>
        <v>45681</v>
      </c>
      <c r="E17" s="45"/>
      <c r="F17" s="43"/>
      <c r="G17" s="43"/>
      <c r="H17" s="43"/>
      <c r="I17" s="43"/>
      <c r="J17" s="43"/>
      <c r="K17" s="43"/>
      <c r="L17" s="46"/>
      <c r="M17" s="45"/>
      <c r="N17" s="43"/>
      <c r="O17" s="29"/>
    </row>
    <row r="18" spans="2:15" ht="20.100000000000001" customHeight="1">
      <c r="B18" s="43"/>
      <c r="C18" s="43" t="s">
        <v>43</v>
      </c>
      <c r="D18" s="42" t="s">
        <v>772</v>
      </c>
      <c r="E18" s="48"/>
      <c r="F18" s="42"/>
      <c r="G18" s="43"/>
      <c r="H18" s="43"/>
      <c r="I18" s="43"/>
      <c r="J18" s="43"/>
      <c r="K18" s="42"/>
      <c r="L18" s="47"/>
      <c r="M18" s="48"/>
      <c r="N18" s="42"/>
      <c r="O18" s="29"/>
    </row>
    <row r="19" spans="2:15" s="17" customFormat="1" ht="20.100000000000001" customHeight="1">
      <c r="B19" s="14"/>
      <c r="C19" s="17" t="s">
        <v>45</v>
      </c>
      <c r="D19" s="8" t="s">
        <v>773</v>
      </c>
      <c r="E19" s="7"/>
      <c r="F19" s="7"/>
      <c r="G19" s="8"/>
      <c r="H19" s="8"/>
      <c r="I19" s="8"/>
      <c r="J19" s="8"/>
      <c r="K19" s="7"/>
      <c r="M19" s="8"/>
      <c r="N19" s="8"/>
    </row>
    <row r="20" spans="2:15" ht="20.100000000000001" customHeight="1">
      <c r="B20" s="43"/>
      <c r="C20" s="7" t="s">
        <v>44</v>
      </c>
      <c r="D20" s="935">
        <v>1020250022827</v>
      </c>
      <c r="E20" s="43"/>
      <c r="F20" s="43"/>
      <c r="G20" s="43"/>
      <c r="H20" s="43"/>
      <c r="I20" s="43"/>
      <c r="J20" s="43"/>
      <c r="K20" s="36"/>
      <c r="L20" s="43"/>
      <c r="M20" s="43"/>
      <c r="N20" s="43"/>
      <c r="O20" s="29"/>
    </row>
    <row r="21" spans="2:15" ht="20.100000000000001" customHeight="1">
      <c r="B21" s="43"/>
      <c r="C21" s="43"/>
      <c r="D21" s="46"/>
      <c r="E21" s="45"/>
      <c r="F21" s="43"/>
      <c r="G21" s="43"/>
      <c r="H21" s="43"/>
      <c r="I21" s="43"/>
      <c r="J21" s="43"/>
      <c r="K21" s="43"/>
      <c r="L21" s="46"/>
      <c r="M21" s="45"/>
      <c r="N21" s="43"/>
      <c r="O21" s="29"/>
    </row>
    <row r="22" spans="2:15" ht="20.100000000000001" customHeight="1">
      <c r="B22" s="43"/>
      <c r="C22" s="43"/>
      <c r="D22" s="46"/>
      <c r="E22" s="45"/>
      <c r="F22" s="43"/>
      <c r="G22" s="43"/>
      <c r="H22" s="43"/>
      <c r="I22" s="43"/>
      <c r="J22" s="43"/>
      <c r="K22" s="43"/>
      <c r="L22" s="46"/>
      <c r="M22" s="45"/>
      <c r="N22" s="43"/>
      <c r="O22" s="29"/>
    </row>
    <row r="23" spans="2:15" ht="20.100000000000001" customHeight="1">
      <c r="B23" s="43"/>
      <c r="C23" s="43"/>
      <c r="D23" s="46"/>
      <c r="E23" s="45"/>
      <c r="F23" s="43"/>
      <c r="G23" s="43"/>
      <c r="H23" s="43"/>
      <c r="I23" s="43"/>
      <c r="J23" s="43"/>
      <c r="K23" s="43"/>
      <c r="L23" s="46"/>
      <c r="M23" s="45"/>
      <c r="N23" s="43"/>
      <c r="O23" s="29"/>
    </row>
    <row r="24" spans="2:15" ht="20.100000000000001" customHeight="1">
      <c r="B24" s="43"/>
      <c r="C24" s="44"/>
      <c r="D24" s="43"/>
      <c r="E24" s="43"/>
      <c r="F24" s="43"/>
      <c r="G24" s="43"/>
      <c r="H24" s="43"/>
      <c r="I24" s="43"/>
      <c r="J24" s="43"/>
      <c r="K24" s="36"/>
      <c r="L24" s="43"/>
      <c r="M24" s="43"/>
      <c r="N24" s="43"/>
      <c r="O24" s="29"/>
    </row>
    <row r="25" spans="2:15" ht="20.100000000000001" customHeight="1">
      <c r="B25" s="43"/>
      <c r="C25" s="43"/>
      <c r="D25" s="46"/>
      <c r="E25" s="45"/>
      <c r="F25" s="43"/>
      <c r="G25" s="43"/>
      <c r="H25" s="43"/>
      <c r="I25" s="43"/>
      <c r="J25" s="43"/>
      <c r="K25" s="43"/>
      <c r="L25" s="46"/>
      <c r="M25" s="45"/>
      <c r="N25" s="43"/>
      <c r="O25" s="29"/>
    </row>
    <row r="26" spans="2:15" ht="20.100000000000001" customHeight="1">
      <c r="B26" s="43"/>
      <c r="C26" s="42"/>
      <c r="D26" s="47"/>
      <c r="E26" s="48"/>
      <c r="F26" s="42"/>
      <c r="G26" s="43"/>
      <c r="H26" s="43"/>
      <c r="I26" s="43"/>
      <c r="J26" s="43"/>
      <c r="K26" s="42"/>
      <c r="L26" s="47"/>
      <c r="M26" s="48"/>
      <c r="N26" s="42"/>
      <c r="O26" s="29"/>
    </row>
  </sheetData>
  <mergeCells count="3">
    <mergeCell ref="B1:P2"/>
    <mergeCell ref="C9:N10"/>
    <mergeCell ref="D15:O15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BD80-6E27-43A8-A6F8-8588988FD1D5}">
  <dimension ref="B1:U27"/>
  <sheetViews>
    <sheetView showGridLines="0" showZeros="0" view="pageBreakPreview" zoomScale="115" zoomScaleNormal="100" zoomScaleSheetLayoutView="11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9.7109375" style="28" bestFit="1" customWidth="1"/>
    <col min="5" max="14" width="10.7109375" style="28" customWidth="1"/>
    <col min="15" max="15" width="10.7109375" style="30" customWidth="1"/>
    <col min="16" max="16" width="1.7109375" style="28" customWidth="1"/>
    <col min="17" max="17" width="9.140625" style="28" customWidth="1"/>
    <col min="18" max="16384" width="9.140625" style="28"/>
  </cols>
  <sheetData>
    <row r="1" spans="2:21" s="18" customFormat="1" ht="20.100000000000001" customHeight="1"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</row>
    <row r="2" spans="2:21" s="18" customFormat="1" ht="20.100000000000001" customHeight="1"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</row>
    <row r="3" spans="2:21" s="18" customFormat="1" ht="20.100000000000001" customHeight="1"/>
    <row r="4" spans="2:21" s="5" customFormat="1" ht="20.100000000000001" customHeight="1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10"/>
      <c r="S4" s="10"/>
      <c r="T4" s="11"/>
      <c r="U4" s="11"/>
    </row>
    <row r="5" spans="2:21" s="5" customFormat="1" ht="20.100000000000001" customHeight="1">
      <c r="B5" s="1"/>
      <c r="C5" s="2"/>
      <c r="N5" s="3"/>
      <c r="O5" s="4"/>
    </row>
    <row r="6" spans="2:21" s="5" customFormat="1" ht="20.100000000000001" customHeight="1"/>
    <row r="7" spans="2:21" s="5" customFormat="1" ht="20.100000000000001" customHeight="1">
      <c r="B7" s="1"/>
      <c r="C7" s="12"/>
      <c r="N7" s="3"/>
      <c r="O7" s="16"/>
    </row>
    <row r="8" spans="2:21" s="17" customFormat="1" ht="20.100000000000001" customHeight="1">
      <c r="B8" s="14"/>
      <c r="C8" s="15"/>
      <c r="D8" s="7"/>
      <c r="E8" s="7"/>
      <c r="F8" s="7"/>
      <c r="G8" s="8"/>
      <c r="H8" s="8"/>
      <c r="I8" s="8"/>
      <c r="J8" s="8"/>
      <c r="K8" s="7"/>
      <c r="M8" s="8"/>
      <c r="N8" s="8"/>
    </row>
    <row r="9" spans="2:21" ht="20.100000000000001" customHeight="1">
      <c r="B9" s="43"/>
      <c r="C9" s="522" t="s">
        <v>523</v>
      </c>
      <c r="D9" s="522"/>
      <c r="E9" s="522"/>
      <c r="F9" s="522"/>
      <c r="G9" s="522"/>
      <c r="H9" s="522"/>
      <c r="I9" s="522"/>
      <c r="J9" s="522"/>
      <c r="K9" s="522"/>
      <c r="L9" s="522"/>
      <c r="M9" s="522"/>
      <c r="N9" s="522"/>
      <c r="O9" s="29"/>
    </row>
    <row r="10" spans="2:21" ht="20.100000000000001" customHeight="1">
      <c r="B10" s="43"/>
      <c r="C10" s="522"/>
      <c r="D10" s="522"/>
      <c r="E10" s="522"/>
      <c r="F10" s="522"/>
      <c r="G10" s="522"/>
      <c r="H10" s="522"/>
      <c r="I10" s="522"/>
      <c r="J10" s="522"/>
      <c r="K10" s="522"/>
      <c r="L10" s="522"/>
      <c r="M10" s="522"/>
      <c r="N10" s="522"/>
      <c r="O10" s="29"/>
    </row>
    <row r="11" spans="2:21" ht="20.100000000000001" customHeight="1">
      <c r="B11" s="43"/>
      <c r="C11" s="43"/>
      <c r="D11" s="46"/>
      <c r="E11" s="45"/>
      <c r="F11" s="43"/>
      <c r="G11" s="43"/>
      <c r="H11" s="43"/>
      <c r="I11" s="43"/>
      <c r="J11" s="43"/>
      <c r="K11" s="43"/>
      <c r="L11" s="46"/>
      <c r="M11" s="45"/>
      <c r="N11" s="43"/>
      <c r="O11" s="29"/>
    </row>
    <row r="12" spans="2:21" ht="20.100000000000001" customHeight="1">
      <c r="B12" s="43"/>
      <c r="C12" s="43"/>
      <c r="D12" s="46"/>
      <c r="E12" s="45"/>
      <c r="F12" s="43"/>
      <c r="G12" s="43"/>
      <c r="H12" s="43"/>
      <c r="I12" s="43"/>
      <c r="J12" s="43"/>
      <c r="K12" s="43"/>
      <c r="L12" s="46"/>
      <c r="M12" s="45"/>
      <c r="N12" s="43"/>
      <c r="O12" s="29"/>
    </row>
    <row r="13" spans="2:21" ht="20.100000000000001" customHeight="1">
      <c r="B13" s="43"/>
      <c r="C13" s="43"/>
      <c r="D13" s="46"/>
      <c r="E13" s="45"/>
      <c r="F13" s="43"/>
      <c r="G13" s="43"/>
      <c r="H13" s="43"/>
      <c r="I13" s="43"/>
      <c r="J13" s="43"/>
      <c r="K13" s="43"/>
      <c r="L13" s="46"/>
      <c r="M13" s="45"/>
      <c r="N13" s="43"/>
      <c r="O13" s="29"/>
    </row>
    <row r="14" spans="2:21" ht="20.100000000000001" customHeight="1">
      <c r="B14" s="43"/>
      <c r="C14" s="43"/>
      <c r="D14" s="46"/>
      <c r="E14" s="45"/>
      <c r="F14" s="43"/>
      <c r="G14" s="43"/>
      <c r="H14" s="43"/>
      <c r="I14" s="43"/>
      <c r="J14" s="43"/>
      <c r="K14" s="43"/>
      <c r="L14" s="46"/>
      <c r="M14" s="45"/>
      <c r="N14" s="43"/>
      <c r="O14" s="29"/>
    </row>
    <row r="15" spans="2:21" ht="20.100000000000001" customHeight="1">
      <c r="B15" s="43"/>
      <c r="C15" s="42"/>
      <c r="D15" s="47"/>
      <c r="E15" s="48"/>
      <c r="F15" s="42"/>
      <c r="G15" s="43"/>
      <c r="H15" s="43"/>
      <c r="I15" s="43"/>
      <c r="J15" s="43"/>
      <c r="K15" s="42"/>
      <c r="L15" s="47"/>
      <c r="M15" s="48"/>
      <c r="N15" s="42"/>
      <c r="O15" s="29"/>
    </row>
    <row r="16" spans="2:21" s="17" customFormat="1" ht="20.100000000000001" customHeight="1">
      <c r="B16" s="14"/>
      <c r="C16" s="15"/>
      <c r="D16" s="7"/>
      <c r="E16" s="7"/>
      <c r="F16" s="7"/>
      <c r="G16" s="8"/>
      <c r="H16" s="8"/>
      <c r="I16" s="8"/>
      <c r="J16" s="8"/>
      <c r="K16" s="7"/>
      <c r="M16" s="8"/>
      <c r="N16" s="8"/>
    </row>
    <row r="17" spans="2:15" ht="20.100000000000001" customHeight="1">
      <c r="B17" s="43"/>
      <c r="C17" s="44"/>
      <c r="D17" s="43"/>
      <c r="E17" s="43"/>
      <c r="F17" s="43"/>
      <c r="G17" s="43"/>
      <c r="H17" s="43"/>
      <c r="I17" s="43"/>
      <c r="J17" s="43"/>
      <c r="K17" s="36"/>
      <c r="L17" s="43"/>
      <c r="M17" s="43"/>
      <c r="N17" s="43"/>
      <c r="O17" s="29"/>
    </row>
    <row r="18" spans="2:15" ht="20.100000000000001" customHeight="1">
      <c r="B18" s="43"/>
      <c r="C18" s="43"/>
      <c r="D18" s="46"/>
      <c r="E18" s="45"/>
      <c r="F18" s="43"/>
      <c r="G18" s="43"/>
      <c r="H18" s="43"/>
      <c r="I18" s="43"/>
      <c r="J18" s="43"/>
      <c r="K18" s="43"/>
      <c r="L18" s="46"/>
      <c r="M18" s="45"/>
      <c r="N18" s="43"/>
      <c r="O18" s="29"/>
    </row>
    <row r="19" spans="2:15" ht="20.100000000000001" customHeight="1">
      <c r="B19" s="43"/>
      <c r="C19" s="43"/>
      <c r="D19" s="46"/>
      <c r="E19" s="45"/>
      <c r="F19" s="43"/>
      <c r="G19" s="43"/>
      <c r="H19" s="43"/>
      <c r="I19" s="43"/>
      <c r="J19" s="43"/>
      <c r="K19" s="43"/>
      <c r="L19" s="46"/>
      <c r="M19" s="45"/>
      <c r="N19" s="43"/>
      <c r="O19" s="29"/>
    </row>
    <row r="20" spans="2:15" ht="20.100000000000001" customHeight="1">
      <c r="B20" s="43"/>
      <c r="C20" s="43"/>
      <c r="D20" s="46"/>
      <c r="E20" s="45"/>
      <c r="F20" s="43"/>
      <c r="G20" s="43"/>
      <c r="H20" s="43"/>
      <c r="I20" s="43"/>
      <c r="J20" s="43"/>
      <c r="K20" s="43"/>
      <c r="L20" s="46"/>
      <c r="M20" s="45"/>
      <c r="N20" s="43"/>
      <c r="O20" s="29"/>
    </row>
    <row r="21" spans="2:15" ht="20.100000000000001" customHeight="1">
      <c r="B21" s="43"/>
      <c r="C21" s="43"/>
      <c r="D21" s="46"/>
      <c r="E21" s="45"/>
      <c r="F21" s="43"/>
      <c r="G21" s="43"/>
      <c r="H21" s="43"/>
      <c r="I21" s="43"/>
      <c r="J21" s="43"/>
      <c r="K21" s="43"/>
      <c r="L21" s="46"/>
      <c r="M21" s="45"/>
      <c r="N21" s="43"/>
      <c r="O21" s="29"/>
    </row>
    <row r="22" spans="2:15" ht="20.100000000000001" customHeight="1">
      <c r="B22" s="43"/>
      <c r="C22" s="43"/>
      <c r="D22" s="46"/>
      <c r="E22" s="45"/>
      <c r="F22" s="43"/>
      <c r="G22" s="43"/>
      <c r="H22" s="43"/>
      <c r="I22" s="43"/>
      <c r="J22" s="43"/>
      <c r="K22" s="43"/>
      <c r="L22" s="46"/>
      <c r="M22" s="45"/>
      <c r="N22" s="43"/>
      <c r="O22" s="29"/>
    </row>
    <row r="23" spans="2:15" ht="20.100000000000001" customHeight="1">
      <c r="B23" s="43"/>
      <c r="C23" s="42"/>
      <c r="D23" s="47"/>
      <c r="E23" s="48"/>
      <c r="F23" s="42"/>
      <c r="G23" s="43"/>
      <c r="H23" s="43"/>
      <c r="I23" s="43"/>
      <c r="J23" s="43"/>
      <c r="K23" s="42"/>
      <c r="L23" s="47"/>
      <c r="M23" s="48"/>
      <c r="N23" s="42"/>
      <c r="O23" s="29"/>
    </row>
    <row r="24" spans="2:15" s="17" customFormat="1" ht="20.100000000000001" customHeight="1">
      <c r="B24" s="14"/>
      <c r="C24" s="15"/>
      <c r="D24" s="7"/>
      <c r="E24" s="7"/>
      <c r="F24" s="7"/>
      <c r="G24" s="8"/>
      <c r="H24" s="8"/>
      <c r="I24" s="8"/>
      <c r="J24" s="8"/>
      <c r="K24" s="7"/>
      <c r="M24" s="8"/>
      <c r="N24" s="8"/>
    </row>
    <row r="25" spans="2:15" ht="20.100000000000001" customHeight="1">
      <c r="B25" s="43"/>
      <c r="C25" s="44"/>
      <c r="D25" s="43"/>
      <c r="E25" s="43"/>
      <c r="F25" s="43"/>
      <c r="G25" s="43"/>
      <c r="H25" s="43"/>
      <c r="I25" s="43"/>
      <c r="J25" s="43"/>
      <c r="K25" s="36"/>
      <c r="L25" s="43"/>
      <c r="M25" s="43"/>
      <c r="N25" s="43"/>
      <c r="O25" s="29"/>
    </row>
    <row r="26" spans="2:15" ht="20.100000000000001" customHeight="1">
      <c r="B26" s="43"/>
      <c r="C26" s="43"/>
      <c r="D26" s="46"/>
      <c r="E26" s="45"/>
      <c r="F26" s="43"/>
      <c r="G26" s="43"/>
      <c r="H26" s="43"/>
      <c r="I26" s="43"/>
      <c r="J26" s="43"/>
      <c r="K26" s="43"/>
      <c r="L26" s="46"/>
      <c r="M26" s="45"/>
      <c r="N26" s="43"/>
      <c r="O26" s="29"/>
    </row>
    <row r="27" spans="2:15" ht="20.100000000000001" customHeight="1">
      <c r="B27" s="43"/>
      <c r="C27" s="42"/>
      <c r="D27" s="47"/>
      <c r="E27" s="48"/>
      <c r="F27" s="42"/>
      <c r="G27" s="43"/>
      <c r="H27" s="43"/>
      <c r="I27" s="43"/>
      <c r="J27" s="43"/>
      <c r="K27" s="42"/>
      <c r="L27" s="47"/>
      <c r="M27" s="48"/>
      <c r="N27" s="42"/>
      <c r="O27" s="29"/>
    </row>
  </sheetData>
  <mergeCells count="2">
    <mergeCell ref="B1:P2"/>
    <mergeCell ref="C9:N10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00B96-D5E7-409F-8DD6-318007A450AF}">
  <dimension ref="B1:U26"/>
  <sheetViews>
    <sheetView showGridLines="0" showZeros="0" view="pageBreakPreview" zoomScaleNormal="100" zoomScaleSheetLayoutView="100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9.7109375" style="28" bestFit="1" customWidth="1"/>
    <col min="5" max="8" width="10.7109375" style="28" customWidth="1"/>
    <col min="9" max="9" width="13" style="28" customWidth="1"/>
    <col min="10" max="14" width="10.7109375" style="28" customWidth="1"/>
    <col min="15" max="15" width="10.7109375" style="30" customWidth="1"/>
    <col min="16" max="16" width="1.7109375" style="28" customWidth="1"/>
    <col min="17" max="17" width="9.140625" style="28" customWidth="1"/>
    <col min="18" max="16384" width="9.140625" style="28"/>
  </cols>
  <sheetData>
    <row r="1" spans="2:21" s="18" customFormat="1" ht="20.100000000000001" customHeight="1">
      <c r="B1" s="523" t="s">
        <v>517</v>
      </c>
      <c r="C1" s="523"/>
      <c r="D1" s="523"/>
      <c r="E1" s="523"/>
      <c r="F1" s="523"/>
      <c r="G1" s="523"/>
      <c r="H1" s="523"/>
      <c r="I1" s="523"/>
      <c r="J1" s="523"/>
      <c r="K1" s="523"/>
      <c r="L1" s="523"/>
      <c r="M1" s="523"/>
      <c r="N1" s="523"/>
      <c r="O1" s="523"/>
      <c r="P1" s="41"/>
    </row>
    <row r="2" spans="2:21" s="18" customFormat="1" ht="20.100000000000001" customHeight="1">
      <c r="B2" s="523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  <c r="N2" s="523"/>
      <c r="O2" s="523"/>
      <c r="P2" s="41"/>
    </row>
    <row r="3" spans="2:21" s="144" customFormat="1" ht="9.9499999999999993" customHeight="1">
      <c r="D3" s="41"/>
      <c r="E3" s="41"/>
      <c r="F3" s="41"/>
      <c r="G3" s="19"/>
      <c r="H3" s="41"/>
      <c r="I3" s="41"/>
      <c r="J3" s="41"/>
      <c r="K3" s="41"/>
      <c r="L3" s="41"/>
    </row>
    <row r="4" spans="2:21" s="147" customFormat="1" ht="15" customHeight="1">
      <c r="B4" s="145" t="s">
        <v>15</v>
      </c>
      <c r="C4" s="319" t="str">
        <f>'DADOS DA OBRA'!B13</f>
        <v>Construção de ponte de concreto sobre o Rio do Peixe, na GO-479, demolição de ponte existente, transporte e destinação do entulho da demolição</v>
      </c>
      <c r="I4" s="146"/>
      <c r="J4" s="261"/>
      <c r="K4" s="263"/>
      <c r="L4" s="146"/>
      <c r="M4" s="261" t="s">
        <v>20</v>
      </c>
      <c r="N4" s="269">
        <f>'DADOS DA OBRA'!N22</f>
        <v>45681</v>
      </c>
    </row>
    <row r="5" spans="2:21" s="147" customFormat="1" ht="15" customHeight="1">
      <c r="B5" s="145" t="s">
        <v>17</v>
      </c>
      <c r="C5" s="146" t="str">
        <f>+""&amp;'DADOS DA OBRA'!$B$16&amp;", "&amp;'DADOS DA OBRA'!$B$19&amp;", "&amp;'DADOS DA OBRA'!$J$19&amp;", "&amp;'DADOS DA OBRA'!$P$19</f>
        <v>GO-479, Zona Rural, Distrito de Lagolândia, Pirenópolis, GO</v>
      </c>
      <c r="J5" s="261"/>
      <c r="K5" s="263"/>
      <c r="M5" s="261" t="s">
        <v>16</v>
      </c>
      <c r="N5" s="262" t="str">
        <f>'DADOS DA OBRA'!N25</f>
        <v>00</v>
      </c>
    </row>
    <row r="6" spans="2:21" s="18" customFormat="1" ht="20.100000000000001" customHeight="1"/>
    <row r="7" spans="2:21" s="5" customFormat="1" ht="20.100000000000001" customHeight="1">
      <c r="B7" s="320" t="s">
        <v>518</v>
      </c>
      <c r="C7" s="2"/>
      <c r="E7" s="2"/>
      <c r="F7" s="2"/>
      <c r="G7" s="2"/>
      <c r="H7" s="2"/>
      <c r="I7" s="2"/>
      <c r="J7" s="2"/>
      <c r="K7" s="2"/>
      <c r="L7" s="2"/>
      <c r="N7" s="3"/>
      <c r="O7" s="4"/>
      <c r="R7" s="10"/>
      <c r="S7" s="10"/>
      <c r="T7" s="11"/>
      <c r="U7" s="11"/>
    </row>
    <row r="8" spans="2:21" s="5" customFormat="1" ht="20.100000000000001" customHeight="1">
      <c r="B8" s="1"/>
      <c r="C8" s="2"/>
      <c r="N8" s="3"/>
      <c r="O8" s="4"/>
    </row>
    <row r="9" spans="2:21" s="5" customFormat="1" ht="20.100000000000001" customHeight="1"/>
    <row r="10" spans="2:21" s="5" customFormat="1" ht="20.100000000000001" customHeight="1">
      <c r="B10" s="1"/>
      <c r="F10" s="321" t="s">
        <v>519</v>
      </c>
      <c r="G10" s="321"/>
      <c r="H10" s="321"/>
      <c r="J10" s="953">
        <f>'ORÇAMENTO SINTÉTICO (CD)'!L124</f>
        <v>11362314.700000005</v>
      </c>
      <c r="K10" s="953"/>
      <c r="N10" s="3"/>
      <c r="O10" s="16"/>
    </row>
    <row r="11" spans="2:21" s="17" customFormat="1" ht="20.100000000000001" customHeight="1">
      <c r="B11" s="14"/>
      <c r="C11" s="15"/>
      <c r="D11" s="7"/>
      <c r="E11" s="7"/>
      <c r="F11" s="321" t="s">
        <v>520</v>
      </c>
      <c r="G11" s="322"/>
      <c r="H11" s="323"/>
      <c r="I11" s="323"/>
      <c r="J11" s="953">
        <f>'ORÇAMENTO SINTÉTICO (SD)'!L124</f>
        <v>11281852.420000002</v>
      </c>
      <c r="K11" s="953"/>
      <c r="M11" s="8"/>
      <c r="N11" s="8"/>
    </row>
    <row r="12" spans="2:21" ht="20.100000000000001" customHeight="1">
      <c r="B12" s="43"/>
      <c r="F12" s="324"/>
      <c r="G12" s="324"/>
      <c r="H12" s="324"/>
      <c r="I12" s="324"/>
      <c r="J12" s="324"/>
      <c r="K12" s="324"/>
      <c r="O12" s="29"/>
    </row>
    <row r="13" spans="2:21" ht="20.100000000000001" customHeight="1">
      <c r="B13" s="43"/>
      <c r="F13" s="324" t="s">
        <v>521</v>
      </c>
      <c r="G13" s="324"/>
      <c r="H13" s="324"/>
      <c r="J13" s="954">
        <f>(J10/J11)-1</f>
        <v>7.1320096208102868E-3</v>
      </c>
      <c r="K13" s="954"/>
      <c r="O13" s="29"/>
    </row>
    <row r="14" spans="2:21" ht="20.100000000000001" customHeight="1">
      <c r="B14" s="43"/>
      <c r="C14" s="43"/>
      <c r="D14" s="46"/>
      <c r="E14" s="45"/>
      <c r="F14" s="324"/>
      <c r="G14" s="324"/>
      <c r="H14" s="325"/>
      <c r="I14" s="325"/>
      <c r="J14" s="325"/>
      <c r="K14" s="325"/>
      <c r="M14" s="45"/>
      <c r="N14" s="43"/>
      <c r="O14" s="29"/>
    </row>
    <row r="15" spans="2:21" ht="20.100000000000001" customHeight="1">
      <c r="B15" s="43"/>
      <c r="C15" s="43"/>
      <c r="D15" s="46"/>
      <c r="E15" s="45"/>
      <c r="F15" s="326" t="s">
        <v>522</v>
      </c>
      <c r="G15" s="327"/>
      <c r="H15" s="328"/>
      <c r="I15" s="328"/>
      <c r="J15" s="524" t="str">
        <f>+IF(J11&lt;J10,"SEM DESONERAÇÃO","COM DESONERAÇÃO")</f>
        <v>SEM DESONERAÇÃO</v>
      </c>
      <c r="K15" s="524"/>
      <c r="L15" s="46"/>
      <c r="M15" s="45"/>
      <c r="N15" s="43"/>
      <c r="O15" s="29"/>
    </row>
    <row r="16" spans="2:21" ht="20.100000000000001" customHeight="1">
      <c r="B16" s="43"/>
      <c r="C16" s="43"/>
      <c r="D16" s="46"/>
      <c r="E16" s="45"/>
      <c r="F16" s="43"/>
      <c r="G16" s="43"/>
      <c r="H16" s="43"/>
      <c r="I16" s="43"/>
      <c r="J16" s="43"/>
      <c r="K16" s="43"/>
      <c r="L16" s="46"/>
      <c r="M16" s="45"/>
      <c r="N16" s="43"/>
      <c r="O16" s="29"/>
    </row>
    <row r="17" spans="2:15" ht="20.100000000000001" customHeight="1">
      <c r="B17" s="43"/>
      <c r="C17" s="43"/>
      <c r="D17" s="46"/>
      <c r="E17" s="45"/>
      <c r="F17" s="43"/>
      <c r="G17" s="43"/>
      <c r="H17" s="43"/>
      <c r="I17" s="43"/>
      <c r="J17" s="43"/>
      <c r="K17" s="43"/>
      <c r="L17" s="46"/>
      <c r="M17" s="45"/>
      <c r="N17" s="43"/>
      <c r="O17" s="29"/>
    </row>
    <row r="18" spans="2:15" ht="20.100000000000001" customHeight="1">
      <c r="B18" s="43"/>
      <c r="C18" s="42"/>
      <c r="D18" s="47"/>
      <c r="E18" s="48"/>
      <c r="F18" s="42"/>
      <c r="G18" s="43"/>
      <c r="H18" s="43"/>
      <c r="I18" s="43"/>
      <c r="J18" s="43"/>
      <c r="K18" s="42"/>
      <c r="L18" s="47"/>
      <c r="M18" s="48"/>
      <c r="N18" s="42"/>
      <c r="O18" s="29"/>
    </row>
    <row r="19" spans="2:15" s="17" customFormat="1" ht="20.100000000000001" customHeight="1">
      <c r="B19" s="14"/>
      <c r="C19" s="15"/>
      <c r="D19" s="7"/>
      <c r="E19" s="7"/>
      <c r="F19" s="7"/>
      <c r="G19" s="8"/>
      <c r="H19" s="8"/>
      <c r="I19" s="8"/>
      <c r="J19" s="8"/>
      <c r="K19" s="7"/>
      <c r="M19" s="8"/>
      <c r="N19" s="8"/>
    </row>
    <row r="20" spans="2:15" ht="20.100000000000001" customHeight="1">
      <c r="B20" s="43"/>
      <c r="C20" s="44"/>
      <c r="D20" s="43"/>
      <c r="E20" s="43"/>
      <c r="F20" s="43"/>
      <c r="G20" s="43"/>
      <c r="H20" s="43"/>
      <c r="I20" s="43"/>
      <c r="J20" s="43"/>
      <c r="K20" s="36"/>
      <c r="L20" s="43"/>
      <c r="M20" s="43"/>
      <c r="N20" s="43"/>
      <c r="O20" s="29"/>
    </row>
    <row r="21" spans="2:15" ht="20.100000000000001" customHeight="1">
      <c r="B21" s="43"/>
      <c r="C21" s="43"/>
      <c r="D21" s="46"/>
      <c r="E21" s="45"/>
      <c r="F21" s="43"/>
      <c r="G21" s="43"/>
      <c r="H21" s="43"/>
      <c r="I21" s="43"/>
      <c r="J21" s="43"/>
      <c r="K21" s="43"/>
      <c r="L21" s="46"/>
      <c r="M21" s="45"/>
      <c r="N21" s="43"/>
      <c r="O21" s="29"/>
    </row>
    <row r="22" spans="2:15" ht="20.100000000000001" customHeight="1">
      <c r="B22" s="43"/>
      <c r="C22" s="43"/>
      <c r="D22" s="46"/>
      <c r="E22" s="45"/>
      <c r="F22" s="43"/>
      <c r="G22" s="43"/>
      <c r="H22" s="43"/>
      <c r="I22" s="43"/>
      <c r="J22" s="43"/>
      <c r="K22" s="43"/>
      <c r="L22" s="46"/>
      <c r="M22" s="45"/>
      <c r="N22" s="43"/>
      <c r="O22" s="29"/>
    </row>
    <row r="23" spans="2:15" ht="20.100000000000001" customHeight="1">
      <c r="B23" s="43"/>
      <c r="C23" s="43"/>
      <c r="D23" s="46"/>
      <c r="E23" s="45"/>
      <c r="F23" s="43"/>
      <c r="G23" s="43"/>
      <c r="H23" s="43"/>
      <c r="I23" s="43"/>
      <c r="J23" s="43"/>
      <c r="K23" s="43"/>
      <c r="L23" s="46"/>
      <c r="M23" s="45"/>
      <c r="N23" s="43"/>
      <c r="O23" s="29"/>
    </row>
    <row r="24" spans="2:15" ht="20.100000000000001" customHeight="1">
      <c r="B24" s="43"/>
      <c r="C24" s="42"/>
      <c r="D24" s="47"/>
      <c r="E24" s="48"/>
      <c r="F24" s="42"/>
      <c r="G24" s="43"/>
      <c r="H24" s="43"/>
      <c r="I24" s="43"/>
      <c r="J24" s="43"/>
      <c r="K24" s="42"/>
      <c r="L24" s="47"/>
      <c r="M24" s="48"/>
      <c r="N24" s="42"/>
      <c r="O24" s="29"/>
    </row>
    <row r="25" spans="2:15" s="17" customFormat="1" ht="20.100000000000001" customHeight="1">
      <c r="B25" s="14"/>
      <c r="C25" s="15"/>
      <c r="D25" s="7"/>
      <c r="E25" s="7"/>
      <c r="F25" s="7"/>
      <c r="G25" s="8"/>
      <c r="H25" s="8"/>
      <c r="I25" s="8"/>
      <c r="J25" s="8"/>
      <c r="K25" s="7"/>
      <c r="M25" s="8"/>
      <c r="N25" s="8"/>
    </row>
    <row r="26" spans="2:15" ht="20.100000000000001" customHeight="1">
      <c r="B26" s="43"/>
      <c r="C26" s="44"/>
      <c r="D26" s="43"/>
      <c r="E26" s="43"/>
      <c r="F26" s="43"/>
      <c r="G26" s="43"/>
      <c r="H26" s="43"/>
      <c r="I26" s="43"/>
      <c r="J26" s="43"/>
      <c r="K26" s="36"/>
      <c r="L26" s="43"/>
      <c r="M26" s="43"/>
      <c r="N26" s="43"/>
      <c r="O26" s="29"/>
    </row>
  </sheetData>
  <mergeCells count="5">
    <mergeCell ref="B1:O2"/>
    <mergeCell ref="J11:K11"/>
    <mergeCell ref="J15:K15"/>
    <mergeCell ref="J10:K10"/>
    <mergeCell ref="J13:K13"/>
  </mergeCells>
  <printOptions horizontalCentered="1"/>
  <pageMargins left="0.51181102362204722" right="0.51181102362204722" top="1.181102362204724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9009E-608B-4362-98D0-32EF88070DB3}">
  <dimension ref="B1:U27"/>
  <sheetViews>
    <sheetView showGridLines="0" showZeros="0" view="pageBreakPreview" zoomScale="85" zoomScaleNormal="100" zoomScaleSheetLayoutView="8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9.7109375" style="28" bestFit="1" customWidth="1"/>
    <col min="5" max="14" width="10.7109375" style="28" customWidth="1"/>
    <col min="15" max="15" width="10.7109375" style="30" customWidth="1"/>
    <col min="16" max="16" width="1.7109375" style="28" customWidth="1"/>
    <col min="17" max="17" width="9.140625" style="28" customWidth="1"/>
    <col min="18" max="16384" width="9.140625" style="28"/>
  </cols>
  <sheetData>
    <row r="1" spans="2:21" s="18" customFormat="1" ht="20.100000000000001" customHeight="1"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</row>
    <row r="2" spans="2:21" s="18" customFormat="1" ht="20.100000000000001" customHeight="1"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</row>
    <row r="3" spans="2:21" s="18" customFormat="1" ht="20.100000000000001" customHeight="1"/>
    <row r="4" spans="2:21" s="5" customFormat="1" ht="20.100000000000001" customHeight="1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10"/>
      <c r="S4" s="10"/>
      <c r="T4" s="11"/>
      <c r="U4" s="11"/>
    </row>
    <row r="5" spans="2:21" s="5" customFormat="1" ht="20.100000000000001" customHeight="1">
      <c r="B5" s="1"/>
      <c r="C5" s="2"/>
      <c r="N5" s="3"/>
      <c r="O5" s="4"/>
    </row>
    <row r="6" spans="2:21" s="5" customFormat="1" ht="20.100000000000001" customHeight="1"/>
    <row r="7" spans="2:21" s="5" customFormat="1" ht="20.100000000000001" customHeight="1">
      <c r="B7" s="1"/>
      <c r="C7" s="12"/>
      <c r="N7" s="3"/>
      <c r="O7" s="16"/>
    </row>
    <row r="8" spans="2:21" s="17" customFormat="1" ht="20.100000000000001" customHeight="1">
      <c r="B8" s="14"/>
      <c r="C8" s="15"/>
      <c r="D8" s="7"/>
      <c r="E8" s="7"/>
      <c r="F8" s="7"/>
      <c r="G8" s="8"/>
      <c r="H8" s="8"/>
      <c r="I8" s="8"/>
      <c r="J8" s="8"/>
      <c r="K8" s="7"/>
      <c r="M8" s="8"/>
      <c r="N8" s="8"/>
    </row>
    <row r="9" spans="2:21" ht="20.100000000000001" customHeight="1">
      <c r="B9" s="43"/>
      <c r="C9" s="936" t="s">
        <v>948</v>
      </c>
      <c r="D9" s="936"/>
      <c r="E9" s="936"/>
      <c r="F9" s="936"/>
      <c r="G9" s="936"/>
      <c r="H9" s="936"/>
      <c r="I9" s="936"/>
      <c r="J9" s="936"/>
      <c r="K9" s="936"/>
      <c r="L9" s="936"/>
      <c r="M9" s="936"/>
      <c r="N9" s="936"/>
      <c r="O9" s="29"/>
    </row>
    <row r="10" spans="2:21" ht="20.100000000000001" customHeight="1">
      <c r="B10" s="43"/>
      <c r="C10" s="936"/>
      <c r="D10" s="936"/>
      <c r="E10" s="936"/>
      <c r="F10" s="936"/>
      <c r="G10" s="936"/>
      <c r="H10" s="936"/>
      <c r="I10" s="936"/>
      <c r="J10" s="936"/>
      <c r="K10" s="936"/>
      <c r="L10" s="936"/>
      <c r="M10" s="936"/>
      <c r="N10" s="936"/>
      <c r="O10" s="29"/>
    </row>
    <row r="11" spans="2:21" ht="20.100000000000001" customHeight="1">
      <c r="B11" s="43"/>
      <c r="C11" s="936"/>
      <c r="D11" s="936"/>
      <c r="E11" s="936"/>
      <c r="F11" s="936"/>
      <c r="G11" s="936"/>
      <c r="H11" s="936"/>
      <c r="I11" s="936"/>
      <c r="J11" s="936"/>
      <c r="K11" s="936"/>
      <c r="L11" s="936"/>
      <c r="M11" s="936"/>
      <c r="N11" s="936"/>
      <c r="O11" s="29"/>
    </row>
    <row r="12" spans="2:21" ht="20.100000000000001" customHeight="1">
      <c r="B12" s="43"/>
      <c r="C12" s="936"/>
      <c r="D12" s="936"/>
      <c r="E12" s="936"/>
      <c r="F12" s="936"/>
      <c r="G12" s="936"/>
      <c r="H12" s="936"/>
      <c r="I12" s="936"/>
      <c r="J12" s="936"/>
      <c r="K12" s="936"/>
      <c r="L12" s="936"/>
      <c r="M12" s="936"/>
      <c r="N12" s="936"/>
      <c r="O12" s="29"/>
    </row>
    <row r="13" spans="2:21" ht="20.100000000000001" customHeight="1">
      <c r="B13" s="43"/>
      <c r="C13" s="43"/>
      <c r="D13" s="46"/>
      <c r="E13" s="45"/>
      <c r="F13" s="43"/>
      <c r="G13" s="43"/>
      <c r="H13" s="43"/>
      <c r="I13" s="43"/>
      <c r="J13" s="43"/>
      <c r="K13" s="43"/>
      <c r="L13" s="46"/>
      <c r="M13" s="45"/>
      <c r="N13" s="43"/>
      <c r="O13" s="29"/>
    </row>
    <row r="14" spans="2:21" ht="20.100000000000001" customHeight="1">
      <c r="B14" s="43"/>
      <c r="C14" s="43"/>
      <c r="D14" s="46"/>
      <c r="E14" s="45"/>
      <c r="F14" s="43"/>
      <c r="G14" s="43"/>
      <c r="H14" s="43"/>
      <c r="I14" s="43"/>
      <c r="J14" s="43"/>
      <c r="K14" s="43"/>
      <c r="L14" s="46"/>
      <c r="M14" s="45"/>
      <c r="N14" s="43"/>
      <c r="O14" s="29"/>
    </row>
    <row r="15" spans="2:21" ht="20.100000000000001" customHeight="1">
      <c r="B15" s="43"/>
      <c r="C15" s="42"/>
      <c r="D15" s="47"/>
      <c r="E15" s="48"/>
      <c r="F15" s="42"/>
      <c r="G15" s="43"/>
      <c r="H15" s="43"/>
      <c r="I15" s="43"/>
      <c r="J15" s="43"/>
      <c r="K15" s="42"/>
      <c r="L15" s="47"/>
      <c r="M15" s="48"/>
      <c r="N15" s="42"/>
      <c r="O15" s="29"/>
    </row>
    <row r="16" spans="2:21" s="17" customFormat="1" ht="20.100000000000001" customHeight="1">
      <c r="B16" s="14"/>
      <c r="C16" s="15"/>
      <c r="D16" s="7"/>
      <c r="E16" s="7"/>
      <c r="F16" s="7"/>
      <c r="G16" s="8"/>
      <c r="H16" s="8"/>
      <c r="I16" s="8"/>
      <c r="J16" s="8"/>
      <c r="K16" s="7"/>
      <c r="M16" s="8"/>
      <c r="N16" s="8"/>
    </row>
    <row r="17" spans="2:15" ht="20.100000000000001" customHeight="1">
      <c r="B17" s="43"/>
      <c r="C17" s="44"/>
      <c r="D17" s="43"/>
      <c r="E17" s="43"/>
      <c r="F17" s="43"/>
      <c r="G17" s="43"/>
      <c r="H17" s="43"/>
      <c r="I17" s="43"/>
      <c r="J17" s="43"/>
      <c r="K17" s="36"/>
      <c r="L17" s="43"/>
      <c r="M17" s="43"/>
      <c r="N17" s="43"/>
      <c r="O17" s="29"/>
    </row>
    <row r="18" spans="2:15" ht="20.100000000000001" customHeight="1">
      <c r="B18" s="43"/>
      <c r="C18" s="43"/>
      <c r="D18" s="46"/>
      <c r="E18" s="45"/>
      <c r="F18" s="43"/>
      <c r="G18" s="43"/>
      <c r="H18" s="43"/>
      <c r="I18" s="43"/>
      <c r="J18" s="43"/>
      <c r="K18" s="43"/>
      <c r="L18" s="46"/>
      <c r="M18" s="45"/>
      <c r="N18" s="43"/>
      <c r="O18" s="29"/>
    </row>
    <row r="19" spans="2:15" ht="20.100000000000001" customHeight="1">
      <c r="B19" s="43"/>
      <c r="C19" s="43"/>
      <c r="D19" s="46"/>
      <c r="E19" s="45"/>
      <c r="F19" s="43"/>
      <c r="G19" s="43"/>
      <c r="H19" s="43"/>
      <c r="I19" s="43"/>
      <c r="J19" s="43"/>
      <c r="K19" s="43"/>
      <c r="L19" s="46"/>
      <c r="M19" s="45"/>
      <c r="N19" s="43"/>
      <c r="O19" s="29"/>
    </row>
    <row r="20" spans="2:15" ht="20.100000000000001" customHeight="1">
      <c r="B20" s="43"/>
      <c r="C20" s="43"/>
      <c r="D20" s="46"/>
      <c r="E20" s="45"/>
      <c r="F20" s="43"/>
      <c r="G20" s="43"/>
      <c r="H20" s="43"/>
      <c r="I20" s="43"/>
      <c r="J20" s="43"/>
      <c r="K20" s="43"/>
      <c r="L20" s="46"/>
      <c r="M20" s="45"/>
      <c r="N20" s="43"/>
      <c r="O20" s="29"/>
    </row>
    <row r="21" spans="2:15" ht="20.100000000000001" customHeight="1">
      <c r="B21" s="43"/>
      <c r="C21" s="43"/>
      <c r="D21" s="46"/>
      <c r="E21" s="45"/>
      <c r="F21" s="43"/>
      <c r="G21" s="43"/>
      <c r="H21" s="43"/>
      <c r="I21" s="43"/>
      <c r="J21" s="43"/>
      <c r="K21" s="43"/>
      <c r="L21" s="46"/>
      <c r="M21" s="45"/>
      <c r="N21" s="43"/>
      <c r="O21" s="29"/>
    </row>
    <row r="22" spans="2:15" ht="20.100000000000001" customHeight="1">
      <c r="B22" s="43"/>
      <c r="C22" s="43"/>
      <c r="D22" s="46"/>
      <c r="E22" s="45"/>
      <c r="F22" s="43"/>
      <c r="G22" s="43"/>
      <c r="H22" s="43"/>
      <c r="I22" s="43"/>
      <c r="J22" s="43"/>
      <c r="K22" s="43"/>
      <c r="L22" s="46"/>
      <c r="M22" s="45"/>
      <c r="N22" s="43"/>
      <c r="O22" s="29"/>
    </row>
    <row r="23" spans="2:15" ht="20.100000000000001" customHeight="1">
      <c r="B23" s="43"/>
      <c r="C23" s="42"/>
      <c r="D23" s="47"/>
      <c r="E23" s="48"/>
      <c r="F23" s="42"/>
      <c r="G23" s="43"/>
      <c r="H23" s="43"/>
      <c r="I23" s="43"/>
      <c r="J23" s="43"/>
      <c r="K23" s="42"/>
      <c r="L23" s="47"/>
      <c r="M23" s="48"/>
      <c r="N23" s="42"/>
      <c r="O23" s="29"/>
    </row>
    <row r="24" spans="2:15" s="17" customFormat="1" ht="20.100000000000001" customHeight="1">
      <c r="B24" s="14"/>
      <c r="C24" s="15"/>
      <c r="D24" s="7"/>
      <c r="E24" s="7"/>
      <c r="F24" s="7"/>
      <c r="G24" s="8"/>
      <c r="H24" s="8"/>
      <c r="I24" s="8"/>
      <c r="J24" s="8"/>
      <c r="K24" s="7"/>
      <c r="M24" s="8"/>
      <c r="N24" s="8"/>
    </row>
    <row r="25" spans="2:15" ht="20.100000000000001" customHeight="1">
      <c r="B25" s="43"/>
      <c r="C25" s="44"/>
      <c r="D25" s="43"/>
      <c r="E25" s="43"/>
      <c r="F25" s="43"/>
      <c r="G25" s="43"/>
      <c r="H25" s="43"/>
      <c r="I25" s="43"/>
      <c r="J25" s="43"/>
      <c r="K25" s="36"/>
      <c r="L25" s="43"/>
      <c r="M25" s="43"/>
      <c r="N25" s="43"/>
      <c r="O25" s="29"/>
    </row>
    <row r="26" spans="2:15" ht="20.100000000000001" customHeight="1">
      <c r="B26" s="43"/>
      <c r="C26" s="43"/>
      <c r="D26" s="46"/>
      <c r="E26" s="45"/>
      <c r="F26" s="43"/>
      <c r="G26" s="43"/>
      <c r="H26" s="43"/>
      <c r="I26" s="43"/>
      <c r="J26" s="43"/>
      <c r="K26" s="43"/>
      <c r="L26" s="46"/>
      <c r="M26" s="45"/>
      <c r="N26" s="43"/>
      <c r="O26" s="29"/>
    </row>
    <row r="27" spans="2:15" ht="20.100000000000001" customHeight="1">
      <c r="B27" s="43"/>
      <c r="C27" s="42"/>
      <c r="D27" s="47"/>
      <c r="E27" s="48"/>
      <c r="F27" s="42"/>
      <c r="G27" s="43"/>
      <c r="H27" s="43"/>
      <c r="I27" s="43"/>
      <c r="J27" s="43"/>
      <c r="K27" s="42"/>
      <c r="L27" s="47"/>
      <c r="M27" s="48"/>
      <c r="N27" s="42"/>
      <c r="O27" s="29"/>
    </row>
  </sheetData>
  <mergeCells count="2">
    <mergeCell ref="B1:P2"/>
    <mergeCell ref="C9:N12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F009A-BB65-41DC-B9FD-9CE0C80DFC85}">
  <dimension ref="B1:L24"/>
  <sheetViews>
    <sheetView showGridLines="0" showZeros="0" view="pageBreakPreview" zoomScaleNormal="100" zoomScaleSheetLayoutView="100" workbookViewId="0">
      <selection activeCell="R21" sqref="R21:R22"/>
    </sheetView>
  </sheetViews>
  <sheetFormatPr defaultRowHeight="15"/>
  <cols>
    <col min="1" max="1" width="1.7109375" style="266" customWidth="1"/>
    <col min="2" max="2" width="7.42578125" style="266" customWidth="1"/>
    <col min="3" max="4" width="2.5703125" style="266" customWidth="1"/>
    <col min="5" max="5" width="76.28515625" style="266" customWidth="1"/>
    <col min="6" max="6" width="21" style="266" customWidth="1"/>
    <col min="7" max="7" width="11.42578125" style="266" customWidth="1"/>
    <col min="8" max="8" width="11.42578125" style="266" bestFit="1" customWidth="1"/>
    <col min="9" max="9" width="7.7109375" style="266" customWidth="1"/>
    <col min="10" max="10" width="15.7109375" style="266" customWidth="1"/>
    <col min="11" max="11" width="15.140625" style="266" customWidth="1"/>
    <col min="12" max="12" width="1.7109375" style="266" customWidth="1"/>
    <col min="13" max="16384" width="9.140625" style="266"/>
  </cols>
  <sheetData>
    <row r="1" spans="2:12" s="144" customFormat="1" ht="50.1" customHeight="1">
      <c r="B1" s="538" t="s">
        <v>949</v>
      </c>
      <c r="C1" s="538"/>
      <c r="D1" s="538"/>
      <c r="E1" s="538"/>
      <c r="F1" s="538"/>
      <c r="G1" s="538"/>
      <c r="H1" s="538"/>
      <c r="I1" s="538"/>
      <c r="J1" s="538"/>
      <c r="K1" s="538"/>
      <c r="L1" s="41"/>
    </row>
    <row r="2" spans="2:12" s="144" customFormat="1" ht="9.9499999999999993" customHeight="1">
      <c r="D2" s="41"/>
      <c r="E2" s="41"/>
      <c r="F2" s="41"/>
      <c r="G2" s="19"/>
      <c r="H2" s="41"/>
      <c r="I2" s="41"/>
      <c r="J2" s="41"/>
      <c r="K2" s="41"/>
      <c r="L2" s="41"/>
    </row>
    <row r="3" spans="2:12" s="147" customFormat="1" ht="24.95" customHeight="1">
      <c r="B3" s="145" t="s">
        <v>15</v>
      </c>
      <c r="C3" s="539" t="str">
        <f>'DADOS DA OBRA'!B13</f>
        <v>Construção de ponte de concreto sobre o Rio do Peixe, na GO-479, demolição de ponte existente, transporte e destinação do entulho da demolição</v>
      </c>
      <c r="D3" s="539"/>
      <c r="E3" s="539"/>
      <c r="F3" s="261" t="s">
        <v>20</v>
      </c>
      <c r="G3" s="269">
        <f>'DADOS DA OBRA'!N22</f>
        <v>45681</v>
      </c>
      <c r="I3" s="146"/>
      <c r="J3" s="261" t="s">
        <v>503</v>
      </c>
      <c r="K3" s="263">
        <f>+'ENCARGOS SOCIAIS'!E41</f>
        <v>1.1149600000000002</v>
      </c>
      <c r="L3" s="146"/>
    </row>
    <row r="4" spans="2:12" s="147" customFormat="1" ht="12.75">
      <c r="B4" s="145" t="s">
        <v>17</v>
      </c>
      <c r="C4" s="146" t="str">
        <f>+""&amp;'DADOS DA OBRA'!$B$16&amp;", "&amp;'DADOS DA OBRA'!$B$19&amp;", "&amp;'DADOS DA OBRA'!$J$19&amp;", "&amp;'DADOS DA OBRA'!$P$19</f>
        <v>GO-479, Zona Rural, Distrito de Lagolândia, Pirenópolis, GO</v>
      </c>
      <c r="F4" s="261" t="s">
        <v>16</v>
      </c>
      <c r="G4" s="262" t="str">
        <f>'DADOS DA OBRA'!N25</f>
        <v>00</v>
      </c>
      <c r="J4" s="261" t="s">
        <v>507</v>
      </c>
      <c r="K4" s="263">
        <f>+'BDI NORMAL (SD) '!F21/100</f>
        <v>0.27210000000000001</v>
      </c>
    </row>
    <row r="5" spans="2:12" s="147" customFormat="1" ht="15" customHeight="1">
      <c r="B5" s="145" t="s">
        <v>505</v>
      </c>
      <c r="C5" s="146" t="str">
        <f>'DADOS DA OBRA'!B28</f>
        <v>GOINFRA CIVIL-10/2024, GOINFRA RODOVIÁRIA-10/2024, SINAPI-12/2024, SICRO3-10/2024, ORSE-11/2024.</v>
      </c>
      <c r="D5" s="270"/>
      <c r="E5" s="270"/>
      <c r="F5" s="261" t="s">
        <v>506</v>
      </c>
      <c r="G5" s="262" t="str">
        <f>'DADOS DA OBRA'!B25</f>
        <v>10 MESES</v>
      </c>
    </row>
    <row r="6" spans="2:12" s="147" customFormat="1" ht="12.75" customHeight="1">
      <c r="C6" s="270"/>
      <c r="D6" s="270"/>
      <c r="E6" s="270"/>
      <c r="J6" s="261"/>
      <c r="K6" s="263"/>
    </row>
    <row r="7" spans="2:12" s="148" customFormat="1" ht="6.95" customHeight="1">
      <c r="E7" s="149"/>
      <c r="K7" s="150"/>
      <c r="L7" s="151"/>
    </row>
    <row r="8" spans="2:12" s="185" customFormat="1" ht="30" customHeight="1">
      <c r="B8" s="540" t="s">
        <v>509</v>
      </c>
      <c r="C8" s="540"/>
      <c r="D8" s="540"/>
      <c r="E8" s="971" t="s">
        <v>140</v>
      </c>
      <c r="F8" s="972"/>
      <c r="G8" s="972"/>
      <c r="H8" s="972"/>
      <c r="I8" s="973"/>
      <c r="J8" s="264" t="s">
        <v>946</v>
      </c>
      <c r="K8" s="264" t="s">
        <v>947</v>
      </c>
    </row>
    <row r="9" spans="2:12" ht="20.100000000000001" customHeight="1">
      <c r="B9" s="974">
        <v>1</v>
      </c>
      <c r="C9" s="975"/>
      <c r="D9" s="976"/>
      <c r="E9" s="977" t="s">
        <v>510</v>
      </c>
      <c r="F9" s="978"/>
      <c r="G9" s="978"/>
      <c r="H9" s="978"/>
      <c r="I9" s="979"/>
      <c r="J9" s="980">
        <f>+'ORÇAMENTO SINTÉTICO (SD)'!I9</f>
        <v>588300.17000000004</v>
      </c>
      <c r="K9" s="265">
        <f>+'ORÇAMENTO SINTÉTICO (SD)'!L9</f>
        <v>748376.64</v>
      </c>
    </row>
    <row r="10" spans="2:12" ht="20.100000000000001" customHeight="1">
      <c r="B10" s="974">
        <v>2</v>
      </c>
      <c r="C10" s="975"/>
      <c r="D10" s="976"/>
      <c r="E10" s="977" t="s">
        <v>511</v>
      </c>
      <c r="F10" s="978"/>
      <c r="G10" s="978"/>
      <c r="H10" s="978"/>
      <c r="I10" s="979"/>
      <c r="J10" s="980">
        <f>+'ORÇAMENTO SINTÉTICO (SD)'!I11</f>
        <v>306335.08999999997</v>
      </c>
      <c r="K10" s="265">
        <f>+'ORÇAMENTO SINTÉTICO (SD)'!L11</f>
        <v>389688.86</v>
      </c>
    </row>
    <row r="11" spans="2:12" ht="20.100000000000001" customHeight="1">
      <c r="B11" s="974">
        <v>3</v>
      </c>
      <c r="C11" s="975"/>
      <c r="D11" s="976"/>
      <c r="E11" s="977" t="s">
        <v>649</v>
      </c>
      <c r="F11" s="978"/>
      <c r="G11" s="978"/>
      <c r="H11" s="978"/>
      <c r="I11" s="979"/>
      <c r="J11" s="980">
        <f>+'ORÇAMENTO SINTÉTICO (SD)'!I14</f>
        <v>230275.39</v>
      </c>
      <c r="K11" s="265">
        <f>+'ORÇAMENTO SINTÉTICO (SD)'!L14</f>
        <v>292703.31</v>
      </c>
    </row>
    <row r="12" spans="2:12" ht="20.100000000000001" customHeight="1">
      <c r="B12" s="974">
        <v>4</v>
      </c>
      <c r="C12" s="975"/>
      <c r="D12" s="976"/>
      <c r="E12" s="977" t="s">
        <v>515</v>
      </c>
      <c r="F12" s="978"/>
      <c r="G12" s="978"/>
      <c r="H12" s="978"/>
      <c r="I12" s="979"/>
      <c r="J12" s="980">
        <f>+'ORÇAMENTO SINTÉTICO (SD)'!I21</f>
        <v>238254.56</v>
      </c>
      <c r="K12" s="265">
        <f>+'ORÇAMENTO SINTÉTICO (SD)'!L21</f>
        <v>302895.61</v>
      </c>
    </row>
    <row r="13" spans="2:12" ht="20.100000000000001" customHeight="1">
      <c r="B13" s="974">
        <v>5</v>
      </c>
      <c r="C13" s="975"/>
      <c r="D13" s="976"/>
      <c r="E13" s="977" t="s">
        <v>650</v>
      </c>
      <c r="F13" s="978"/>
      <c r="G13" s="978"/>
      <c r="H13" s="978"/>
      <c r="I13" s="979"/>
      <c r="J13" s="980">
        <f>+'ORÇAMENTO SINTÉTICO (SD)'!I27</f>
        <v>2078581.0499999996</v>
      </c>
      <c r="K13" s="265">
        <f>'ORÇAMENTO SINTÉTICO (SD)'!L27</f>
        <v>2643797.2400000007</v>
      </c>
    </row>
    <row r="14" spans="2:12" ht="20.100000000000001" customHeight="1">
      <c r="B14" s="974">
        <v>6</v>
      </c>
      <c r="C14" s="975"/>
      <c r="D14" s="976"/>
      <c r="E14" s="977" t="s">
        <v>652</v>
      </c>
      <c r="F14" s="978"/>
      <c r="G14" s="978"/>
      <c r="H14" s="978"/>
      <c r="I14" s="979"/>
      <c r="J14" s="980">
        <f>+'ORÇAMENTO SINTÉTICO (SD)'!I43</f>
        <v>1189988.27</v>
      </c>
      <c r="K14" s="265">
        <f>'ORÇAMENTO SINTÉTICO (SD)'!L43</f>
        <v>1513669.8299999998</v>
      </c>
    </row>
    <row r="15" spans="2:12" ht="20.100000000000001" customHeight="1">
      <c r="B15" s="974">
        <v>7</v>
      </c>
      <c r="C15" s="975"/>
      <c r="D15" s="976"/>
      <c r="E15" s="977" t="s">
        <v>218</v>
      </c>
      <c r="F15" s="978"/>
      <c r="G15" s="978"/>
      <c r="H15" s="978"/>
      <c r="I15" s="979"/>
      <c r="J15" s="980">
        <f>'ORÇAMENTO SINTÉTICO (SD)'!I63</f>
        <v>106883.72</v>
      </c>
      <c r="K15" s="265">
        <f>'ORÇAMENTO SINTÉTICO (SD)'!L63</f>
        <v>135962.07</v>
      </c>
    </row>
    <row r="16" spans="2:12" ht="20.100000000000001" customHeight="1">
      <c r="B16" s="974">
        <v>8</v>
      </c>
      <c r="C16" s="975"/>
      <c r="D16" s="976"/>
      <c r="E16" s="977" t="s">
        <v>109</v>
      </c>
      <c r="F16" s="978"/>
      <c r="G16" s="978"/>
      <c r="H16" s="978"/>
      <c r="I16" s="979"/>
      <c r="J16" s="980">
        <f>'ORÇAMENTO SINTÉTICO (SD)'!I72</f>
        <v>1233986.3999999999</v>
      </c>
      <c r="K16" s="265">
        <f>'ORÇAMENTO SINTÉTICO (SD)'!L72</f>
        <v>1569654.72</v>
      </c>
    </row>
    <row r="17" spans="2:12" ht="20.100000000000001" customHeight="1">
      <c r="B17" s="974">
        <v>9</v>
      </c>
      <c r="C17" s="975"/>
      <c r="D17" s="976"/>
      <c r="E17" s="977" t="s">
        <v>91</v>
      </c>
      <c r="F17" s="978"/>
      <c r="G17" s="978"/>
      <c r="H17" s="978"/>
      <c r="I17" s="979"/>
      <c r="J17" s="980">
        <f>'ORÇAMENTO SINTÉTICO (SD)'!I74</f>
        <v>288891.01999999996</v>
      </c>
      <c r="K17" s="265">
        <f>'ORÇAMENTO SINTÉTICO (SD)'!L74</f>
        <v>367433.03</v>
      </c>
    </row>
    <row r="18" spans="2:12" ht="20.100000000000001" customHeight="1">
      <c r="B18" s="974">
        <v>10</v>
      </c>
      <c r="C18" s="975"/>
      <c r="D18" s="976"/>
      <c r="E18" s="977" t="s">
        <v>106</v>
      </c>
      <c r="F18" s="978"/>
      <c r="G18" s="978"/>
      <c r="H18" s="978"/>
      <c r="I18" s="979"/>
      <c r="J18" s="980">
        <f>'ORÇAMENTO SINTÉTICO (SD)'!I87</f>
        <v>2440371.48</v>
      </c>
      <c r="K18" s="265">
        <f>'ORÇAMENTO SINTÉTICO (SD)'!L87</f>
        <v>3103820.7199999997</v>
      </c>
    </row>
    <row r="19" spans="2:12" ht="20.100000000000001" customHeight="1">
      <c r="B19" s="974">
        <v>11</v>
      </c>
      <c r="C19" s="975"/>
      <c r="D19" s="976"/>
      <c r="E19" s="977" t="s">
        <v>638</v>
      </c>
      <c r="F19" s="978"/>
      <c r="G19" s="978"/>
      <c r="H19" s="978"/>
      <c r="I19" s="979"/>
      <c r="J19" s="980">
        <f>'ORÇAMENTO SINTÉTICO (SD)'!I112</f>
        <v>153417.15000000002</v>
      </c>
      <c r="K19" s="265">
        <f>'ORÇAMENTO SINTÉTICO (SD)'!L112</f>
        <v>194844.4</v>
      </c>
    </row>
    <row r="20" spans="2:12" ht="20.100000000000001" customHeight="1">
      <c r="B20" s="974">
        <v>12</v>
      </c>
      <c r="C20" s="975"/>
      <c r="D20" s="976"/>
      <c r="E20" s="977" t="s">
        <v>651</v>
      </c>
      <c r="F20" s="978"/>
      <c r="G20" s="978"/>
      <c r="H20" s="978"/>
      <c r="I20" s="979"/>
      <c r="J20" s="980">
        <f>'ORÇAMENTO SINTÉTICO (SD)'!I118</f>
        <v>14940.740000000002</v>
      </c>
      <c r="K20" s="265">
        <f>'ORÇAMENTO SINTÉTICO (SD)'!L118</f>
        <v>19005.990000000002</v>
      </c>
    </row>
    <row r="21" spans="2:12" ht="15.75" thickBot="1">
      <c r="B21" s="267"/>
      <c r="C21" s="267"/>
      <c r="D21" s="267"/>
      <c r="E21" s="267"/>
      <c r="F21" s="267"/>
      <c r="G21" s="267"/>
      <c r="H21" s="267"/>
      <c r="I21" s="267"/>
      <c r="J21" s="267"/>
      <c r="K21" s="267"/>
    </row>
    <row r="22" spans="2:12" ht="24.95" customHeight="1">
      <c r="B22" s="525"/>
      <c r="C22" s="525"/>
      <c r="D22" s="525"/>
      <c r="F22" s="268"/>
      <c r="G22" s="981" t="s">
        <v>512</v>
      </c>
      <c r="H22" s="982"/>
      <c r="I22" s="982"/>
      <c r="J22" s="983">
        <f>SUM(J9:J21)</f>
        <v>8870225.0399999991</v>
      </c>
      <c r="K22" s="983"/>
      <c r="L22" s="984"/>
    </row>
    <row r="23" spans="2:12" ht="24.95" customHeight="1">
      <c r="B23" s="525"/>
      <c r="C23" s="525"/>
      <c r="D23" s="525"/>
      <c r="F23" s="268"/>
      <c r="G23" s="985" t="s">
        <v>950</v>
      </c>
      <c r="H23" s="986"/>
      <c r="I23" s="986"/>
      <c r="J23" s="987">
        <f>+J24-J22</f>
        <v>2411627.3800000027</v>
      </c>
      <c r="K23" s="987"/>
      <c r="L23" s="988"/>
    </row>
    <row r="24" spans="2:12" ht="24.95" customHeight="1" thickBot="1">
      <c r="B24" s="525"/>
      <c r="C24" s="525"/>
      <c r="D24" s="525"/>
      <c r="F24" s="268"/>
      <c r="G24" s="989" t="s">
        <v>514</v>
      </c>
      <c r="H24" s="990"/>
      <c r="I24" s="990"/>
      <c r="J24" s="991">
        <f>SUM(K9:K20)</f>
        <v>11281852.420000002</v>
      </c>
      <c r="K24" s="991"/>
      <c r="L24" s="992"/>
    </row>
  </sheetData>
  <mergeCells count="25">
    <mergeCell ref="J22:L22"/>
    <mergeCell ref="J23:L23"/>
    <mergeCell ref="J24:L24"/>
    <mergeCell ref="B10:D10"/>
    <mergeCell ref="B11:D11"/>
    <mergeCell ref="B12:D12"/>
    <mergeCell ref="B1:K1"/>
    <mergeCell ref="C3:E3"/>
    <mergeCell ref="B8:D8"/>
    <mergeCell ref="B9:D9"/>
    <mergeCell ref="E8:I8"/>
    <mergeCell ref="B17:D17"/>
    <mergeCell ref="B18:D18"/>
    <mergeCell ref="B13:D13"/>
    <mergeCell ref="B14:D14"/>
    <mergeCell ref="B15:D15"/>
    <mergeCell ref="B16:D16"/>
    <mergeCell ref="B22:D22"/>
    <mergeCell ref="B19:D19"/>
    <mergeCell ref="B20:D20"/>
    <mergeCell ref="G22:I22"/>
    <mergeCell ref="B23:D23"/>
    <mergeCell ref="B24:D24"/>
    <mergeCell ref="G23:I23"/>
    <mergeCell ref="G24:I24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3" orientation="landscape" horizontalDpi="1200" verticalDpi="1200" r:id="rId1"/>
  <headerFooter>
    <oddHeader>&amp;L&amp;G</oddHeader>
    <oddFooter>&amp;L&amp;"Arial Narrow,Normal"&amp;10&amp;A
&amp;F&amp;R&amp;"Arial Narrow,Normal"&amp;10Página &amp;P de &amp;N</oddFooter>
  </headerFooter>
  <colBreaks count="1" manualBreakCount="1">
    <brk id="12" max="1048575" man="1"/>
  </colBreaks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77557-2585-4C17-8785-4E74AC6A644E}">
  <dimension ref="B1:P124"/>
  <sheetViews>
    <sheetView showGridLines="0" view="pageBreakPreview" zoomScale="85" zoomScaleNormal="85" zoomScaleSheetLayoutView="85" workbookViewId="0">
      <selection activeCell="R21" sqref="R21:R22"/>
    </sheetView>
  </sheetViews>
  <sheetFormatPr defaultRowHeight="12.75"/>
  <cols>
    <col min="1" max="1" width="1.7109375" style="18" customWidth="1"/>
    <col min="2" max="2" width="8.7109375" style="18" customWidth="1"/>
    <col min="3" max="3" width="13.7109375" style="18" customWidth="1"/>
    <col min="4" max="4" width="12.5703125" style="18" customWidth="1"/>
    <col min="5" max="5" width="68.5703125" style="18" bestFit="1" customWidth="1"/>
    <col min="6" max="6" width="9.140625" style="18"/>
    <col min="7" max="8" width="14.85546875" style="18" bestFit="1" customWidth="1"/>
    <col min="9" max="9" width="14.85546875" style="18" customWidth="1"/>
    <col min="10" max="10" width="9.85546875" style="18" customWidth="1"/>
    <col min="11" max="11" width="14.28515625" style="18" customWidth="1"/>
    <col min="12" max="12" width="14.85546875" style="18" bestFit="1" customWidth="1"/>
    <col min="13" max="13" width="1.7109375" style="18" customWidth="1"/>
    <col min="14" max="16384" width="9.140625" style="18"/>
  </cols>
  <sheetData>
    <row r="1" spans="2:16" s="144" customFormat="1" ht="50.1" customHeight="1">
      <c r="B1" s="538" t="s">
        <v>938</v>
      </c>
      <c r="C1" s="538"/>
      <c r="D1" s="538"/>
      <c r="E1" s="538"/>
      <c r="F1" s="538"/>
      <c r="G1" s="538"/>
      <c r="H1" s="538"/>
      <c r="I1" s="538"/>
      <c r="J1" s="538"/>
      <c r="K1" s="538"/>
      <c r="L1" s="538"/>
      <c r="M1" s="41"/>
    </row>
    <row r="2" spans="2:16" s="144" customFormat="1" ht="9.9499999999999993" customHeight="1">
      <c r="C2" s="41"/>
      <c r="D2" s="41"/>
      <c r="E2" s="41"/>
      <c r="F2" s="19"/>
      <c r="G2" s="41"/>
      <c r="H2" s="41"/>
      <c r="I2" s="41"/>
      <c r="J2" s="41"/>
      <c r="K2" s="41"/>
      <c r="L2" s="41"/>
      <c r="M2" s="41"/>
    </row>
    <row r="3" spans="2:16" s="147" customFormat="1" ht="24.95" customHeight="1">
      <c r="B3" s="145" t="s">
        <v>15</v>
      </c>
      <c r="C3" s="539" t="str">
        <f>'CAPA - ORÇAMENTO'!D15</f>
        <v>Construção de ponte de concreto sobre o Rio do Peixe, na GO-479, demolição de ponte existente, transporte e destinação do entulho da demolição</v>
      </c>
      <c r="D3" s="539"/>
      <c r="E3" s="539"/>
      <c r="F3" s="261" t="s">
        <v>20</v>
      </c>
      <c r="G3" s="502">
        <f>'DADOS DA OBRA'!N22</f>
        <v>45681</v>
      </c>
      <c r="H3" s="146"/>
      <c r="I3" s="146"/>
      <c r="J3" s="146"/>
      <c r="K3" s="261" t="s">
        <v>503</v>
      </c>
      <c r="L3" s="263">
        <f>'ORÇAMENTO RESUMO (SD)'!K3</f>
        <v>1.1149600000000002</v>
      </c>
      <c r="M3" s="146"/>
    </row>
    <row r="4" spans="2:16" s="147" customFormat="1" ht="15" customHeight="1">
      <c r="B4" s="145" t="s">
        <v>17</v>
      </c>
      <c r="C4" s="146" t="str">
        <f>+'CAPA - ORÇAMENTO'!D16</f>
        <v>GO-479, Zona Rural, Distrito de Lagolândia, Pirenópolis, GO</v>
      </c>
      <c r="F4" s="261" t="s">
        <v>16</v>
      </c>
      <c r="G4" s="262" t="str">
        <f>'DADOS DA OBRA'!N25</f>
        <v>00</v>
      </c>
      <c r="K4" s="261" t="s">
        <v>507</v>
      </c>
      <c r="L4" s="263">
        <f>'BDI NORMAL (SD) '!F21/100</f>
        <v>0.27210000000000001</v>
      </c>
    </row>
    <row r="5" spans="2:16" s="147" customFormat="1" ht="15" customHeight="1">
      <c r="B5" s="145" t="s">
        <v>505</v>
      </c>
      <c r="C5" s="146" t="str">
        <f>+'DADOS DA OBRA'!B28</f>
        <v>GOINFRA CIVIL-10/2024, GOINFRA RODOVIÁRIA-10/2024, SINAPI-12/2024, SICRO3-10/2024, ORSE-11/2024.</v>
      </c>
      <c r="D5" s="146"/>
      <c r="E5" s="146"/>
      <c r="F5" s="261" t="s">
        <v>776</v>
      </c>
      <c r="G5" s="262" t="str">
        <f>'DADOS DA OBRA'!B25</f>
        <v>10 MESES</v>
      </c>
    </row>
    <row r="6" spans="2:16" s="147" customFormat="1" ht="12.75" customHeight="1">
      <c r="C6" s="146"/>
      <c r="D6" s="146"/>
      <c r="E6" s="146"/>
      <c r="K6" s="261"/>
      <c r="L6" s="263"/>
    </row>
    <row r="7" spans="2:16" s="148" customFormat="1" ht="6.95" customHeight="1">
      <c r="D7" s="149"/>
      <c r="L7" s="150"/>
      <c r="M7" s="151"/>
    </row>
    <row r="8" spans="2:16" s="34" customFormat="1" ht="30" customHeight="1">
      <c r="B8" s="937" t="s">
        <v>509</v>
      </c>
      <c r="C8" s="937" t="s">
        <v>530</v>
      </c>
      <c r="D8" s="937" t="s">
        <v>531</v>
      </c>
      <c r="E8" s="937" t="s">
        <v>140</v>
      </c>
      <c r="F8" s="937" t="s">
        <v>532</v>
      </c>
      <c r="G8" s="937" t="s">
        <v>777</v>
      </c>
      <c r="H8" s="937" t="s">
        <v>778</v>
      </c>
      <c r="I8" s="937" t="s">
        <v>779</v>
      </c>
      <c r="J8" s="937" t="s">
        <v>765</v>
      </c>
      <c r="K8" s="937" t="s">
        <v>780</v>
      </c>
      <c r="L8" s="937" t="s">
        <v>781</v>
      </c>
    </row>
    <row r="9" spans="2:16">
      <c r="B9" s="938" t="s">
        <v>836</v>
      </c>
      <c r="C9" s="938" t="s">
        <v>837</v>
      </c>
      <c r="D9" s="938"/>
      <c r="E9" s="939" t="s">
        <v>510</v>
      </c>
      <c r="F9" s="940"/>
      <c r="G9" s="941"/>
      <c r="H9" s="942" t="s">
        <v>501</v>
      </c>
      <c r="I9" s="941">
        <f>SUBTOTAL(9,I10:I10)</f>
        <v>588300.17000000004</v>
      </c>
      <c r="J9" s="942"/>
      <c r="K9" s="941"/>
      <c r="L9" s="941">
        <f>SUBTOTAL(9,L10:L10)</f>
        <v>748376.64</v>
      </c>
      <c r="P9" s="943"/>
    </row>
    <row r="10" spans="2:16" ht="25.5">
      <c r="B10" s="334" t="s">
        <v>782</v>
      </c>
      <c r="C10" s="334" t="s">
        <v>838</v>
      </c>
      <c r="D10" s="334" t="s">
        <v>839</v>
      </c>
      <c r="E10" s="335" t="s">
        <v>840</v>
      </c>
      <c r="F10" s="944" t="s">
        <v>250</v>
      </c>
      <c r="G10" s="945">
        <v>1</v>
      </c>
      <c r="H10" s="945">
        <v>588300.17000000004</v>
      </c>
      <c r="I10" s="945">
        <f>TRUNC(G10 * H10, 2)</f>
        <v>588300.17000000004</v>
      </c>
      <c r="J10" s="946">
        <f>+$L$4</f>
        <v>0.27210000000000001</v>
      </c>
      <c r="K10" s="945">
        <f>TRUNC(H10 * (1 + J10), 2)</f>
        <v>748376.64</v>
      </c>
      <c r="L10" s="945">
        <f>TRUNC(G10 * K10, 2)</f>
        <v>748376.64</v>
      </c>
      <c r="P10" s="943"/>
    </row>
    <row r="11" spans="2:16">
      <c r="B11" s="938" t="s">
        <v>841</v>
      </c>
      <c r="C11" s="938" t="s">
        <v>837</v>
      </c>
      <c r="D11" s="938"/>
      <c r="E11" s="939" t="s">
        <v>511</v>
      </c>
      <c r="F11" s="940"/>
      <c r="G11" s="941"/>
      <c r="H11" s="942" t="s">
        <v>501</v>
      </c>
      <c r="I11" s="941">
        <f>SUBTOTAL(9,I12:I13)</f>
        <v>306335.08999999997</v>
      </c>
      <c r="J11" s="942"/>
      <c r="K11" s="941"/>
      <c r="L11" s="941">
        <f>SUBTOTAL(9,L12:L13)</f>
        <v>389688.86</v>
      </c>
      <c r="P11" s="943"/>
    </row>
    <row r="12" spans="2:16" ht="25.5">
      <c r="B12" s="334" t="s">
        <v>783</v>
      </c>
      <c r="C12" s="334" t="s">
        <v>842</v>
      </c>
      <c r="D12" s="334" t="s">
        <v>839</v>
      </c>
      <c r="E12" s="335" t="s">
        <v>843</v>
      </c>
      <c r="F12" s="947" t="s">
        <v>250</v>
      </c>
      <c r="G12" s="945">
        <v>1</v>
      </c>
      <c r="H12" s="945">
        <v>269605.37</v>
      </c>
      <c r="I12" s="945">
        <f t="shared" ref="I12:I13" si="0">TRUNC(G12 * H12, 2)</f>
        <v>269605.37</v>
      </c>
      <c r="J12" s="946">
        <f>+$L$4</f>
        <v>0.27210000000000001</v>
      </c>
      <c r="K12" s="945">
        <f t="shared" ref="K12:K62" si="1">TRUNC(H12 * (1 + J12), 2)</f>
        <v>342964.99</v>
      </c>
      <c r="L12" s="945">
        <f t="shared" ref="L12:L13" si="2">TRUNC(G12 * K12, 2)</f>
        <v>342964.99</v>
      </c>
      <c r="P12" s="943"/>
    </row>
    <row r="13" spans="2:16" ht="25.5">
      <c r="B13" s="334" t="s">
        <v>784</v>
      </c>
      <c r="C13" s="334" t="s">
        <v>792</v>
      </c>
      <c r="D13" s="334" t="s">
        <v>839</v>
      </c>
      <c r="E13" s="335" t="s">
        <v>793</v>
      </c>
      <c r="F13" s="947" t="s">
        <v>250</v>
      </c>
      <c r="G13" s="945">
        <v>1</v>
      </c>
      <c r="H13" s="945">
        <v>36729.72</v>
      </c>
      <c r="I13" s="945">
        <f t="shared" si="0"/>
        <v>36729.72</v>
      </c>
      <c r="J13" s="946">
        <f>+$L$4</f>
        <v>0.27210000000000001</v>
      </c>
      <c r="K13" s="945">
        <f t="shared" si="1"/>
        <v>46723.87</v>
      </c>
      <c r="L13" s="945">
        <f t="shared" si="2"/>
        <v>46723.87</v>
      </c>
      <c r="P13" s="943"/>
    </row>
    <row r="14" spans="2:16">
      <c r="B14" s="938" t="s">
        <v>844</v>
      </c>
      <c r="C14" s="938" t="s">
        <v>837</v>
      </c>
      <c r="D14" s="938"/>
      <c r="E14" s="939" t="s">
        <v>649</v>
      </c>
      <c r="F14" s="940"/>
      <c r="G14" s="941"/>
      <c r="H14" s="942" t="s">
        <v>501</v>
      </c>
      <c r="I14" s="941">
        <f>SUBTOTAL(9,I15:I20)</f>
        <v>230275.39</v>
      </c>
      <c r="J14" s="942"/>
      <c r="K14" s="941"/>
      <c r="L14" s="941">
        <f>SUBTOTAL(9,L15:L20)</f>
        <v>292703.31</v>
      </c>
      <c r="P14" s="943"/>
    </row>
    <row r="15" spans="2:16" ht="25.5">
      <c r="B15" s="334" t="s">
        <v>786</v>
      </c>
      <c r="C15" s="334" t="s">
        <v>845</v>
      </c>
      <c r="D15" s="334" t="s">
        <v>839</v>
      </c>
      <c r="E15" s="335" t="s">
        <v>469</v>
      </c>
      <c r="F15" s="947" t="s">
        <v>225</v>
      </c>
      <c r="G15" s="945">
        <v>174.69</v>
      </c>
      <c r="H15" s="945">
        <v>652.45000000000005</v>
      </c>
      <c r="I15" s="945">
        <f t="shared" ref="I15:I20" si="3">TRUNC(G15 * H15, 2)</f>
        <v>113976.49</v>
      </c>
      <c r="J15" s="946">
        <f>+$L$4</f>
        <v>0.27210000000000001</v>
      </c>
      <c r="K15" s="945">
        <f t="shared" si="1"/>
        <v>829.98</v>
      </c>
      <c r="L15" s="945">
        <f t="shared" ref="L15:L20" si="4">TRUNC(G15 * K15, 2)</f>
        <v>144989.20000000001</v>
      </c>
      <c r="P15" s="943"/>
    </row>
    <row r="16" spans="2:16" ht="25.5">
      <c r="B16" s="334" t="s">
        <v>787</v>
      </c>
      <c r="C16" s="334" t="s">
        <v>637</v>
      </c>
      <c r="D16" s="334" t="s">
        <v>839</v>
      </c>
      <c r="E16" s="335" t="s">
        <v>636</v>
      </c>
      <c r="F16" s="947" t="s">
        <v>231</v>
      </c>
      <c r="G16" s="945">
        <v>374.4</v>
      </c>
      <c r="H16" s="945">
        <v>0.54</v>
      </c>
      <c r="I16" s="945">
        <f t="shared" si="3"/>
        <v>202.17</v>
      </c>
      <c r="J16" s="946">
        <f>+$L$4</f>
        <v>0.27210000000000001</v>
      </c>
      <c r="K16" s="945">
        <f t="shared" si="1"/>
        <v>0.68</v>
      </c>
      <c r="L16" s="945">
        <f t="shared" si="4"/>
        <v>254.59</v>
      </c>
      <c r="P16" s="943"/>
    </row>
    <row r="17" spans="2:16" ht="25.5">
      <c r="B17" s="334" t="s">
        <v>788</v>
      </c>
      <c r="C17" s="334" t="s">
        <v>846</v>
      </c>
      <c r="D17" s="334" t="s">
        <v>839</v>
      </c>
      <c r="E17" s="335" t="s">
        <v>390</v>
      </c>
      <c r="F17" s="947" t="s">
        <v>225</v>
      </c>
      <c r="G17" s="945">
        <v>193.41</v>
      </c>
      <c r="H17" s="945">
        <v>2.4900000000000002</v>
      </c>
      <c r="I17" s="945">
        <f t="shared" si="3"/>
        <v>481.59</v>
      </c>
      <c r="J17" s="946">
        <f>+$L$4</f>
        <v>0.27210000000000001</v>
      </c>
      <c r="K17" s="945">
        <f t="shared" si="1"/>
        <v>3.16</v>
      </c>
      <c r="L17" s="945">
        <f t="shared" si="4"/>
        <v>611.16999999999996</v>
      </c>
      <c r="P17" s="943"/>
    </row>
    <row r="18" spans="2:16" ht="25.5">
      <c r="B18" s="334" t="s">
        <v>789</v>
      </c>
      <c r="C18" s="334" t="s">
        <v>847</v>
      </c>
      <c r="D18" s="334" t="s">
        <v>839</v>
      </c>
      <c r="E18" s="335" t="s">
        <v>395</v>
      </c>
      <c r="F18" s="947" t="s">
        <v>806</v>
      </c>
      <c r="G18" s="945">
        <v>45343.41</v>
      </c>
      <c r="H18" s="945">
        <v>2.2599999999999998</v>
      </c>
      <c r="I18" s="945">
        <f t="shared" si="3"/>
        <v>102476.1</v>
      </c>
      <c r="J18" s="946">
        <f>+$L$4</f>
        <v>0.27210000000000001</v>
      </c>
      <c r="K18" s="945">
        <f t="shared" si="1"/>
        <v>2.87</v>
      </c>
      <c r="L18" s="945">
        <f t="shared" si="4"/>
        <v>130135.58</v>
      </c>
      <c r="P18" s="943"/>
    </row>
    <row r="19" spans="2:16" ht="25.5">
      <c r="B19" s="334" t="s">
        <v>790</v>
      </c>
      <c r="C19" s="334" t="s">
        <v>473</v>
      </c>
      <c r="D19" s="334" t="s">
        <v>839</v>
      </c>
      <c r="E19" s="335" t="s">
        <v>477</v>
      </c>
      <c r="F19" s="947" t="s">
        <v>225</v>
      </c>
      <c r="G19" s="945">
        <v>18.72</v>
      </c>
      <c r="H19" s="945">
        <v>2</v>
      </c>
      <c r="I19" s="945">
        <f t="shared" si="3"/>
        <v>37.44</v>
      </c>
      <c r="J19" s="946">
        <f>+$L$4</f>
        <v>0.27210000000000001</v>
      </c>
      <c r="K19" s="945">
        <f t="shared" si="1"/>
        <v>2.54</v>
      </c>
      <c r="L19" s="945">
        <f t="shared" si="4"/>
        <v>47.54</v>
      </c>
      <c r="P19" s="943"/>
    </row>
    <row r="20" spans="2:16">
      <c r="B20" s="334" t="s">
        <v>791</v>
      </c>
      <c r="C20" s="334" t="s">
        <v>848</v>
      </c>
      <c r="D20" s="334" t="s">
        <v>735</v>
      </c>
      <c r="E20" s="335" t="s">
        <v>850</v>
      </c>
      <c r="F20" s="947" t="s">
        <v>833</v>
      </c>
      <c r="G20" s="945">
        <v>436.72</v>
      </c>
      <c r="H20" s="945">
        <v>30</v>
      </c>
      <c r="I20" s="945">
        <f t="shared" si="3"/>
        <v>13101.6</v>
      </c>
      <c r="J20" s="946">
        <f>+$L$4</f>
        <v>0.27210000000000001</v>
      </c>
      <c r="K20" s="945">
        <f t="shared" si="1"/>
        <v>38.159999999999997</v>
      </c>
      <c r="L20" s="945">
        <f t="shared" si="4"/>
        <v>16665.23</v>
      </c>
      <c r="P20" s="943"/>
    </row>
    <row r="21" spans="2:16">
      <c r="B21" s="938" t="s">
        <v>851</v>
      </c>
      <c r="C21" s="938" t="s">
        <v>837</v>
      </c>
      <c r="D21" s="938"/>
      <c r="E21" s="939" t="s">
        <v>515</v>
      </c>
      <c r="F21" s="940"/>
      <c r="G21" s="941"/>
      <c r="H21" s="942" t="s">
        <v>501</v>
      </c>
      <c r="I21" s="941">
        <f>SUBTOTAL(9,I22:I26)</f>
        <v>238254.56</v>
      </c>
      <c r="J21" s="942"/>
      <c r="K21" s="941"/>
      <c r="L21" s="941">
        <f>SUBTOTAL(9,L22:L26)</f>
        <v>302895.61</v>
      </c>
      <c r="P21" s="943"/>
    </row>
    <row r="22" spans="2:16" ht="25.5">
      <c r="B22" s="334" t="s">
        <v>794</v>
      </c>
      <c r="C22" s="334" t="s">
        <v>438</v>
      </c>
      <c r="D22" s="334" t="s">
        <v>839</v>
      </c>
      <c r="E22" s="335" t="s">
        <v>439</v>
      </c>
      <c r="F22" s="947" t="s">
        <v>225</v>
      </c>
      <c r="G22" s="945">
        <v>6.29</v>
      </c>
      <c r="H22" s="945">
        <v>7.58</v>
      </c>
      <c r="I22" s="945">
        <f t="shared" ref="I22:I26" si="5">TRUNC(G22 * H22, 2)</f>
        <v>47.67</v>
      </c>
      <c r="J22" s="946">
        <f>+$L$4</f>
        <v>0.27210000000000001</v>
      </c>
      <c r="K22" s="945">
        <f t="shared" si="1"/>
        <v>9.64</v>
      </c>
      <c r="L22" s="945">
        <f t="shared" ref="L22:L26" si="6">TRUNC(G22 * K22, 2)</f>
        <v>60.63</v>
      </c>
      <c r="P22" s="943"/>
    </row>
    <row r="23" spans="2:16" ht="25.5">
      <c r="B23" s="334" t="s">
        <v>795</v>
      </c>
      <c r="C23" s="334" t="s">
        <v>536</v>
      </c>
      <c r="D23" s="334" t="s">
        <v>839</v>
      </c>
      <c r="E23" s="335" t="s">
        <v>440</v>
      </c>
      <c r="F23" s="947" t="s">
        <v>225</v>
      </c>
      <c r="G23" s="945">
        <v>8015.37</v>
      </c>
      <c r="H23" s="945">
        <v>19.11</v>
      </c>
      <c r="I23" s="945">
        <f t="shared" si="5"/>
        <v>153173.72</v>
      </c>
      <c r="J23" s="946">
        <f>+$L$4</f>
        <v>0.27210000000000001</v>
      </c>
      <c r="K23" s="945">
        <f t="shared" si="1"/>
        <v>24.3</v>
      </c>
      <c r="L23" s="945">
        <f t="shared" si="6"/>
        <v>194773.49</v>
      </c>
      <c r="P23" s="943"/>
    </row>
    <row r="24" spans="2:16" ht="25.5">
      <c r="B24" s="334" t="s">
        <v>796</v>
      </c>
      <c r="C24" s="334" t="s">
        <v>852</v>
      </c>
      <c r="D24" s="334" t="s">
        <v>839</v>
      </c>
      <c r="E24" s="335" t="s">
        <v>441</v>
      </c>
      <c r="F24" s="947" t="s">
        <v>225</v>
      </c>
      <c r="G24" s="945">
        <v>8015.37</v>
      </c>
      <c r="H24" s="945">
        <v>4.18</v>
      </c>
      <c r="I24" s="945">
        <f t="shared" si="5"/>
        <v>33504.239999999998</v>
      </c>
      <c r="J24" s="946">
        <f>+$L$4</f>
        <v>0.27210000000000001</v>
      </c>
      <c r="K24" s="945">
        <f t="shared" si="1"/>
        <v>5.31</v>
      </c>
      <c r="L24" s="945">
        <f t="shared" si="6"/>
        <v>42561.61</v>
      </c>
      <c r="P24" s="943"/>
    </row>
    <row r="25" spans="2:16" ht="25.5">
      <c r="B25" s="334" t="s">
        <v>797</v>
      </c>
      <c r="C25" s="334" t="s">
        <v>853</v>
      </c>
      <c r="D25" s="334" t="s">
        <v>839</v>
      </c>
      <c r="E25" s="335" t="s">
        <v>442</v>
      </c>
      <c r="F25" s="947" t="s">
        <v>806</v>
      </c>
      <c r="G25" s="945">
        <v>5209.99</v>
      </c>
      <c r="H25" s="945">
        <v>2.5</v>
      </c>
      <c r="I25" s="945">
        <f t="shared" si="5"/>
        <v>13024.97</v>
      </c>
      <c r="J25" s="946">
        <f>+$L$4</f>
        <v>0.27210000000000001</v>
      </c>
      <c r="K25" s="945">
        <f t="shared" si="1"/>
        <v>3.18</v>
      </c>
      <c r="L25" s="945">
        <f t="shared" si="6"/>
        <v>16567.759999999998</v>
      </c>
      <c r="P25" s="943"/>
    </row>
    <row r="26" spans="2:16" ht="25.5">
      <c r="B26" s="334" t="s">
        <v>798</v>
      </c>
      <c r="C26" s="334" t="s">
        <v>854</v>
      </c>
      <c r="D26" s="334" t="s">
        <v>839</v>
      </c>
      <c r="E26" s="335" t="s">
        <v>443</v>
      </c>
      <c r="F26" s="947" t="s">
        <v>225</v>
      </c>
      <c r="G26" s="945">
        <v>8021.66</v>
      </c>
      <c r="H26" s="945">
        <v>4.8</v>
      </c>
      <c r="I26" s="945">
        <f t="shared" si="5"/>
        <v>38503.96</v>
      </c>
      <c r="J26" s="946">
        <f>+$L$4</f>
        <v>0.27210000000000001</v>
      </c>
      <c r="K26" s="945">
        <f t="shared" si="1"/>
        <v>6.1</v>
      </c>
      <c r="L26" s="945">
        <f t="shared" si="6"/>
        <v>48932.12</v>
      </c>
      <c r="P26" s="943"/>
    </row>
    <row r="27" spans="2:16">
      <c r="B27" s="938" t="s">
        <v>855</v>
      </c>
      <c r="C27" s="938" t="s">
        <v>837</v>
      </c>
      <c r="D27" s="938"/>
      <c r="E27" s="939" t="s">
        <v>650</v>
      </c>
      <c r="F27" s="940"/>
      <c r="G27" s="941"/>
      <c r="H27" s="942" t="s">
        <v>501</v>
      </c>
      <c r="I27" s="941">
        <f>SUBTOTAL(9,I28:I42)</f>
        <v>2078581.0499999996</v>
      </c>
      <c r="J27" s="942"/>
      <c r="K27" s="941"/>
      <c r="L27" s="941">
        <f>SUBTOTAL(9,L28:L42)</f>
        <v>2643797.2400000007</v>
      </c>
      <c r="P27" s="943"/>
    </row>
    <row r="28" spans="2:16" ht="25.5">
      <c r="B28" s="334" t="s">
        <v>799</v>
      </c>
      <c r="C28" s="334" t="s">
        <v>537</v>
      </c>
      <c r="D28" s="334" t="s">
        <v>839</v>
      </c>
      <c r="E28" s="335" t="s">
        <v>538</v>
      </c>
      <c r="F28" s="947" t="s">
        <v>225</v>
      </c>
      <c r="G28" s="945">
        <v>62</v>
      </c>
      <c r="H28" s="945">
        <v>815.09</v>
      </c>
      <c r="I28" s="945">
        <f t="shared" ref="I28:I42" si="7">TRUNC(G28 * H28, 2)</f>
        <v>50535.58</v>
      </c>
      <c r="J28" s="946">
        <f>+$L$4</f>
        <v>0.27210000000000001</v>
      </c>
      <c r="K28" s="945">
        <f t="shared" ref="K28:K42" si="8">TRUNC(H28 * (1 + J28), 2)</f>
        <v>1036.8699999999999</v>
      </c>
      <c r="L28" s="945">
        <f t="shared" ref="L28:L42" si="9">TRUNC(G28 * K28, 2)</f>
        <v>64285.94</v>
      </c>
      <c r="P28" s="943"/>
    </row>
    <row r="29" spans="2:16" ht="25.5">
      <c r="B29" s="334" t="s">
        <v>800</v>
      </c>
      <c r="C29" s="334" t="s">
        <v>539</v>
      </c>
      <c r="D29" s="334" t="s">
        <v>839</v>
      </c>
      <c r="E29" s="335" t="s">
        <v>540</v>
      </c>
      <c r="F29" s="947" t="s">
        <v>225</v>
      </c>
      <c r="G29" s="945">
        <v>1390.5</v>
      </c>
      <c r="H29" s="945">
        <v>640.02</v>
      </c>
      <c r="I29" s="945">
        <f t="shared" si="7"/>
        <v>889947.81</v>
      </c>
      <c r="J29" s="946">
        <f>+$L$4</f>
        <v>0.27210000000000001</v>
      </c>
      <c r="K29" s="945">
        <f t="shared" si="8"/>
        <v>814.16</v>
      </c>
      <c r="L29" s="945">
        <f t="shared" si="9"/>
        <v>1132089.48</v>
      </c>
      <c r="P29" s="943"/>
    </row>
    <row r="30" spans="2:16" ht="25.5">
      <c r="B30" s="334" t="s">
        <v>801</v>
      </c>
      <c r="C30" s="334" t="s">
        <v>856</v>
      </c>
      <c r="D30" s="334" t="s">
        <v>839</v>
      </c>
      <c r="E30" s="335" t="s">
        <v>857</v>
      </c>
      <c r="F30" s="947" t="s">
        <v>225</v>
      </c>
      <c r="G30" s="945">
        <v>504.62</v>
      </c>
      <c r="H30" s="945">
        <v>1037.1300000000001</v>
      </c>
      <c r="I30" s="945">
        <f t="shared" si="7"/>
        <v>523356.54</v>
      </c>
      <c r="J30" s="946">
        <f>+$L$4</f>
        <v>0.27210000000000001</v>
      </c>
      <c r="K30" s="945">
        <f t="shared" si="8"/>
        <v>1319.33</v>
      </c>
      <c r="L30" s="945">
        <f t="shared" si="9"/>
        <v>665760.30000000005</v>
      </c>
      <c r="P30" s="943"/>
    </row>
    <row r="31" spans="2:16">
      <c r="B31" s="334" t="s">
        <v>802</v>
      </c>
      <c r="C31" s="334" t="s">
        <v>834</v>
      </c>
      <c r="D31" s="334" t="s">
        <v>858</v>
      </c>
      <c r="E31" s="335" t="s">
        <v>751</v>
      </c>
      <c r="F31" s="947" t="s">
        <v>815</v>
      </c>
      <c r="G31" s="945">
        <v>1298.0999999999999</v>
      </c>
      <c r="H31" s="945">
        <v>35.78</v>
      </c>
      <c r="I31" s="945">
        <f t="shared" si="7"/>
        <v>46446.01</v>
      </c>
      <c r="J31" s="946">
        <f>+$L$4</f>
        <v>0.27210000000000001</v>
      </c>
      <c r="K31" s="945">
        <f t="shared" si="8"/>
        <v>45.51</v>
      </c>
      <c r="L31" s="945">
        <f t="shared" si="9"/>
        <v>59076.53</v>
      </c>
      <c r="P31" s="943"/>
    </row>
    <row r="32" spans="2:16" ht="25.5">
      <c r="B32" s="334" t="s">
        <v>803</v>
      </c>
      <c r="C32" s="334" t="s">
        <v>541</v>
      </c>
      <c r="D32" s="334" t="s">
        <v>839</v>
      </c>
      <c r="E32" s="335" t="s">
        <v>542</v>
      </c>
      <c r="F32" s="947" t="s">
        <v>231</v>
      </c>
      <c r="G32" s="945">
        <v>3418</v>
      </c>
      <c r="H32" s="945">
        <v>9.11</v>
      </c>
      <c r="I32" s="945">
        <f t="shared" si="7"/>
        <v>31137.98</v>
      </c>
      <c r="J32" s="946">
        <f>+$L$4</f>
        <v>0.27210000000000001</v>
      </c>
      <c r="K32" s="945">
        <f t="shared" si="8"/>
        <v>11.58</v>
      </c>
      <c r="L32" s="945">
        <f t="shared" si="9"/>
        <v>39580.44</v>
      </c>
      <c r="P32" s="943"/>
    </row>
    <row r="33" spans="2:16" ht="25.5">
      <c r="B33" s="334" t="s">
        <v>804</v>
      </c>
      <c r="C33" s="334" t="s">
        <v>438</v>
      </c>
      <c r="D33" s="334" t="s">
        <v>839</v>
      </c>
      <c r="E33" s="335" t="s">
        <v>439</v>
      </c>
      <c r="F33" s="947" t="s">
        <v>225</v>
      </c>
      <c r="G33" s="945">
        <v>3866.48</v>
      </c>
      <c r="H33" s="945">
        <v>7.58</v>
      </c>
      <c r="I33" s="945">
        <f t="shared" si="7"/>
        <v>29307.91</v>
      </c>
      <c r="J33" s="946">
        <f>+$L$4</f>
        <v>0.27210000000000001</v>
      </c>
      <c r="K33" s="945">
        <f t="shared" si="8"/>
        <v>9.64</v>
      </c>
      <c r="L33" s="945">
        <f t="shared" si="9"/>
        <v>37272.86</v>
      </c>
      <c r="P33" s="943"/>
    </row>
    <row r="34" spans="2:16" ht="25.5">
      <c r="B34" s="334" t="s">
        <v>805</v>
      </c>
      <c r="C34" s="334" t="s">
        <v>859</v>
      </c>
      <c r="D34" s="334" t="s">
        <v>839</v>
      </c>
      <c r="E34" s="335" t="s">
        <v>653</v>
      </c>
      <c r="F34" s="947" t="s">
        <v>231</v>
      </c>
      <c r="G34" s="945">
        <v>1068.45</v>
      </c>
      <c r="H34" s="945">
        <v>4.9400000000000004</v>
      </c>
      <c r="I34" s="945">
        <f t="shared" si="7"/>
        <v>5278.14</v>
      </c>
      <c r="J34" s="946">
        <f>+$L$4</f>
        <v>0.27210000000000001</v>
      </c>
      <c r="K34" s="945">
        <f t="shared" si="8"/>
        <v>6.28</v>
      </c>
      <c r="L34" s="945">
        <f t="shared" si="9"/>
        <v>6709.86</v>
      </c>
      <c r="P34" s="943"/>
    </row>
    <row r="35" spans="2:16" ht="25.5">
      <c r="B35" s="334" t="s">
        <v>807</v>
      </c>
      <c r="C35" s="334" t="s">
        <v>543</v>
      </c>
      <c r="D35" s="334" t="s">
        <v>839</v>
      </c>
      <c r="E35" s="335" t="s">
        <v>544</v>
      </c>
      <c r="F35" s="947" t="s">
        <v>806</v>
      </c>
      <c r="G35" s="945">
        <v>89636.1</v>
      </c>
      <c r="H35" s="945">
        <v>1.22</v>
      </c>
      <c r="I35" s="945">
        <f t="shared" si="7"/>
        <v>109356.04</v>
      </c>
      <c r="J35" s="946">
        <f>+$L$4</f>
        <v>0.27210000000000001</v>
      </c>
      <c r="K35" s="945">
        <f t="shared" si="8"/>
        <v>1.55</v>
      </c>
      <c r="L35" s="945">
        <f t="shared" si="9"/>
        <v>138935.95000000001</v>
      </c>
      <c r="P35" s="943"/>
    </row>
    <row r="36" spans="2:16" ht="25.5">
      <c r="B36" s="334" t="s">
        <v>808</v>
      </c>
      <c r="C36" s="334" t="s">
        <v>536</v>
      </c>
      <c r="D36" s="334" t="s">
        <v>839</v>
      </c>
      <c r="E36" s="335" t="s">
        <v>440</v>
      </c>
      <c r="F36" s="947" t="s">
        <v>225</v>
      </c>
      <c r="G36" s="945">
        <v>3695.09</v>
      </c>
      <c r="H36" s="945">
        <v>19.11</v>
      </c>
      <c r="I36" s="945">
        <f t="shared" si="7"/>
        <v>70613.16</v>
      </c>
      <c r="J36" s="946">
        <f>+$L$4</f>
        <v>0.27210000000000001</v>
      </c>
      <c r="K36" s="945">
        <f t="shared" si="8"/>
        <v>24.3</v>
      </c>
      <c r="L36" s="945">
        <f t="shared" si="9"/>
        <v>89790.68</v>
      </c>
      <c r="P36" s="943"/>
    </row>
    <row r="37" spans="2:16" ht="25.5">
      <c r="B37" s="334" t="s">
        <v>809</v>
      </c>
      <c r="C37" s="334" t="s">
        <v>852</v>
      </c>
      <c r="D37" s="334" t="s">
        <v>839</v>
      </c>
      <c r="E37" s="335" t="s">
        <v>441</v>
      </c>
      <c r="F37" s="947" t="s">
        <v>225</v>
      </c>
      <c r="G37" s="945">
        <v>3695.09</v>
      </c>
      <c r="H37" s="945">
        <v>4.18</v>
      </c>
      <c r="I37" s="945">
        <f t="shared" si="7"/>
        <v>15445.47</v>
      </c>
      <c r="J37" s="946">
        <f>+$L$4</f>
        <v>0.27210000000000001</v>
      </c>
      <c r="K37" s="945">
        <f t="shared" si="8"/>
        <v>5.31</v>
      </c>
      <c r="L37" s="945">
        <f t="shared" si="9"/>
        <v>19620.919999999998</v>
      </c>
      <c r="P37" s="943"/>
    </row>
    <row r="38" spans="2:16" ht="25.5">
      <c r="B38" s="334" t="s">
        <v>810</v>
      </c>
      <c r="C38" s="334" t="s">
        <v>853</v>
      </c>
      <c r="D38" s="334" t="s">
        <v>839</v>
      </c>
      <c r="E38" s="335" t="s">
        <v>442</v>
      </c>
      <c r="F38" s="947" t="s">
        <v>806</v>
      </c>
      <c r="G38" s="945">
        <v>2401.81</v>
      </c>
      <c r="H38" s="945">
        <v>2.5</v>
      </c>
      <c r="I38" s="945">
        <f t="shared" si="7"/>
        <v>6004.52</v>
      </c>
      <c r="J38" s="946">
        <f>+$L$4</f>
        <v>0.27210000000000001</v>
      </c>
      <c r="K38" s="945">
        <f t="shared" si="8"/>
        <v>3.18</v>
      </c>
      <c r="L38" s="945">
        <f t="shared" si="9"/>
        <v>7637.75</v>
      </c>
      <c r="P38" s="943"/>
    </row>
    <row r="39" spans="2:16" ht="25.5">
      <c r="B39" s="334" t="s">
        <v>811</v>
      </c>
      <c r="C39" s="334" t="s">
        <v>644</v>
      </c>
      <c r="D39" s="334" t="s">
        <v>839</v>
      </c>
      <c r="E39" s="335" t="s">
        <v>645</v>
      </c>
      <c r="F39" s="947" t="s">
        <v>225</v>
      </c>
      <c r="G39" s="945">
        <v>3695.09</v>
      </c>
      <c r="H39" s="945">
        <v>67.14</v>
      </c>
      <c r="I39" s="945">
        <f t="shared" si="7"/>
        <v>248088.34</v>
      </c>
      <c r="J39" s="946">
        <f>+$L$4</f>
        <v>0.27210000000000001</v>
      </c>
      <c r="K39" s="945">
        <f t="shared" si="8"/>
        <v>85.4</v>
      </c>
      <c r="L39" s="945">
        <f t="shared" si="9"/>
        <v>315560.68</v>
      </c>
      <c r="P39" s="943"/>
    </row>
    <row r="40" spans="2:16" ht="25.5">
      <c r="B40" s="334" t="s">
        <v>860</v>
      </c>
      <c r="C40" s="334" t="s">
        <v>471</v>
      </c>
      <c r="D40" s="334" t="s">
        <v>839</v>
      </c>
      <c r="E40" s="335" t="s">
        <v>475</v>
      </c>
      <c r="F40" s="947" t="s">
        <v>225</v>
      </c>
      <c r="G40" s="945">
        <v>3866.48</v>
      </c>
      <c r="H40" s="945">
        <v>9.93</v>
      </c>
      <c r="I40" s="945">
        <f t="shared" si="7"/>
        <v>38394.14</v>
      </c>
      <c r="J40" s="946">
        <f>+$L$4</f>
        <v>0.27210000000000001</v>
      </c>
      <c r="K40" s="945">
        <f t="shared" si="8"/>
        <v>12.63</v>
      </c>
      <c r="L40" s="945">
        <f t="shared" si="9"/>
        <v>48833.64</v>
      </c>
      <c r="P40" s="943"/>
    </row>
    <row r="41" spans="2:16">
      <c r="B41" s="334" t="s">
        <v>861</v>
      </c>
      <c r="C41" s="334" t="s">
        <v>472</v>
      </c>
      <c r="D41" s="334" t="s">
        <v>858</v>
      </c>
      <c r="E41" s="335" t="s">
        <v>476</v>
      </c>
      <c r="F41" s="947" t="s">
        <v>806</v>
      </c>
      <c r="G41" s="945">
        <v>2513.21</v>
      </c>
      <c r="H41" s="945">
        <v>2.76</v>
      </c>
      <c r="I41" s="945">
        <f t="shared" si="7"/>
        <v>6936.45</v>
      </c>
      <c r="J41" s="946">
        <f>+$L$4</f>
        <v>0.27210000000000001</v>
      </c>
      <c r="K41" s="945">
        <f t="shared" si="8"/>
        <v>3.51</v>
      </c>
      <c r="L41" s="945">
        <f t="shared" si="9"/>
        <v>8821.36</v>
      </c>
      <c r="P41" s="943"/>
    </row>
    <row r="42" spans="2:16" ht="25.5">
      <c r="B42" s="334" t="s">
        <v>862</v>
      </c>
      <c r="C42" s="334" t="s">
        <v>473</v>
      </c>
      <c r="D42" s="334" t="s">
        <v>839</v>
      </c>
      <c r="E42" s="335" t="s">
        <v>477</v>
      </c>
      <c r="F42" s="947" t="s">
        <v>225</v>
      </c>
      <c r="G42" s="945">
        <v>3866.48</v>
      </c>
      <c r="H42" s="945">
        <v>2</v>
      </c>
      <c r="I42" s="945">
        <f t="shared" si="7"/>
        <v>7732.96</v>
      </c>
      <c r="J42" s="946">
        <f>+$L$4</f>
        <v>0.27210000000000001</v>
      </c>
      <c r="K42" s="945">
        <f t="shared" si="8"/>
        <v>2.54</v>
      </c>
      <c r="L42" s="945">
        <f t="shared" si="9"/>
        <v>9820.85</v>
      </c>
      <c r="P42" s="943"/>
    </row>
    <row r="43" spans="2:16">
      <c r="B43" s="938" t="s">
        <v>863</v>
      </c>
      <c r="C43" s="938" t="s">
        <v>837</v>
      </c>
      <c r="D43" s="938"/>
      <c r="E43" s="939" t="s">
        <v>652</v>
      </c>
      <c r="F43" s="940"/>
      <c r="G43" s="941"/>
      <c r="H43" s="942" t="s">
        <v>501</v>
      </c>
      <c r="I43" s="941">
        <f>SUBTOTAL(9,I44:I62)</f>
        <v>1189988.27</v>
      </c>
      <c r="J43" s="942"/>
      <c r="K43" s="941"/>
      <c r="L43" s="941">
        <f>SUBTOTAL(9,L44:L62)</f>
        <v>1513669.8299999998</v>
      </c>
      <c r="P43" s="943"/>
    </row>
    <row r="44" spans="2:16">
      <c r="B44" s="938" t="s">
        <v>864</v>
      </c>
      <c r="C44" s="938" t="s">
        <v>837</v>
      </c>
      <c r="D44" s="938"/>
      <c r="E44" s="939" t="s">
        <v>221</v>
      </c>
      <c r="F44" s="940"/>
      <c r="G44" s="941"/>
      <c r="H44" s="942" t="s">
        <v>501</v>
      </c>
      <c r="I44" s="941">
        <f>SUBTOTAL(9,I45:I51)</f>
        <v>929836.54999999993</v>
      </c>
      <c r="J44" s="942"/>
      <c r="K44" s="941"/>
      <c r="L44" s="941">
        <f>SUBTOTAL(9,L45:L51)</f>
        <v>1182793.4400000002</v>
      </c>
      <c r="P44" s="943"/>
    </row>
    <row r="45" spans="2:16" ht="25.5">
      <c r="B45" s="334" t="s">
        <v>812</v>
      </c>
      <c r="C45" s="334" t="s">
        <v>458</v>
      </c>
      <c r="D45" s="334" t="s">
        <v>839</v>
      </c>
      <c r="E45" s="335" t="s">
        <v>447</v>
      </c>
      <c r="F45" s="947" t="s">
        <v>258</v>
      </c>
      <c r="G45" s="945">
        <v>186</v>
      </c>
      <c r="H45" s="945">
        <v>269.94</v>
      </c>
      <c r="I45" s="945">
        <f t="shared" ref="I45:I51" si="10">TRUNC(G45 * H45, 2)</f>
        <v>50208.84</v>
      </c>
      <c r="J45" s="946">
        <f>+$L$4</f>
        <v>0.27210000000000001</v>
      </c>
      <c r="K45" s="945">
        <f t="shared" si="1"/>
        <v>343.39</v>
      </c>
      <c r="L45" s="945">
        <f t="shared" ref="L45:L51" si="11">TRUNC(G45 * K45, 2)</f>
        <v>63870.54</v>
      </c>
      <c r="P45" s="943"/>
    </row>
    <row r="46" spans="2:16" ht="25.5">
      <c r="B46" s="334" t="s">
        <v>813</v>
      </c>
      <c r="C46" s="334" t="s">
        <v>865</v>
      </c>
      <c r="D46" s="334" t="s">
        <v>839</v>
      </c>
      <c r="E46" s="335" t="s">
        <v>448</v>
      </c>
      <c r="F46" s="947" t="s">
        <v>258</v>
      </c>
      <c r="G46" s="945">
        <v>327.60000000000002</v>
      </c>
      <c r="H46" s="945">
        <v>2213.88</v>
      </c>
      <c r="I46" s="945">
        <f t="shared" si="10"/>
        <v>725267.08</v>
      </c>
      <c r="J46" s="946">
        <f>+$L$4</f>
        <v>0.27210000000000001</v>
      </c>
      <c r="K46" s="945">
        <f t="shared" si="1"/>
        <v>2816.27</v>
      </c>
      <c r="L46" s="945">
        <f t="shared" si="11"/>
        <v>922610.05</v>
      </c>
      <c r="P46" s="943"/>
    </row>
    <row r="47" spans="2:16" ht="25.5">
      <c r="B47" s="334" t="s">
        <v>814</v>
      </c>
      <c r="C47" s="334" t="s">
        <v>459</v>
      </c>
      <c r="D47" s="334" t="s">
        <v>839</v>
      </c>
      <c r="E47" s="335" t="s">
        <v>449</v>
      </c>
      <c r="F47" s="947" t="s">
        <v>815</v>
      </c>
      <c r="G47" s="945">
        <v>12127.54</v>
      </c>
      <c r="H47" s="945">
        <v>12.4</v>
      </c>
      <c r="I47" s="945">
        <f t="shared" si="10"/>
        <v>150381.49</v>
      </c>
      <c r="J47" s="946">
        <f>+$L$4</f>
        <v>0.27210000000000001</v>
      </c>
      <c r="K47" s="945">
        <f t="shared" si="1"/>
        <v>15.77</v>
      </c>
      <c r="L47" s="945">
        <f t="shared" si="11"/>
        <v>191251.3</v>
      </c>
      <c r="P47" s="943"/>
    </row>
    <row r="48" spans="2:16" ht="25.5">
      <c r="B48" s="334" t="s">
        <v>816</v>
      </c>
      <c r="C48" s="334" t="s">
        <v>866</v>
      </c>
      <c r="D48" s="334" t="s">
        <v>839</v>
      </c>
      <c r="E48" s="335" t="s">
        <v>474</v>
      </c>
      <c r="F48" s="947" t="s">
        <v>225</v>
      </c>
      <c r="G48" s="945">
        <v>5.88</v>
      </c>
      <c r="H48" s="945">
        <v>573.59</v>
      </c>
      <c r="I48" s="945">
        <f t="shared" si="10"/>
        <v>3372.7</v>
      </c>
      <c r="J48" s="946">
        <f>+$L$4</f>
        <v>0.27210000000000001</v>
      </c>
      <c r="K48" s="945">
        <f t="shared" si="1"/>
        <v>729.66</v>
      </c>
      <c r="L48" s="945">
        <f t="shared" si="11"/>
        <v>4290.3999999999996</v>
      </c>
      <c r="P48" s="943"/>
    </row>
    <row r="49" spans="2:16" ht="25.5">
      <c r="B49" s="334" t="s">
        <v>817</v>
      </c>
      <c r="C49" s="334" t="s">
        <v>471</v>
      </c>
      <c r="D49" s="334" t="s">
        <v>839</v>
      </c>
      <c r="E49" s="335" t="s">
        <v>475</v>
      </c>
      <c r="F49" s="947" t="s">
        <v>225</v>
      </c>
      <c r="G49" s="945">
        <v>44.19</v>
      </c>
      <c r="H49" s="945">
        <v>9.93</v>
      </c>
      <c r="I49" s="945">
        <f t="shared" si="10"/>
        <v>438.8</v>
      </c>
      <c r="J49" s="946">
        <f>+$L$4</f>
        <v>0.27210000000000001</v>
      </c>
      <c r="K49" s="945">
        <f t="shared" si="1"/>
        <v>12.63</v>
      </c>
      <c r="L49" s="945">
        <f t="shared" si="11"/>
        <v>558.11</v>
      </c>
      <c r="P49" s="943"/>
    </row>
    <row r="50" spans="2:16">
      <c r="B50" s="334" t="s">
        <v>818</v>
      </c>
      <c r="C50" s="334" t="s">
        <v>472</v>
      </c>
      <c r="D50" s="334" t="s">
        <v>858</v>
      </c>
      <c r="E50" s="335" t="s">
        <v>476</v>
      </c>
      <c r="F50" s="947" t="s">
        <v>806</v>
      </c>
      <c r="G50" s="945">
        <v>28.72</v>
      </c>
      <c r="H50" s="945">
        <v>2.76</v>
      </c>
      <c r="I50" s="945">
        <f t="shared" si="10"/>
        <v>79.260000000000005</v>
      </c>
      <c r="J50" s="946">
        <f>+$L$4</f>
        <v>0.27210000000000001</v>
      </c>
      <c r="K50" s="945">
        <f t="shared" si="1"/>
        <v>3.51</v>
      </c>
      <c r="L50" s="945">
        <f t="shared" si="11"/>
        <v>100.8</v>
      </c>
      <c r="P50" s="943"/>
    </row>
    <row r="51" spans="2:16" ht="25.5">
      <c r="B51" s="334" t="s">
        <v>819</v>
      </c>
      <c r="C51" s="334" t="s">
        <v>473</v>
      </c>
      <c r="D51" s="334" t="s">
        <v>839</v>
      </c>
      <c r="E51" s="335" t="s">
        <v>477</v>
      </c>
      <c r="F51" s="947" t="s">
        <v>225</v>
      </c>
      <c r="G51" s="945">
        <v>44.19</v>
      </c>
      <c r="H51" s="945">
        <v>2</v>
      </c>
      <c r="I51" s="945">
        <f t="shared" si="10"/>
        <v>88.38</v>
      </c>
      <c r="J51" s="946">
        <f>+$L$4</f>
        <v>0.27210000000000001</v>
      </c>
      <c r="K51" s="945">
        <f t="shared" si="1"/>
        <v>2.54</v>
      </c>
      <c r="L51" s="945">
        <f t="shared" si="11"/>
        <v>112.24</v>
      </c>
      <c r="P51" s="943"/>
    </row>
    <row r="52" spans="2:16">
      <c r="B52" s="938" t="s">
        <v>867</v>
      </c>
      <c r="C52" s="938" t="s">
        <v>837</v>
      </c>
      <c r="D52" s="938"/>
      <c r="E52" s="939" t="s">
        <v>19</v>
      </c>
      <c r="F52" s="941"/>
      <c r="G52" s="941"/>
      <c r="H52" s="942" t="s">
        <v>501</v>
      </c>
      <c r="I52" s="941">
        <f>SUBTOTAL(9,I53:I62)</f>
        <v>260151.72</v>
      </c>
      <c r="J52" s="942"/>
      <c r="K52" s="941"/>
      <c r="L52" s="941">
        <f>SUBTOTAL(9,L53:L62)</f>
        <v>330876.39</v>
      </c>
      <c r="P52" s="943"/>
    </row>
    <row r="53" spans="2:16" ht="25.5">
      <c r="B53" s="334" t="s">
        <v>820</v>
      </c>
      <c r="C53" s="334" t="s">
        <v>438</v>
      </c>
      <c r="D53" s="334" t="s">
        <v>839</v>
      </c>
      <c r="E53" s="335" t="s">
        <v>439</v>
      </c>
      <c r="F53" s="947" t="s">
        <v>225</v>
      </c>
      <c r="G53" s="945">
        <v>226.71</v>
      </c>
      <c r="H53" s="945">
        <v>7.58</v>
      </c>
      <c r="I53" s="945">
        <f t="shared" ref="I53:I62" si="12">TRUNC(G53 * H53, 2)</f>
        <v>1718.46</v>
      </c>
      <c r="J53" s="946">
        <f>+$L$4</f>
        <v>0.27210000000000001</v>
      </c>
      <c r="K53" s="945">
        <f t="shared" si="1"/>
        <v>9.64</v>
      </c>
      <c r="L53" s="945">
        <f t="shared" ref="L53:L62" si="13">TRUNC(G53 * K53, 2)</f>
        <v>2185.48</v>
      </c>
      <c r="P53" s="943"/>
    </row>
    <row r="54" spans="2:16" ht="25.5">
      <c r="B54" s="334" t="s">
        <v>821</v>
      </c>
      <c r="C54" s="334" t="s">
        <v>859</v>
      </c>
      <c r="D54" s="334" t="s">
        <v>839</v>
      </c>
      <c r="E54" s="335" t="s">
        <v>653</v>
      </c>
      <c r="F54" s="947" t="s">
        <v>231</v>
      </c>
      <c r="G54" s="945">
        <v>79.56</v>
      </c>
      <c r="H54" s="945">
        <v>4.9400000000000004</v>
      </c>
      <c r="I54" s="945">
        <f t="shared" si="12"/>
        <v>393.02</v>
      </c>
      <c r="J54" s="946">
        <f>+$L$4</f>
        <v>0.27210000000000001</v>
      </c>
      <c r="K54" s="945">
        <f t="shared" si="1"/>
        <v>6.28</v>
      </c>
      <c r="L54" s="945">
        <f t="shared" si="13"/>
        <v>499.63</v>
      </c>
      <c r="P54" s="943"/>
    </row>
    <row r="55" spans="2:16" ht="25.5">
      <c r="B55" s="334" t="s">
        <v>822</v>
      </c>
      <c r="C55" s="334" t="s">
        <v>460</v>
      </c>
      <c r="D55" s="334" t="s">
        <v>839</v>
      </c>
      <c r="E55" s="335" t="s">
        <v>450</v>
      </c>
      <c r="F55" s="947" t="s">
        <v>231</v>
      </c>
      <c r="G55" s="945">
        <v>113.6</v>
      </c>
      <c r="H55" s="945">
        <v>97.74</v>
      </c>
      <c r="I55" s="945">
        <f t="shared" si="12"/>
        <v>11103.26</v>
      </c>
      <c r="J55" s="946">
        <f>+$L$4</f>
        <v>0.27210000000000001</v>
      </c>
      <c r="K55" s="945">
        <f t="shared" si="1"/>
        <v>124.33</v>
      </c>
      <c r="L55" s="945">
        <f t="shared" si="13"/>
        <v>14123.88</v>
      </c>
      <c r="P55" s="943"/>
    </row>
    <row r="56" spans="2:16" ht="25.5">
      <c r="B56" s="334" t="s">
        <v>823</v>
      </c>
      <c r="C56" s="334" t="s">
        <v>459</v>
      </c>
      <c r="D56" s="334" t="s">
        <v>839</v>
      </c>
      <c r="E56" s="335" t="s">
        <v>449</v>
      </c>
      <c r="F56" s="947" t="s">
        <v>815</v>
      </c>
      <c r="G56" s="945">
        <v>14670.3</v>
      </c>
      <c r="H56" s="945">
        <v>12.4</v>
      </c>
      <c r="I56" s="945">
        <f t="shared" si="12"/>
        <v>181911.72</v>
      </c>
      <c r="J56" s="946">
        <f>+$L$4</f>
        <v>0.27210000000000001</v>
      </c>
      <c r="K56" s="945">
        <f t="shared" si="1"/>
        <v>15.77</v>
      </c>
      <c r="L56" s="945">
        <f t="shared" si="13"/>
        <v>231350.63</v>
      </c>
      <c r="P56" s="943"/>
    </row>
    <row r="57" spans="2:16" ht="25.5">
      <c r="B57" s="334" t="s">
        <v>824</v>
      </c>
      <c r="C57" s="334" t="s">
        <v>485</v>
      </c>
      <c r="D57" s="334" t="s">
        <v>839</v>
      </c>
      <c r="E57" s="335" t="s">
        <v>486</v>
      </c>
      <c r="F57" s="947" t="s">
        <v>225</v>
      </c>
      <c r="G57" s="945">
        <v>84.53</v>
      </c>
      <c r="H57" s="945">
        <v>651.37</v>
      </c>
      <c r="I57" s="945">
        <f t="shared" si="12"/>
        <v>55060.3</v>
      </c>
      <c r="J57" s="946">
        <f>+$L$4</f>
        <v>0.27210000000000001</v>
      </c>
      <c r="K57" s="945">
        <f t="shared" si="1"/>
        <v>828.6</v>
      </c>
      <c r="L57" s="945">
        <f t="shared" si="13"/>
        <v>70041.55</v>
      </c>
      <c r="P57" s="943"/>
    </row>
    <row r="58" spans="2:16" ht="25.5">
      <c r="B58" s="334" t="s">
        <v>825</v>
      </c>
      <c r="C58" s="334" t="s">
        <v>462</v>
      </c>
      <c r="D58" s="334" t="s">
        <v>839</v>
      </c>
      <c r="E58" s="335" t="s">
        <v>453</v>
      </c>
      <c r="F58" s="947" t="s">
        <v>225</v>
      </c>
      <c r="G58" s="945">
        <v>10.029999999999999</v>
      </c>
      <c r="H58" s="945">
        <v>625.79999999999995</v>
      </c>
      <c r="I58" s="945">
        <f t="shared" si="12"/>
        <v>6276.77</v>
      </c>
      <c r="J58" s="946">
        <f>+$L$4</f>
        <v>0.27210000000000001</v>
      </c>
      <c r="K58" s="945">
        <f t="shared" si="1"/>
        <v>796.08</v>
      </c>
      <c r="L58" s="945">
        <f t="shared" si="13"/>
        <v>7984.68</v>
      </c>
      <c r="P58" s="943"/>
    </row>
    <row r="59" spans="2:16" ht="25.5">
      <c r="B59" s="334" t="s">
        <v>870</v>
      </c>
      <c r="C59" s="334" t="s">
        <v>871</v>
      </c>
      <c r="D59" s="334" t="s">
        <v>839</v>
      </c>
      <c r="E59" s="335" t="s">
        <v>657</v>
      </c>
      <c r="F59" s="947" t="s">
        <v>225</v>
      </c>
      <c r="G59" s="945">
        <v>180.62</v>
      </c>
      <c r="H59" s="945">
        <v>16.04</v>
      </c>
      <c r="I59" s="945">
        <f t="shared" si="12"/>
        <v>2897.14</v>
      </c>
      <c r="J59" s="946">
        <f>+$L$4</f>
        <v>0.27210000000000001</v>
      </c>
      <c r="K59" s="945">
        <f t="shared" si="1"/>
        <v>20.399999999999999</v>
      </c>
      <c r="L59" s="945">
        <f t="shared" si="13"/>
        <v>3684.64</v>
      </c>
      <c r="P59" s="943"/>
    </row>
    <row r="60" spans="2:16" ht="25.5">
      <c r="B60" s="334" t="s">
        <v>872</v>
      </c>
      <c r="C60" s="334" t="s">
        <v>471</v>
      </c>
      <c r="D60" s="334" t="s">
        <v>839</v>
      </c>
      <c r="E60" s="335" t="s">
        <v>475</v>
      </c>
      <c r="F60" s="947" t="s">
        <v>225</v>
      </c>
      <c r="G60" s="945">
        <v>57.64</v>
      </c>
      <c r="H60" s="945">
        <v>9.93</v>
      </c>
      <c r="I60" s="945">
        <f t="shared" si="12"/>
        <v>572.36</v>
      </c>
      <c r="J60" s="946">
        <f>+$L$4</f>
        <v>0.27210000000000001</v>
      </c>
      <c r="K60" s="945">
        <f t="shared" si="1"/>
        <v>12.63</v>
      </c>
      <c r="L60" s="945">
        <f t="shared" si="13"/>
        <v>727.99</v>
      </c>
      <c r="P60" s="943"/>
    </row>
    <row r="61" spans="2:16">
      <c r="B61" s="334" t="s">
        <v>873</v>
      </c>
      <c r="C61" s="334" t="s">
        <v>472</v>
      </c>
      <c r="D61" s="334" t="s">
        <v>858</v>
      </c>
      <c r="E61" s="335" t="s">
        <v>476</v>
      </c>
      <c r="F61" s="947" t="s">
        <v>806</v>
      </c>
      <c r="G61" s="945">
        <v>37.47</v>
      </c>
      <c r="H61" s="945">
        <v>2.76</v>
      </c>
      <c r="I61" s="945">
        <f t="shared" si="12"/>
        <v>103.41</v>
      </c>
      <c r="J61" s="946">
        <f>+$L$4</f>
        <v>0.27210000000000001</v>
      </c>
      <c r="K61" s="945">
        <f t="shared" si="1"/>
        <v>3.51</v>
      </c>
      <c r="L61" s="945">
        <f t="shared" si="13"/>
        <v>131.51</v>
      </c>
      <c r="P61" s="943"/>
    </row>
    <row r="62" spans="2:16" ht="25.5">
      <c r="B62" s="334" t="s">
        <v>874</v>
      </c>
      <c r="C62" s="334" t="s">
        <v>473</v>
      </c>
      <c r="D62" s="334" t="s">
        <v>839</v>
      </c>
      <c r="E62" s="335" t="s">
        <v>477</v>
      </c>
      <c r="F62" s="947" t="s">
        <v>225</v>
      </c>
      <c r="G62" s="945">
        <v>57.64</v>
      </c>
      <c r="H62" s="945">
        <v>2</v>
      </c>
      <c r="I62" s="945">
        <f t="shared" si="12"/>
        <v>115.28</v>
      </c>
      <c r="J62" s="946">
        <f>+$L$4</f>
        <v>0.27210000000000001</v>
      </c>
      <c r="K62" s="945">
        <f t="shared" si="1"/>
        <v>2.54</v>
      </c>
      <c r="L62" s="945">
        <f t="shared" si="13"/>
        <v>146.4</v>
      </c>
      <c r="P62" s="943"/>
    </row>
    <row r="63" spans="2:16">
      <c r="B63" s="938" t="s">
        <v>875</v>
      </c>
      <c r="C63" s="938" t="s">
        <v>837</v>
      </c>
      <c r="D63" s="938"/>
      <c r="E63" s="939" t="s">
        <v>218</v>
      </c>
      <c r="F63" s="941"/>
      <c r="G63" s="941"/>
      <c r="H63" s="942" t="s">
        <v>501</v>
      </c>
      <c r="I63" s="941">
        <f>SUBTOTAL(9,I64:I71)</f>
        <v>106883.72</v>
      </c>
      <c r="J63" s="942"/>
      <c r="K63" s="941"/>
      <c r="L63" s="941">
        <f>SUBTOTAL(9,L64:L71)</f>
        <v>135962.07</v>
      </c>
      <c r="P63" s="943"/>
    </row>
    <row r="64" spans="2:16" ht="25.5">
      <c r="B64" s="334" t="s">
        <v>876</v>
      </c>
      <c r="C64" s="334" t="s">
        <v>458</v>
      </c>
      <c r="D64" s="334" t="s">
        <v>839</v>
      </c>
      <c r="E64" s="335" t="s">
        <v>447</v>
      </c>
      <c r="F64" s="947" t="s">
        <v>258</v>
      </c>
      <c r="G64" s="945">
        <v>22.8</v>
      </c>
      <c r="H64" s="945">
        <v>269.94</v>
      </c>
      <c r="I64" s="945">
        <f t="shared" ref="I64:I71" si="14">TRUNC(G64 * H64, 2)</f>
        <v>6154.63</v>
      </c>
      <c r="J64" s="946">
        <f>+$L$4</f>
        <v>0.27210000000000001</v>
      </c>
      <c r="K64" s="945">
        <f t="shared" ref="K64:K86" si="15">TRUNC(H64 * (1 + J64), 2)</f>
        <v>343.39</v>
      </c>
      <c r="L64" s="945">
        <f>TRUNC(G64 * K64, 2)</f>
        <v>7829.29</v>
      </c>
      <c r="P64" s="943"/>
    </row>
    <row r="65" spans="2:16" ht="25.5">
      <c r="B65" s="334" t="s">
        <v>877</v>
      </c>
      <c r="C65" s="334" t="s">
        <v>865</v>
      </c>
      <c r="D65" s="334" t="s">
        <v>839</v>
      </c>
      <c r="E65" s="335" t="s">
        <v>448</v>
      </c>
      <c r="F65" s="947" t="s">
        <v>258</v>
      </c>
      <c r="G65" s="945">
        <v>24</v>
      </c>
      <c r="H65" s="945">
        <v>2213.88</v>
      </c>
      <c r="I65" s="945">
        <f t="shared" si="14"/>
        <v>53133.120000000003</v>
      </c>
      <c r="J65" s="946">
        <f>+$L$4</f>
        <v>0.27210000000000001</v>
      </c>
      <c r="K65" s="945">
        <f t="shared" si="15"/>
        <v>2816.27</v>
      </c>
      <c r="L65" s="945">
        <f>TRUNC(G65 * K65, 2)</f>
        <v>67590.48</v>
      </c>
      <c r="P65" s="943"/>
    </row>
    <row r="66" spans="2:16" ht="25.5">
      <c r="B66" s="334" t="s">
        <v>878</v>
      </c>
      <c r="C66" s="334" t="s">
        <v>459</v>
      </c>
      <c r="D66" s="334" t="s">
        <v>839</v>
      </c>
      <c r="E66" s="335" t="s">
        <v>449</v>
      </c>
      <c r="F66" s="947" t="s">
        <v>815</v>
      </c>
      <c r="G66" s="945">
        <v>1115.42</v>
      </c>
      <c r="H66" s="945">
        <v>12.4</v>
      </c>
      <c r="I66" s="945">
        <f t="shared" si="14"/>
        <v>13831.2</v>
      </c>
      <c r="J66" s="946">
        <f>+$L$4</f>
        <v>0.27210000000000001</v>
      </c>
      <c r="K66" s="945">
        <f t="shared" si="15"/>
        <v>15.77</v>
      </c>
      <c r="L66" s="945">
        <f t="shared" ref="L66:L70" si="16">TRUNC(G66 * K66, 2)</f>
        <v>17590.169999999998</v>
      </c>
      <c r="P66" s="943"/>
    </row>
    <row r="67" spans="2:16" ht="25.5">
      <c r="B67" s="334" t="s">
        <v>879</v>
      </c>
      <c r="C67" s="334" t="s">
        <v>880</v>
      </c>
      <c r="D67" s="334" t="s">
        <v>445</v>
      </c>
      <c r="E67" s="335" t="s">
        <v>881</v>
      </c>
      <c r="F67" s="947" t="s">
        <v>454</v>
      </c>
      <c r="G67" s="945">
        <v>11.2</v>
      </c>
      <c r="H67" s="945">
        <v>68.069999999999993</v>
      </c>
      <c r="I67" s="945">
        <f t="shared" si="14"/>
        <v>762.38</v>
      </c>
      <c r="J67" s="946">
        <f>+$L$4</f>
        <v>0.27210000000000001</v>
      </c>
      <c r="K67" s="945">
        <f t="shared" si="15"/>
        <v>86.59</v>
      </c>
      <c r="L67" s="945">
        <f t="shared" si="16"/>
        <v>969.8</v>
      </c>
      <c r="P67" s="943"/>
    </row>
    <row r="68" spans="2:16" ht="25.5">
      <c r="B68" s="334" t="s">
        <v>882</v>
      </c>
      <c r="C68" s="334" t="s">
        <v>460</v>
      </c>
      <c r="D68" s="334" t="s">
        <v>839</v>
      </c>
      <c r="E68" s="335" t="s">
        <v>450</v>
      </c>
      <c r="F68" s="947" t="s">
        <v>231</v>
      </c>
      <c r="G68" s="945">
        <v>2.1</v>
      </c>
      <c r="H68" s="945">
        <v>97.74</v>
      </c>
      <c r="I68" s="945">
        <f t="shared" si="14"/>
        <v>205.25</v>
      </c>
      <c r="J68" s="946">
        <f>+$L$4</f>
        <v>0.27210000000000001</v>
      </c>
      <c r="K68" s="945">
        <f t="shared" si="15"/>
        <v>124.33</v>
      </c>
      <c r="L68" s="945">
        <f t="shared" si="16"/>
        <v>261.08999999999997</v>
      </c>
      <c r="P68" s="943"/>
    </row>
    <row r="69" spans="2:16" ht="25.5">
      <c r="B69" s="334" t="s">
        <v>883</v>
      </c>
      <c r="C69" s="334" t="s">
        <v>461</v>
      </c>
      <c r="D69" s="334" t="s">
        <v>839</v>
      </c>
      <c r="E69" s="335" t="s">
        <v>451</v>
      </c>
      <c r="F69" s="947" t="s">
        <v>225</v>
      </c>
      <c r="G69" s="945">
        <v>0.39</v>
      </c>
      <c r="H69" s="945">
        <v>713.77</v>
      </c>
      <c r="I69" s="945">
        <f t="shared" si="14"/>
        <v>278.37</v>
      </c>
      <c r="J69" s="946">
        <f>+$L$4</f>
        <v>0.27210000000000001</v>
      </c>
      <c r="K69" s="945">
        <f t="shared" si="15"/>
        <v>907.98</v>
      </c>
      <c r="L69" s="945">
        <f t="shared" si="16"/>
        <v>354.11</v>
      </c>
      <c r="P69" s="943"/>
    </row>
    <row r="70" spans="2:16" ht="25.5">
      <c r="B70" s="334" t="s">
        <v>884</v>
      </c>
      <c r="C70" s="334" t="s">
        <v>462</v>
      </c>
      <c r="D70" s="334" t="s">
        <v>839</v>
      </c>
      <c r="E70" s="335" t="s">
        <v>453</v>
      </c>
      <c r="F70" s="947" t="s">
        <v>225</v>
      </c>
      <c r="G70" s="945">
        <v>0.03</v>
      </c>
      <c r="H70" s="945">
        <v>625.79999999999995</v>
      </c>
      <c r="I70" s="945">
        <f t="shared" si="14"/>
        <v>18.77</v>
      </c>
      <c r="J70" s="946">
        <f>+$L$4</f>
        <v>0.27210000000000001</v>
      </c>
      <c r="K70" s="945">
        <f t="shared" si="15"/>
        <v>796.08</v>
      </c>
      <c r="L70" s="945">
        <f t="shared" si="16"/>
        <v>23.88</v>
      </c>
      <c r="P70" s="943"/>
    </row>
    <row r="71" spans="2:16" ht="25.5">
      <c r="B71" s="334" t="s">
        <v>886</v>
      </c>
      <c r="C71" s="334" t="s">
        <v>887</v>
      </c>
      <c r="D71" s="334" t="s">
        <v>446</v>
      </c>
      <c r="E71" s="335" t="s">
        <v>452</v>
      </c>
      <c r="F71" s="947" t="s">
        <v>457</v>
      </c>
      <c r="G71" s="945">
        <v>1</v>
      </c>
      <c r="H71" s="945">
        <v>32500</v>
      </c>
      <c r="I71" s="945">
        <f t="shared" si="14"/>
        <v>32500</v>
      </c>
      <c r="J71" s="946">
        <f>+$L$4</f>
        <v>0.27210000000000001</v>
      </c>
      <c r="K71" s="945">
        <f t="shared" si="15"/>
        <v>41343.25</v>
      </c>
      <c r="L71" s="945">
        <f>TRUNC(G71 * K71, 2)</f>
        <v>41343.25</v>
      </c>
      <c r="P71" s="943"/>
    </row>
    <row r="72" spans="2:16">
      <c r="B72" s="938" t="s">
        <v>888</v>
      </c>
      <c r="C72" s="938" t="s">
        <v>837</v>
      </c>
      <c r="D72" s="938"/>
      <c r="E72" s="939" t="s">
        <v>109</v>
      </c>
      <c r="F72" s="941"/>
      <c r="G72" s="941"/>
      <c r="H72" s="942" t="s">
        <v>501</v>
      </c>
      <c r="I72" s="941">
        <f>SUBTOTAL(9,I73:I73)</f>
        <v>1233986.3999999999</v>
      </c>
      <c r="J72" s="942"/>
      <c r="K72" s="941"/>
      <c r="L72" s="941">
        <f>SUBTOTAL(9,L73:L73)</f>
        <v>1569654.72</v>
      </c>
      <c r="P72" s="943"/>
    </row>
    <row r="73" spans="2:16" ht="25.5">
      <c r="B73" s="334" t="s">
        <v>826</v>
      </c>
      <c r="C73" s="334" t="s">
        <v>499</v>
      </c>
      <c r="D73" s="334" t="s">
        <v>839</v>
      </c>
      <c r="E73" s="335" t="s">
        <v>500</v>
      </c>
      <c r="F73" s="947" t="s">
        <v>225</v>
      </c>
      <c r="G73" s="945">
        <v>12009.6</v>
      </c>
      <c r="H73" s="945">
        <v>102.75</v>
      </c>
      <c r="I73" s="945">
        <f t="shared" ref="I73" si="17">TRUNC(G73 * H73, 2)</f>
        <v>1233986.3999999999</v>
      </c>
      <c r="J73" s="946">
        <f>+$L$4</f>
        <v>0.27210000000000001</v>
      </c>
      <c r="K73" s="945">
        <f t="shared" si="15"/>
        <v>130.69999999999999</v>
      </c>
      <c r="L73" s="945">
        <f t="shared" ref="L73" si="18">TRUNC(G73 * K73, 2)</f>
        <v>1569654.72</v>
      </c>
      <c r="P73" s="943"/>
    </row>
    <row r="74" spans="2:16">
      <c r="B74" s="938" t="s">
        <v>889</v>
      </c>
      <c r="C74" s="938" t="s">
        <v>837</v>
      </c>
      <c r="D74" s="938"/>
      <c r="E74" s="939" t="s">
        <v>91</v>
      </c>
      <c r="F74" s="941"/>
      <c r="G74" s="941"/>
      <c r="H74" s="942" t="s">
        <v>501</v>
      </c>
      <c r="I74" s="941">
        <f>SUBTOTAL(9,I75:I86)</f>
        <v>288891.01999999996</v>
      </c>
      <c r="J74" s="942"/>
      <c r="K74" s="941"/>
      <c r="L74" s="941">
        <f>SUBTOTAL(9,L75:L86)</f>
        <v>367433.03</v>
      </c>
      <c r="P74" s="943"/>
    </row>
    <row r="75" spans="2:16">
      <c r="B75" s="938" t="s">
        <v>890</v>
      </c>
      <c r="C75" s="938" t="s">
        <v>837</v>
      </c>
      <c r="D75" s="938"/>
      <c r="E75" s="939" t="s">
        <v>90</v>
      </c>
      <c r="F75" s="941"/>
      <c r="G75" s="941"/>
      <c r="H75" s="942" t="s">
        <v>501</v>
      </c>
      <c r="I75" s="941">
        <f>SUBTOTAL(9,I76:I78)</f>
        <v>226886.44</v>
      </c>
      <c r="J75" s="942"/>
      <c r="K75" s="941"/>
      <c r="L75" s="941">
        <f>SUBTOTAL(9,L76:L78)</f>
        <v>288572.62</v>
      </c>
      <c r="P75" s="943"/>
    </row>
    <row r="76" spans="2:16" ht="25.5">
      <c r="B76" s="334" t="s">
        <v>827</v>
      </c>
      <c r="C76" s="334" t="s">
        <v>891</v>
      </c>
      <c r="D76" s="334" t="s">
        <v>839</v>
      </c>
      <c r="E76" s="335" t="s">
        <v>655</v>
      </c>
      <c r="F76" s="947" t="s">
        <v>231</v>
      </c>
      <c r="G76" s="945">
        <v>200.48</v>
      </c>
      <c r="H76" s="945">
        <v>188.71</v>
      </c>
      <c r="I76" s="945">
        <f t="shared" ref="I76:I78" si="19">TRUNC(G76 * H76, 2)</f>
        <v>37832.58</v>
      </c>
      <c r="J76" s="946">
        <f>+$L$4</f>
        <v>0.27210000000000001</v>
      </c>
      <c r="K76" s="945">
        <f t="shared" si="15"/>
        <v>240.05</v>
      </c>
      <c r="L76" s="945">
        <f>TRUNC(G76 * K76, 2)</f>
        <v>48125.22</v>
      </c>
      <c r="P76" s="943"/>
    </row>
    <row r="77" spans="2:16" ht="25.5">
      <c r="B77" s="334" t="s">
        <v>828</v>
      </c>
      <c r="C77" s="334" t="s">
        <v>459</v>
      </c>
      <c r="D77" s="334" t="s">
        <v>839</v>
      </c>
      <c r="E77" s="335" t="s">
        <v>449</v>
      </c>
      <c r="F77" s="947" t="s">
        <v>815</v>
      </c>
      <c r="G77" s="945">
        <v>11783.92</v>
      </c>
      <c r="H77" s="945">
        <v>12.4</v>
      </c>
      <c r="I77" s="945">
        <f t="shared" si="19"/>
        <v>146120.6</v>
      </c>
      <c r="J77" s="946">
        <f>+$L$4</f>
        <v>0.27210000000000001</v>
      </c>
      <c r="K77" s="945">
        <f t="shared" si="15"/>
        <v>15.77</v>
      </c>
      <c r="L77" s="945">
        <f t="shared" ref="L77:L78" si="20">TRUNC(G77 * K77, 2)</f>
        <v>185832.41</v>
      </c>
      <c r="P77" s="943"/>
    </row>
    <row r="78" spans="2:16" ht="25.5">
      <c r="B78" s="334" t="s">
        <v>829</v>
      </c>
      <c r="C78" s="334" t="s">
        <v>461</v>
      </c>
      <c r="D78" s="334" t="s">
        <v>839</v>
      </c>
      <c r="E78" s="335" t="s">
        <v>451</v>
      </c>
      <c r="F78" s="947" t="s">
        <v>225</v>
      </c>
      <c r="G78" s="945">
        <v>60.15</v>
      </c>
      <c r="H78" s="945">
        <v>713.77</v>
      </c>
      <c r="I78" s="945">
        <f t="shared" si="19"/>
        <v>42933.26</v>
      </c>
      <c r="J78" s="946">
        <f>+$L$4</f>
        <v>0.27210000000000001</v>
      </c>
      <c r="K78" s="945">
        <f t="shared" si="15"/>
        <v>907.98</v>
      </c>
      <c r="L78" s="945">
        <f t="shared" si="20"/>
        <v>54614.99</v>
      </c>
      <c r="P78" s="943"/>
    </row>
    <row r="79" spans="2:16">
      <c r="B79" s="938" t="s">
        <v>892</v>
      </c>
      <c r="C79" s="938" t="s">
        <v>837</v>
      </c>
      <c r="D79" s="938"/>
      <c r="E79" s="939" t="s">
        <v>489</v>
      </c>
      <c r="F79" s="941"/>
      <c r="G79" s="941"/>
      <c r="H79" s="942" t="s">
        <v>501</v>
      </c>
      <c r="I79" s="941">
        <f>SUBTOTAL(9,I80:I82)</f>
        <v>38228.870000000003</v>
      </c>
      <c r="J79" s="942"/>
      <c r="K79" s="941"/>
      <c r="L79" s="941">
        <f>SUBTOTAL(9,L80:L82)</f>
        <v>48621.82</v>
      </c>
      <c r="P79" s="943"/>
    </row>
    <row r="80" spans="2:16" ht="25.5">
      <c r="B80" s="334" t="s">
        <v>893</v>
      </c>
      <c r="C80" s="334" t="s">
        <v>460</v>
      </c>
      <c r="D80" s="334" t="s">
        <v>839</v>
      </c>
      <c r="E80" s="335" t="s">
        <v>450</v>
      </c>
      <c r="F80" s="947" t="s">
        <v>231</v>
      </c>
      <c r="G80" s="945">
        <v>45.24</v>
      </c>
      <c r="H80" s="945">
        <v>97.74</v>
      </c>
      <c r="I80" s="945">
        <f>TRUNC(G80 * H80, 2)</f>
        <v>4421.75</v>
      </c>
      <c r="J80" s="946">
        <f>+$L$4</f>
        <v>0.27210000000000001</v>
      </c>
      <c r="K80" s="945">
        <f t="shared" si="15"/>
        <v>124.33</v>
      </c>
      <c r="L80" s="945">
        <f>TRUNC(G80 * K80, 2)</f>
        <v>5624.68</v>
      </c>
      <c r="P80" s="943"/>
    </row>
    <row r="81" spans="2:16" ht="25.5">
      <c r="B81" s="334" t="s">
        <v>894</v>
      </c>
      <c r="C81" s="334" t="s">
        <v>459</v>
      </c>
      <c r="D81" s="334" t="s">
        <v>839</v>
      </c>
      <c r="E81" s="335" t="s">
        <v>449</v>
      </c>
      <c r="F81" s="947" t="s">
        <v>815</v>
      </c>
      <c r="G81" s="945">
        <v>2187.6</v>
      </c>
      <c r="H81" s="945">
        <v>12.4</v>
      </c>
      <c r="I81" s="945">
        <f>TRUNC(G81 * H81, 2)</f>
        <v>27126.240000000002</v>
      </c>
      <c r="J81" s="946">
        <f>+$L$4</f>
        <v>0.27210000000000001</v>
      </c>
      <c r="K81" s="945">
        <f t="shared" si="15"/>
        <v>15.77</v>
      </c>
      <c r="L81" s="945">
        <f>TRUNC(G81 * K81, 2)</f>
        <v>34498.449999999997</v>
      </c>
      <c r="P81" s="943"/>
    </row>
    <row r="82" spans="2:16" ht="25.5">
      <c r="B82" s="334" t="s">
        <v>895</v>
      </c>
      <c r="C82" s="334" t="s">
        <v>461</v>
      </c>
      <c r="D82" s="334" t="s">
        <v>839</v>
      </c>
      <c r="E82" s="335" t="s">
        <v>451</v>
      </c>
      <c r="F82" s="947" t="s">
        <v>225</v>
      </c>
      <c r="G82" s="945">
        <v>9.36</v>
      </c>
      <c r="H82" s="945">
        <v>713.77</v>
      </c>
      <c r="I82" s="945">
        <f>TRUNC(G82 * H82, 2)</f>
        <v>6680.88</v>
      </c>
      <c r="J82" s="946">
        <f>+$L$4</f>
        <v>0.27210000000000001</v>
      </c>
      <c r="K82" s="945">
        <f t="shared" si="15"/>
        <v>907.98</v>
      </c>
      <c r="L82" s="945">
        <f>TRUNC(G82 * K82, 2)</f>
        <v>8498.69</v>
      </c>
      <c r="P82" s="943"/>
    </row>
    <row r="83" spans="2:16">
      <c r="B83" s="938" t="s">
        <v>896</v>
      </c>
      <c r="C83" s="938" t="s">
        <v>837</v>
      </c>
      <c r="D83" s="938"/>
      <c r="E83" s="939" t="s">
        <v>92</v>
      </c>
      <c r="F83" s="941"/>
      <c r="G83" s="941"/>
      <c r="H83" s="942" t="s">
        <v>501</v>
      </c>
      <c r="I83" s="941">
        <f>SUBTOTAL(9,I84:I86)</f>
        <v>23775.71</v>
      </c>
      <c r="J83" s="942"/>
      <c r="K83" s="941"/>
      <c r="L83" s="941">
        <f>SUBTOTAL(9,L84:L86)</f>
        <v>30238.59</v>
      </c>
      <c r="P83" s="943"/>
    </row>
    <row r="84" spans="2:16" ht="25.5">
      <c r="B84" s="334" t="s">
        <v>897</v>
      </c>
      <c r="C84" s="334" t="s">
        <v>460</v>
      </c>
      <c r="D84" s="334" t="s">
        <v>839</v>
      </c>
      <c r="E84" s="335" t="s">
        <v>450</v>
      </c>
      <c r="F84" s="947" t="s">
        <v>231</v>
      </c>
      <c r="G84" s="945">
        <v>19.2</v>
      </c>
      <c r="H84" s="945">
        <v>97.74</v>
      </c>
      <c r="I84" s="945">
        <f>TRUNC(G84 * H84, 2)</f>
        <v>1876.6</v>
      </c>
      <c r="J84" s="946">
        <f>+$L$4</f>
        <v>0.27210000000000001</v>
      </c>
      <c r="K84" s="945">
        <f t="shared" ref="K84:K85" si="21">TRUNC(H84 * (1 + J84), 2)</f>
        <v>124.33</v>
      </c>
      <c r="L84" s="945">
        <f>TRUNC(G84 * K84, 2)</f>
        <v>2387.13</v>
      </c>
      <c r="P84" s="943"/>
    </row>
    <row r="85" spans="2:16" ht="25.5">
      <c r="B85" s="334" t="s">
        <v>898</v>
      </c>
      <c r="C85" s="334" t="s">
        <v>459</v>
      </c>
      <c r="D85" s="334" t="s">
        <v>839</v>
      </c>
      <c r="E85" s="335" t="s">
        <v>449</v>
      </c>
      <c r="F85" s="947" t="s">
        <v>815</v>
      </c>
      <c r="G85" s="945">
        <v>1576.95</v>
      </c>
      <c r="H85" s="945">
        <v>12.4</v>
      </c>
      <c r="I85" s="945">
        <f>TRUNC(G85 * H85, 2)</f>
        <v>19554.18</v>
      </c>
      <c r="J85" s="946">
        <f>+$L$4</f>
        <v>0.27210000000000001</v>
      </c>
      <c r="K85" s="945">
        <f t="shared" si="21"/>
        <v>15.77</v>
      </c>
      <c r="L85" s="945">
        <f>TRUNC(G85 * K85, 2)</f>
        <v>24868.5</v>
      </c>
      <c r="P85" s="943"/>
    </row>
    <row r="86" spans="2:16" ht="25.5">
      <c r="B86" s="334" t="s">
        <v>899</v>
      </c>
      <c r="C86" s="334" t="s">
        <v>485</v>
      </c>
      <c r="D86" s="334" t="s">
        <v>839</v>
      </c>
      <c r="E86" s="335" t="s">
        <v>486</v>
      </c>
      <c r="F86" s="947" t="s">
        <v>225</v>
      </c>
      <c r="G86" s="945">
        <v>3.6</v>
      </c>
      <c r="H86" s="945">
        <v>651.37</v>
      </c>
      <c r="I86" s="945">
        <f>TRUNC(G86 * H86, 2)</f>
        <v>2344.9299999999998</v>
      </c>
      <c r="J86" s="946">
        <f>+$L$4</f>
        <v>0.27210000000000001</v>
      </c>
      <c r="K86" s="945">
        <f t="shared" si="15"/>
        <v>828.6</v>
      </c>
      <c r="L86" s="945">
        <f>TRUNC(G86 * K86, 2)</f>
        <v>2982.96</v>
      </c>
      <c r="P86" s="943"/>
    </row>
    <row r="87" spans="2:16">
      <c r="B87" s="938" t="s">
        <v>900</v>
      </c>
      <c r="C87" s="938" t="s">
        <v>837</v>
      </c>
      <c r="D87" s="938"/>
      <c r="E87" s="939" t="s">
        <v>106</v>
      </c>
      <c r="F87" s="941"/>
      <c r="G87" s="941"/>
      <c r="H87" s="942" t="s">
        <v>501</v>
      </c>
      <c r="I87" s="941">
        <f>SUBTOTAL(9,I88:I111)</f>
        <v>2440371.48</v>
      </c>
      <c r="J87" s="942"/>
      <c r="K87" s="941"/>
      <c r="L87" s="941">
        <f>SUBTOTAL(9,L88:L111)</f>
        <v>3103820.7199999997</v>
      </c>
      <c r="P87" s="943"/>
    </row>
    <row r="88" spans="2:16">
      <c r="B88" s="938" t="s">
        <v>901</v>
      </c>
      <c r="C88" s="938" t="s">
        <v>837</v>
      </c>
      <c r="D88" s="938"/>
      <c r="E88" s="939" t="s">
        <v>902</v>
      </c>
      <c r="F88" s="941"/>
      <c r="G88" s="941"/>
      <c r="H88" s="942" t="s">
        <v>501</v>
      </c>
      <c r="I88" s="941">
        <f>SUBTOTAL(9,I89:I91)</f>
        <v>1217649.6299999999</v>
      </c>
      <c r="J88" s="942"/>
      <c r="K88" s="941"/>
      <c r="L88" s="941">
        <f>SUBTOTAL(9,L89:L91)</f>
        <v>1548648.46</v>
      </c>
      <c r="P88" s="943"/>
    </row>
    <row r="89" spans="2:16" ht="25.5">
      <c r="B89" s="334" t="s">
        <v>830</v>
      </c>
      <c r="C89" s="334" t="s">
        <v>460</v>
      </c>
      <c r="D89" s="334" t="s">
        <v>839</v>
      </c>
      <c r="E89" s="335" t="s">
        <v>450</v>
      </c>
      <c r="F89" s="947" t="s">
        <v>231</v>
      </c>
      <c r="G89" s="945">
        <v>760.74</v>
      </c>
      <c r="H89" s="945">
        <v>97.74</v>
      </c>
      <c r="I89" s="945">
        <f t="shared" ref="I89:I91" si="22">TRUNC(G89 * H89, 2)</f>
        <v>74354.720000000001</v>
      </c>
      <c r="J89" s="946">
        <f>+$L$4</f>
        <v>0.27210000000000001</v>
      </c>
      <c r="K89" s="945">
        <f t="shared" ref="K89:K111" si="23">TRUNC(H89 * (1 + J89), 2)</f>
        <v>124.33</v>
      </c>
      <c r="L89" s="945">
        <f>TRUNC(G89 * K89, 2)</f>
        <v>94582.8</v>
      </c>
      <c r="P89" s="943"/>
    </row>
    <row r="90" spans="2:16" ht="25.5">
      <c r="B90" s="334" t="s">
        <v>831</v>
      </c>
      <c r="C90" s="334" t="s">
        <v>459</v>
      </c>
      <c r="D90" s="334" t="s">
        <v>839</v>
      </c>
      <c r="E90" s="335" t="s">
        <v>449</v>
      </c>
      <c r="F90" s="947" t="s">
        <v>815</v>
      </c>
      <c r="G90" s="945">
        <v>78766.210000000006</v>
      </c>
      <c r="H90" s="945">
        <v>12.4</v>
      </c>
      <c r="I90" s="945">
        <f t="shared" si="22"/>
        <v>976701</v>
      </c>
      <c r="J90" s="946">
        <f>+$L$4</f>
        <v>0.27210000000000001</v>
      </c>
      <c r="K90" s="945">
        <f t="shared" si="23"/>
        <v>15.77</v>
      </c>
      <c r="L90" s="945">
        <f t="shared" ref="L90:L91" si="24">TRUNC(G90 * K90, 2)</f>
        <v>1242143.1299999999</v>
      </c>
      <c r="P90" s="943"/>
    </row>
    <row r="91" spans="2:16" ht="25.5">
      <c r="B91" s="334" t="s">
        <v>903</v>
      </c>
      <c r="C91" s="334" t="s">
        <v>461</v>
      </c>
      <c r="D91" s="334" t="s">
        <v>839</v>
      </c>
      <c r="E91" s="335" t="s">
        <v>451</v>
      </c>
      <c r="F91" s="947" t="s">
        <v>225</v>
      </c>
      <c r="G91" s="945">
        <v>233.4</v>
      </c>
      <c r="H91" s="945">
        <v>713.77</v>
      </c>
      <c r="I91" s="945">
        <f t="shared" si="22"/>
        <v>166593.91</v>
      </c>
      <c r="J91" s="946">
        <f>+$L$4</f>
        <v>0.27210000000000001</v>
      </c>
      <c r="K91" s="945">
        <f t="shared" si="23"/>
        <v>907.98</v>
      </c>
      <c r="L91" s="945">
        <f t="shared" si="24"/>
        <v>211922.53</v>
      </c>
      <c r="P91" s="943"/>
    </row>
    <row r="92" spans="2:16">
      <c r="B92" s="938" t="s">
        <v>904</v>
      </c>
      <c r="C92" s="938" t="s">
        <v>837</v>
      </c>
      <c r="D92" s="938"/>
      <c r="E92" s="939" t="s">
        <v>107</v>
      </c>
      <c r="F92" s="941"/>
      <c r="G92" s="941"/>
      <c r="H92" s="942" t="s">
        <v>501</v>
      </c>
      <c r="I92" s="941">
        <f>SUBTOTAL(9,I93:I95)</f>
        <v>41710.339999999997</v>
      </c>
      <c r="J92" s="942"/>
      <c r="K92" s="941"/>
      <c r="L92" s="941">
        <f>SUBTOTAL(9,L93:L95)</f>
        <v>53054.1</v>
      </c>
      <c r="P92" s="943"/>
    </row>
    <row r="93" spans="2:16" ht="25.5">
      <c r="B93" s="334" t="s">
        <v>832</v>
      </c>
      <c r="C93" s="334" t="s">
        <v>460</v>
      </c>
      <c r="D93" s="334" t="s">
        <v>839</v>
      </c>
      <c r="E93" s="335" t="s">
        <v>450</v>
      </c>
      <c r="F93" s="947" t="s">
        <v>231</v>
      </c>
      <c r="G93" s="945">
        <v>165.9</v>
      </c>
      <c r="H93" s="945">
        <v>97.74</v>
      </c>
      <c r="I93" s="945">
        <f>TRUNC(G93 * H93, 2)</f>
        <v>16215.06</v>
      </c>
      <c r="J93" s="946">
        <f>+$L$4</f>
        <v>0.27210000000000001</v>
      </c>
      <c r="K93" s="945">
        <f t="shared" si="23"/>
        <v>124.33</v>
      </c>
      <c r="L93" s="945">
        <f>TRUNC(G93 * K93, 2)</f>
        <v>20626.34</v>
      </c>
      <c r="P93" s="943"/>
    </row>
    <row r="94" spans="2:16" ht="25.5">
      <c r="B94" s="334" t="s">
        <v>905</v>
      </c>
      <c r="C94" s="334" t="s">
        <v>461</v>
      </c>
      <c r="D94" s="334" t="s">
        <v>839</v>
      </c>
      <c r="E94" s="335" t="s">
        <v>451</v>
      </c>
      <c r="F94" s="947" t="s">
        <v>225</v>
      </c>
      <c r="G94" s="945">
        <v>15.64</v>
      </c>
      <c r="H94" s="945">
        <v>713.77</v>
      </c>
      <c r="I94" s="945">
        <f>TRUNC(G94 * H94, 2)</f>
        <v>11163.36</v>
      </c>
      <c r="J94" s="946">
        <f>+$L$4</f>
        <v>0.27210000000000001</v>
      </c>
      <c r="K94" s="945">
        <f t="shared" si="23"/>
        <v>907.98</v>
      </c>
      <c r="L94" s="945">
        <f>TRUNC(G94 * K94, 2)</f>
        <v>14200.8</v>
      </c>
      <c r="P94" s="943"/>
    </row>
    <row r="95" spans="2:16" ht="25.5">
      <c r="B95" s="334" t="s">
        <v>906</v>
      </c>
      <c r="C95" s="334" t="s">
        <v>459</v>
      </c>
      <c r="D95" s="334" t="s">
        <v>839</v>
      </c>
      <c r="E95" s="335" t="s">
        <v>449</v>
      </c>
      <c r="F95" s="947" t="s">
        <v>815</v>
      </c>
      <c r="G95" s="945">
        <v>1155.8</v>
      </c>
      <c r="H95" s="945">
        <v>12.4</v>
      </c>
      <c r="I95" s="945">
        <f>TRUNC(G95 * H95, 2)</f>
        <v>14331.92</v>
      </c>
      <c r="J95" s="946">
        <f>+$L$4</f>
        <v>0.27210000000000001</v>
      </c>
      <c r="K95" s="945">
        <f t="shared" si="23"/>
        <v>15.77</v>
      </c>
      <c r="L95" s="945">
        <f>TRUNC(G95 * K95, 2)</f>
        <v>18226.96</v>
      </c>
      <c r="P95" s="943"/>
    </row>
    <row r="96" spans="2:16">
      <c r="B96" s="938" t="s">
        <v>907</v>
      </c>
      <c r="C96" s="938" t="s">
        <v>837</v>
      </c>
      <c r="D96" s="938"/>
      <c r="E96" s="939" t="s">
        <v>108</v>
      </c>
      <c r="F96" s="941"/>
      <c r="G96" s="941"/>
      <c r="H96" s="942" t="s">
        <v>501</v>
      </c>
      <c r="I96" s="941">
        <f>SUBTOTAL(9,I97:I99)</f>
        <v>872275.72</v>
      </c>
      <c r="J96" s="942"/>
      <c r="K96" s="941"/>
      <c r="L96" s="941">
        <f>SUBTOTAL(9,L97:L99)</f>
        <v>1109422.01</v>
      </c>
      <c r="P96" s="943"/>
    </row>
    <row r="97" spans="2:16" ht="25.5">
      <c r="B97" s="334" t="s">
        <v>908</v>
      </c>
      <c r="C97" s="334" t="s">
        <v>460</v>
      </c>
      <c r="D97" s="334" t="s">
        <v>839</v>
      </c>
      <c r="E97" s="335" t="s">
        <v>450</v>
      </c>
      <c r="F97" s="947" t="s">
        <v>231</v>
      </c>
      <c r="G97" s="945">
        <v>920.8</v>
      </c>
      <c r="H97" s="945">
        <v>97.74</v>
      </c>
      <c r="I97" s="945">
        <f>TRUNC(G97 * H97, 2)</f>
        <v>89998.99</v>
      </c>
      <c r="J97" s="946">
        <f>+$L$4</f>
        <v>0.27210000000000001</v>
      </c>
      <c r="K97" s="945">
        <f t="shared" ref="K97:K108" si="25">TRUNC(H97 * (1 + J97), 2)</f>
        <v>124.33</v>
      </c>
      <c r="L97" s="945">
        <f>TRUNC(G97 * K97, 2)</f>
        <v>114483.06</v>
      </c>
      <c r="P97" s="943"/>
    </row>
    <row r="98" spans="2:16" ht="25.5">
      <c r="B98" s="334" t="s">
        <v>909</v>
      </c>
      <c r="C98" s="334" t="s">
        <v>459</v>
      </c>
      <c r="D98" s="334" t="s">
        <v>839</v>
      </c>
      <c r="E98" s="335" t="s">
        <v>449</v>
      </c>
      <c r="F98" s="947" t="s">
        <v>815</v>
      </c>
      <c r="G98" s="945">
        <v>47890.44</v>
      </c>
      <c r="H98" s="945">
        <v>12.4</v>
      </c>
      <c r="I98" s="945">
        <f>TRUNC(G98 * H98, 2)</f>
        <v>593841.44999999995</v>
      </c>
      <c r="J98" s="946">
        <f>+$L$4</f>
        <v>0.27210000000000001</v>
      </c>
      <c r="K98" s="945">
        <f t="shared" si="25"/>
        <v>15.77</v>
      </c>
      <c r="L98" s="945">
        <f>TRUNC(G98 * K98, 2)</f>
        <v>755232.23</v>
      </c>
      <c r="P98" s="943"/>
    </row>
    <row r="99" spans="2:16" ht="25.5">
      <c r="B99" s="334" t="s">
        <v>910</v>
      </c>
      <c r="C99" s="334" t="s">
        <v>461</v>
      </c>
      <c r="D99" s="334" t="s">
        <v>839</v>
      </c>
      <c r="E99" s="335" t="s">
        <v>451</v>
      </c>
      <c r="F99" s="947" t="s">
        <v>225</v>
      </c>
      <c r="G99" s="945">
        <v>264</v>
      </c>
      <c r="H99" s="945">
        <v>713.77</v>
      </c>
      <c r="I99" s="945">
        <f>TRUNC(G99 * H99, 2)</f>
        <v>188435.28</v>
      </c>
      <c r="J99" s="946">
        <f>+$L$4</f>
        <v>0.27210000000000001</v>
      </c>
      <c r="K99" s="945">
        <f t="shared" si="25"/>
        <v>907.98</v>
      </c>
      <c r="L99" s="945">
        <f>TRUNC(G99 * K99, 2)</f>
        <v>239706.72</v>
      </c>
      <c r="P99" s="943"/>
    </row>
    <row r="100" spans="2:16">
      <c r="B100" s="938" t="s">
        <v>911</v>
      </c>
      <c r="C100" s="938" t="s">
        <v>837</v>
      </c>
      <c r="D100" s="938"/>
      <c r="E100" s="939" t="s">
        <v>912</v>
      </c>
      <c r="F100" s="941"/>
      <c r="G100" s="941"/>
      <c r="H100" s="942" t="s">
        <v>501</v>
      </c>
      <c r="I100" s="941">
        <f>SUBTOTAL(9,I101:I103)</f>
        <v>92649.12</v>
      </c>
      <c r="J100" s="942"/>
      <c r="K100" s="941"/>
      <c r="L100" s="941">
        <f>SUBTOTAL(9,L101:L103)</f>
        <v>117844.54999999999</v>
      </c>
      <c r="P100" s="943"/>
    </row>
    <row r="101" spans="2:16" ht="25.5">
      <c r="B101" s="334" t="s">
        <v>913</v>
      </c>
      <c r="C101" s="334" t="s">
        <v>460</v>
      </c>
      <c r="D101" s="334" t="s">
        <v>839</v>
      </c>
      <c r="E101" s="335" t="s">
        <v>450</v>
      </c>
      <c r="F101" s="947" t="s">
        <v>231</v>
      </c>
      <c r="G101" s="945">
        <v>283.2</v>
      </c>
      <c r="H101" s="945">
        <v>97.74</v>
      </c>
      <c r="I101" s="945">
        <f>TRUNC(G101 * H101, 2)</f>
        <v>27679.96</v>
      </c>
      <c r="J101" s="946">
        <f>+$L$4</f>
        <v>0.27210000000000001</v>
      </c>
      <c r="K101" s="945">
        <f t="shared" si="25"/>
        <v>124.33</v>
      </c>
      <c r="L101" s="945">
        <f>TRUNC(G101 * K101, 2)</f>
        <v>35210.25</v>
      </c>
      <c r="P101" s="943"/>
    </row>
    <row r="102" spans="2:16" ht="25.5">
      <c r="B102" s="334" t="s">
        <v>914</v>
      </c>
      <c r="C102" s="334" t="s">
        <v>459</v>
      </c>
      <c r="D102" s="334" t="s">
        <v>839</v>
      </c>
      <c r="E102" s="335" t="s">
        <v>449</v>
      </c>
      <c r="F102" s="947" t="s">
        <v>815</v>
      </c>
      <c r="G102" s="945">
        <v>3120.42</v>
      </c>
      <c r="H102" s="945">
        <v>12.4</v>
      </c>
      <c r="I102" s="945">
        <f>TRUNC(G102 * H102, 2)</f>
        <v>38693.199999999997</v>
      </c>
      <c r="J102" s="946">
        <f>+$L$4</f>
        <v>0.27210000000000001</v>
      </c>
      <c r="K102" s="945">
        <f t="shared" si="25"/>
        <v>15.77</v>
      </c>
      <c r="L102" s="945">
        <f>TRUNC(G102 * K102, 2)</f>
        <v>49209.02</v>
      </c>
      <c r="P102" s="943"/>
    </row>
    <row r="103" spans="2:16" ht="25.5">
      <c r="B103" s="334" t="s">
        <v>915</v>
      </c>
      <c r="C103" s="334" t="s">
        <v>491</v>
      </c>
      <c r="D103" s="334" t="s">
        <v>839</v>
      </c>
      <c r="E103" s="335" t="s">
        <v>492</v>
      </c>
      <c r="F103" s="947" t="s">
        <v>225</v>
      </c>
      <c r="G103" s="945">
        <v>38.4</v>
      </c>
      <c r="H103" s="945">
        <v>684.27</v>
      </c>
      <c r="I103" s="945">
        <f>TRUNC(G103 * H103, 2)</f>
        <v>26275.96</v>
      </c>
      <c r="J103" s="946">
        <f>+$L$4</f>
        <v>0.27210000000000001</v>
      </c>
      <c r="K103" s="945">
        <f t="shared" si="25"/>
        <v>870.45</v>
      </c>
      <c r="L103" s="945">
        <f>TRUNC(G103 * K103, 2)</f>
        <v>33425.279999999999</v>
      </c>
      <c r="P103" s="943"/>
    </row>
    <row r="104" spans="2:16">
      <c r="B104" s="938" t="s">
        <v>916</v>
      </c>
      <c r="C104" s="938" t="s">
        <v>837</v>
      </c>
      <c r="D104" s="938"/>
      <c r="E104" s="939" t="s">
        <v>917</v>
      </c>
      <c r="F104" s="941"/>
      <c r="G104" s="941"/>
      <c r="H104" s="942" t="s">
        <v>501</v>
      </c>
      <c r="I104" s="941">
        <f>SUBTOTAL(9,I105:I108)</f>
        <v>143018.58000000002</v>
      </c>
      <c r="J104" s="942"/>
      <c r="K104" s="941"/>
      <c r="L104" s="941">
        <f>SUBTOTAL(9,L105:L108)</f>
        <v>181901.79</v>
      </c>
      <c r="P104" s="943"/>
    </row>
    <row r="105" spans="2:16" ht="25.5">
      <c r="B105" s="334" t="s">
        <v>918</v>
      </c>
      <c r="C105" s="334" t="s">
        <v>460</v>
      </c>
      <c r="D105" s="334" t="s">
        <v>839</v>
      </c>
      <c r="E105" s="335" t="s">
        <v>450</v>
      </c>
      <c r="F105" s="947" t="s">
        <v>231</v>
      </c>
      <c r="G105" s="945">
        <v>173.77</v>
      </c>
      <c r="H105" s="945">
        <v>97.74</v>
      </c>
      <c r="I105" s="945">
        <f>TRUNC(G105 * H105, 2)</f>
        <v>16984.27</v>
      </c>
      <c r="J105" s="946">
        <f>+$L$4</f>
        <v>0.27210000000000001</v>
      </c>
      <c r="K105" s="945">
        <f t="shared" si="25"/>
        <v>124.33</v>
      </c>
      <c r="L105" s="945">
        <f>TRUNC(G105 * K105, 2)</f>
        <v>21604.82</v>
      </c>
      <c r="P105" s="943"/>
    </row>
    <row r="106" spans="2:16" ht="25.5">
      <c r="B106" s="334" t="s">
        <v>919</v>
      </c>
      <c r="C106" s="334" t="s">
        <v>459</v>
      </c>
      <c r="D106" s="334" t="s">
        <v>839</v>
      </c>
      <c r="E106" s="335" t="s">
        <v>449</v>
      </c>
      <c r="F106" s="947" t="s">
        <v>815</v>
      </c>
      <c r="G106" s="945">
        <v>7674.37</v>
      </c>
      <c r="H106" s="945">
        <v>12.4</v>
      </c>
      <c r="I106" s="945">
        <f>TRUNC(G106 * H106, 2)</f>
        <v>95162.18</v>
      </c>
      <c r="J106" s="946">
        <f>+$L$4</f>
        <v>0.27210000000000001</v>
      </c>
      <c r="K106" s="945">
        <f t="shared" si="25"/>
        <v>15.77</v>
      </c>
      <c r="L106" s="945">
        <f>TRUNC(G106 * K106, 2)</f>
        <v>121024.81</v>
      </c>
      <c r="P106" s="943"/>
    </row>
    <row r="107" spans="2:16" ht="25.5">
      <c r="B107" s="334" t="s">
        <v>920</v>
      </c>
      <c r="C107" s="334" t="s">
        <v>461</v>
      </c>
      <c r="D107" s="334" t="s">
        <v>839</v>
      </c>
      <c r="E107" s="335" t="s">
        <v>451</v>
      </c>
      <c r="F107" s="947" t="s">
        <v>225</v>
      </c>
      <c r="G107" s="945">
        <v>39.64</v>
      </c>
      <c r="H107" s="945">
        <v>713.77</v>
      </c>
      <c r="I107" s="945">
        <f>TRUNC(G107 * H107, 2)</f>
        <v>28293.84</v>
      </c>
      <c r="J107" s="946">
        <f>+$L$4</f>
        <v>0.27210000000000001</v>
      </c>
      <c r="K107" s="945">
        <f t="shared" si="25"/>
        <v>907.98</v>
      </c>
      <c r="L107" s="945">
        <f>TRUNC(G107 * K107, 2)</f>
        <v>35992.32</v>
      </c>
      <c r="P107" s="943"/>
    </row>
    <row r="108" spans="2:16" ht="25.5">
      <c r="B108" s="334" t="s">
        <v>921</v>
      </c>
      <c r="C108" s="334" t="s">
        <v>462</v>
      </c>
      <c r="D108" s="334" t="s">
        <v>839</v>
      </c>
      <c r="E108" s="335" t="s">
        <v>453</v>
      </c>
      <c r="F108" s="947" t="s">
        <v>225</v>
      </c>
      <c r="G108" s="945">
        <v>4.12</v>
      </c>
      <c r="H108" s="945">
        <v>625.79999999999995</v>
      </c>
      <c r="I108" s="945">
        <f>TRUNC(G108 * H108, 2)</f>
        <v>2578.29</v>
      </c>
      <c r="J108" s="946">
        <f>+$L$4</f>
        <v>0.27210000000000001</v>
      </c>
      <c r="K108" s="945">
        <f t="shared" si="25"/>
        <v>796.08</v>
      </c>
      <c r="L108" s="945">
        <f>TRUNC(G108 * K108, 2)</f>
        <v>3279.84</v>
      </c>
      <c r="P108" s="943"/>
    </row>
    <row r="109" spans="2:16">
      <c r="B109" s="938" t="s">
        <v>922</v>
      </c>
      <c r="C109" s="938" t="s">
        <v>837</v>
      </c>
      <c r="D109" s="938"/>
      <c r="E109" s="939" t="s">
        <v>129</v>
      </c>
      <c r="F109" s="941"/>
      <c r="G109" s="941"/>
      <c r="H109" s="942" t="s">
        <v>501</v>
      </c>
      <c r="I109" s="941">
        <f>SUBTOTAL(9,I110:I111)</f>
        <v>73068.09</v>
      </c>
      <c r="J109" s="942"/>
      <c r="K109" s="941"/>
      <c r="L109" s="941">
        <f>SUBTOTAL(9,L110:L111)</f>
        <v>92949.810000000012</v>
      </c>
      <c r="P109" s="943"/>
    </row>
    <row r="110" spans="2:16" ht="25.5">
      <c r="B110" s="334" t="s">
        <v>923</v>
      </c>
      <c r="C110" s="334" t="s">
        <v>460</v>
      </c>
      <c r="D110" s="334" t="s">
        <v>839</v>
      </c>
      <c r="E110" s="335" t="s">
        <v>450</v>
      </c>
      <c r="F110" s="947" t="s">
        <v>231</v>
      </c>
      <c r="G110" s="945">
        <v>8.8000000000000007</v>
      </c>
      <c r="H110" s="945">
        <v>97.74</v>
      </c>
      <c r="I110" s="945">
        <f>TRUNC(G110 * H110, 2)</f>
        <v>860.11</v>
      </c>
      <c r="J110" s="946">
        <f>+$L$4</f>
        <v>0.27210000000000001</v>
      </c>
      <c r="K110" s="945">
        <f t="shared" si="23"/>
        <v>124.33</v>
      </c>
      <c r="L110" s="945">
        <f>TRUNC(G110 * K110, 2)</f>
        <v>1094.0999999999999</v>
      </c>
      <c r="P110" s="943"/>
    </row>
    <row r="111" spans="2:16" ht="25.5">
      <c r="B111" s="334" t="s">
        <v>924</v>
      </c>
      <c r="C111" s="334" t="s">
        <v>496</v>
      </c>
      <c r="D111" s="334" t="s">
        <v>839</v>
      </c>
      <c r="E111" s="335" t="s">
        <v>497</v>
      </c>
      <c r="F111" s="947" t="s">
        <v>225</v>
      </c>
      <c r="G111" s="945">
        <v>108.24</v>
      </c>
      <c r="H111" s="945">
        <v>667.11</v>
      </c>
      <c r="I111" s="945">
        <f>TRUNC(G111 * H111, 2)</f>
        <v>72207.98</v>
      </c>
      <c r="J111" s="946">
        <f>+$L$4</f>
        <v>0.27210000000000001</v>
      </c>
      <c r="K111" s="945">
        <f t="shared" si="23"/>
        <v>848.63</v>
      </c>
      <c r="L111" s="945">
        <f>TRUNC(G111 * K111, 2)</f>
        <v>91855.71</v>
      </c>
      <c r="P111" s="943"/>
    </row>
    <row r="112" spans="2:16">
      <c r="B112" s="938" t="s">
        <v>925</v>
      </c>
      <c r="C112" s="938" t="s">
        <v>837</v>
      </c>
      <c r="D112" s="938"/>
      <c r="E112" s="939" t="s">
        <v>638</v>
      </c>
      <c r="F112" s="941"/>
      <c r="G112" s="941"/>
      <c r="H112" s="942" t="s">
        <v>501</v>
      </c>
      <c r="I112" s="941">
        <f>SUBTOTAL(9,I113:I117)</f>
        <v>153417.15000000002</v>
      </c>
      <c r="J112" s="942"/>
      <c r="K112" s="941"/>
      <c r="L112" s="941">
        <f>SUBTOTAL(9,L113:L117)</f>
        <v>194844.4</v>
      </c>
      <c r="P112" s="943"/>
    </row>
    <row r="113" spans="2:16">
      <c r="B113" s="334" t="s">
        <v>926</v>
      </c>
      <c r="C113" s="334" t="s">
        <v>533</v>
      </c>
      <c r="D113" s="334" t="s">
        <v>858</v>
      </c>
      <c r="E113" s="335" t="s">
        <v>534</v>
      </c>
      <c r="F113" s="947" t="s">
        <v>785</v>
      </c>
      <c r="G113" s="945">
        <v>222</v>
      </c>
      <c r="H113" s="945">
        <v>15</v>
      </c>
      <c r="I113" s="945">
        <f t="shared" ref="I113:I117" si="26">TRUNC(G113 * H113, 2)</f>
        <v>3330</v>
      </c>
      <c r="J113" s="946">
        <f>+$L$4</f>
        <v>0.27210000000000001</v>
      </c>
      <c r="K113" s="945">
        <f t="shared" ref="K113:K117" si="27">TRUNC(H113 * (1 + J113), 2)</f>
        <v>19.079999999999998</v>
      </c>
      <c r="L113" s="945">
        <f t="shared" ref="L113:L117" si="28">TRUNC(G113 * K113, 2)</f>
        <v>4235.76</v>
      </c>
      <c r="P113" s="943"/>
    </row>
    <row r="114" spans="2:16" ht="25.5">
      <c r="B114" s="334" t="s">
        <v>927</v>
      </c>
      <c r="C114" s="334" t="s">
        <v>535</v>
      </c>
      <c r="D114" s="334" t="s">
        <v>839</v>
      </c>
      <c r="E114" s="335" t="s">
        <v>400</v>
      </c>
      <c r="F114" s="947" t="s">
        <v>806</v>
      </c>
      <c r="G114" s="945">
        <v>39989.730000000003</v>
      </c>
      <c r="H114" s="945">
        <v>1.94</v>
      </c>
      <c r="I114" s="945">
        <f t="shared" si="26"/>
        <v>77580.070000000007</v>
      </c>
      <c r="J114" s="946">
        <f>+$L$4</f>
        <v>0.27210000000000001</v>
      </c>
      <c r="K114" s="945">
        <f t="shared" si="27"/>
        <v>2.46</v>
      </c>
      <c r="L114" s="945">
        <f t="shared" si="28"/>
        <v>98374.73</v>
      </c>
      <c r="P114" s="943"/>
    </row>
    <row r="115" spans="2:16" ht="25.5">
      <c r="B115" s="334" t="s">
        <v>928</v>
      </c>
      <c r="C115" s="334" t="s">
        <v>493</v>
      </c>
      <c r="D115" s="334" t="s">
        <v>839</v>
      </c>
      <c r="E115" s="335" t="s">
        <v>127</v>
      </c>
      <c r="F115" s="947" t="s">
        <v>815</v>
      </c>
      <c r="G115" s="945">
        <v>1339.08</v>
      </c>
      <c r="H115" s="945">
        <v>50.83</v>
      </c>
      <c r="I115" s="945">
        <f t="shared" si="26"/>
        <v>68065.429999999993</v>
      </c>
      <c r="J115" s="946">
        <f>+$L$4</f>
        <v>0.27210000000000001</v>
      </c>
      <c r="K115" s="945">
        <f t="shared" si="27"/>
        <v>64.66</v>
      </c>
      <c r="L115" s="945">
        <f t="shared" si="28"/>
        <v>86584.91</v>
      </c>
      <c r="P115" s="943"/>
    </row>
    <row r="116" spans="2:16" ht="25.5">
      <c r="B116" s="334" t="s">
        <v>929</v>
      </c>
      <c r="C116" s="334" t="s">
        <v>494</v>
      </c>
      <c r="D116" s="334" t="s">
        <v>839</v>
      </c>
      <c r="E116" s="335" t="s">
        <v>931</v>
      </c>
      <c r="F116" s="947" t="s">
        <v>250</v>
      </c>
      <c r="G116" s="945">
        <v>38</v>
      </c>
      <c r="H116" s="945">
        <v>8.34</v>
      </c>
      <c r="I116" s="945">
        <f t="shared" si="26"/>
        <v>316.92</v>
      </c>
      <c r="J116" s="946">
        <f>+$L$4</f>
        <v>0.27210000000000001</v>
      </c>
      <c r="K116" s="945">
        <f t="shared" si="27"/>
        <v>10.6</v>
      </c>
      <c r="L116" s="945">
        <f t="shared" si="28"/>
        <v>402.8</v>
      </c>
      <c r="P116" s="943"/>
    </row>
    <row r="117" spans="2:16" ht="25.5">
      <c r="B117" s="334" t="s">
        <v>930</v>
      </c>
      <c r="C117" s="334" t="s">
        <v>545</v>
      </c>
      <c r="D117" s="334" t="s">
        <v>839</v>
      </c>
      <c r="E117" s="335" t="s">
        <v>546</v>
      </c>
      <c r="F117" s="947" t="s">
        <v>231</v>
      </c>
      <c r="G117" s="945">
        <v>950.4</v>
      </c>
      <c r="H117" s="945">
        <v>4.34</v>
      </c>
      <c r="I117" s="945">
        <f t="shared" si="26"/>
        <v>4124.7299999999996</v>
      </c>
      <c r="J117" s="946">
        <f>+$L$4</f>
        <v>0.27210000000000001</v>
      </c>
      <c r="K117" s="945">
        <f t="shared" si="27"/>
        <v>5.52</v>
      </c>
      <c r="L117" s="945">
        <f t="shared" si="28"/>
        <v>5246.2</v>
      </c>
      <c r="P117" s="943"/>
    </row>
    <row r="118" spans="2:16">
      <c r="B118" s="938" t="s">
        <v>932</v>
      </c>
      <c r="C118" s="938" t="s">
        <v>837</v>
      </c>
      <c r="D118" s="938"/>
      <c r="E118" s="939" t="s">
        <v>651</v>
      </c>
      <c r="F118" s="941"/>
      <c r="G118" s="941"/>
      <c r="H118" s="942" t="s">
        <v>501</v>
      </c>
      <c r="I118" s="941">
        <f>SUBTOTAL(9,I119:I120)</f>
        <v>14940.740000000002</v>
      </c>
      <c r="J118" s="942"/>
      <c r="K118" s="941"/>
      <c r="L118" s="941">
        <f>SUBTOTAL(9,L119:L120)</f>
        <v>19005.990000000002</v>
      </c>
      <c r="P118" s="943"/>
    </row>
    <row r="119" spans="2:16" ht="25.5">
      <c r="B119" s="334" t="s">
        <v>933</v>
      </c>
      <c r="C119" s="334" t="s">
        <v>934</v>
      </c>
      <c r="D119" s="334" t="s">
        <v>839</v>
      </c>
      <c r="E119" s="335" t="s">
        <v>937</v>
      </c>
      <c r="F119" s="947" t="s">
        <v>231</v>
      </c>
      <c r="G119" s="945">
        <v>9.5</v>
      </c>
      <c r="H119" s="945">
        <v>662.04</v>
      </c>
      <c r="I119" s="945">
        <f t="shared" ref="I119:I120" si="29">TRUNC(G119 * H119, 2)</f>
        <v>6289.38</v>
      </c>
      <c r="J119" s="946">
        <f>+$L$4</f>
        <v>0.27210000000000001</v>
      </c>
      <c r="K119" s="945">
        <f t="shared" ref="K119:K120" si="30">TRUNC(H119 * (1 + J119), 2)</f>
        <v>842.18</v>
      </c>
      <c r="L119" s="945">
        <f>TRUNC(G119 * K119, 2)</f>
        <v>8000.71</v>
      </c>
      <c r="P119" s="943"/>
    </row>
    <row r="120" spans="2:16" ht="25.5">
      <c r="B120" s="334" t="s">
        <v>935</v>
      </c>
      <c r="C120" s="334" t="s">
        <v>936</v>
      </c>
      <c r="D120" s="334" t="s">
        <v>634</v>
      </c>
      <c r="E120" s="335" t="s">
        <v>658</v>
      </c>
      <c r="F120" s="947" t="s">
        <v>250</v>
      </c>
      <c r="G120" s="945">
        <v>16</v>
      </c>
      <c r="H120" s="945">
        <v>540.71</v>
      </c>
      <c r="I120" s="945">
        <f t="shared" si="29"/>
        <v>8651.36</v>
      </c>
      <c r="J120" s="946">
        <f>+$L$4</f>
        <v>0.27210000000000001</v>
      </c>
      <c r="K120" s="945">
        <f t="shared" si="30"/>
        <v>687.83</v>
      </c>
      <c r="L120" s="945">
        <f>TRUNC(G120 * K120, 2)</f>
        <v>11005.28</v>
      </c>
      <c r="P120" s="943"/>
    </row>
    <row r="121" spans="2:16" ht="13.5" thickBot="1">
      <c r="B121" s="336"/>
      <c r="C121" s="336"/>
      <c r="D121" s="336"/>
      <c r="E121" s="336"/>
      <c r="F121" s="336"/>
      <c r="G121" s="336"/>
      <c r="H121" s="336"/>
      <c r="I121" s="336"/>
      <c r="J121" s="336"/>
      <c r="K121" s="336"/>
      <c r="L121" s="336"/>
      <c r="M121" s="336"/>
    </row>
    <row r="122" spans="2:16" ht="24.95" customHeight="1">
      <c r="B122" s="614"/>
      <c r="C122" s="614"/>
      <c r="D122" s="614"/>
      <c r="E122" s="948"/>
      <c r="F122" s="949"/>
      <c r="G122" s="443"/>
      <c r="H122" s="534" t="s">
        <v>512</v>
      </c>
      <c r="I122" s="950"/>
      <c r="J122" s="950"/>
      <c r="K122" s="535"/>
      <c r="L122" s="536">
        <f>+SUBTOTAL(9,I9:I120)</f>
        <v>8870225.0399999972</v>
      </c>
      <c r="M122" s="537"/>
    </row>
    <row r="123" spans="2:16" ht="24.95" customHeight="1">
      <c r="B123" s="614"/>
      <c r="C123" s="614"/>
      <c r="D123" s="614"/>
      <c r="E123" s="948"/>
      <c r="F123" s="949"/>
      <c r="G123" s="443"/>
      <c r="H123" s="526" t="s">
        <v>513</v>
      </c>
      <c r="I123" s="951"/>
      <c r="J123" s="951"/>
      <c r="K123" s="527"/>
      <c r="L123" s="528">
        <f>+L124-L122</f>
        <v>2411627.3800000045</v>
      </c>
      <c r="M123" s="529"/>
    </row>
    <row r="124" spans="2:16" ht="24.95" customHeight="1" thickBot="1">
      <c r="B124" s="614"/>
      <c r="C124" s="614"/>
      <c r="D124" s="614"/>
      <c r="E124" s="948"/>
      <c r="F124" s="949"/>
      <c r="G124" s="443"/>
      <c r="H124" s="530" t="s">
        <v>514</v>
      </c>
      <c r="I124" s="952"/>
      <c r="J124" s="952"/>
      <c r="K124" s="531"/>
      <c r="L124" s="532">
        <f>+SUBTOTAL(9,L9:L120)</f>
        <v>11281852.420000002</v>
      </c>
      <c r="M124" s="533"/>
      <c r="O124" s="943"/>
    </row>
  </sheetData>
  <mergeCells count="11">
    <mergeCell ref="B124:D124"/>
    <mergeCell ref="H124:K124"/>
    <mergeCell ref="L124:M124"/>
    <mergeCell ref="B1:L1"/>
    <mergeCell ref="C3:E3"/>
    <mergeCell ref="B122:D122"/>
    <mergeCell ref="H122:K122"/>
    <mergeCell ref="L122:M122"/>
    <mergeCell ref="B123:D123"/>
    <mergeCell ref="H123:K123"/>
    <mergeCell ref="L123:M123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68" orientation="landscape" r:id="rId1"/>
  <headerFooter>
    <oddHeader>&amp;L&amp;G</oddHeader>
    <oddFooter>&amp;L&amp;"Arial Narrow,Normal"&amp;10&amp;A
&amp;F&amp;R&amp;"Arial Narrow,Normal"&amp;10Página &amp;P de &amp;N</oddFooter>
  </headerFooter>
  <colBreaks count="2" manualBreakCount="2">
    <brk id="13" max="1048575" man="1"/>
    <brk id="21" max="1048575" man="1"/>
  </colBreaks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BACCC-31E4-43C9-9A63-14C9046C3EE5}">
  <dimension ref="B1:AU55"/>
  <sheetViews>
    <sheetView showGridLines="0" view="pageBreakPreview" topLeftCell="A23" zoomScaleNormal="85" zoomScaleSheetLayoutView="100" workbookViewId="0">
      <selection activeCell="R21" sqref="R21:R22"/>
    </sheetView>
  </sheetViews>
  <sheetFormatPr defaultRowHeight="12.75"/>
  <cols>
    <col min="1" max="1" width="1.7109375" style="344" customWidth="1"/>
    <col min="2" max="2" width="9.85546875" style="344" customWidth="1"/>
    <col min="3" max="3" width="28" style="344" customWidth="1"/>
    <col min="4" max="4" width="16.140625" style="344" customWidth="1"/>
    <col min="5" max="44" width="3.7109375" style="344" customWidth="1"/>
    <col min="45" max="45" width="1.7109375" style="344" customWidth="1"/>
    <col min="46" max="16384" width="9.140625" style="344"/>
  </cols>
  <sheetData>
    <row r="1" spans="2:47" s="18" customFormat="1" ht="9.9499999999999993" customHeight="1">
      <c r="B1" s="538" t="s">
        <v>951</v>
      </c>
      <c r="C1" s="538"/>
      <c r="D1" s="538"/>
      <c r="E1" s="538"/>
      <c r="F1" s="538"/>
      <c r="G1" s="538"/>
      <c r="H1" s="538"/>
      <c r="I1" s="538"/>
      <c r="J1" s="538"/>
      <c r="K1" s="538"/>
      <c r="L1" s="538"/>
      <c r="M1" s="538"/>
      <c r="N1" s="538"/>
      <c r="O1" s="538"/>
      <c r="P1" s="538"/>
      <c r="Q1" s="538"/>
      <c r="R1" s="538"/>
      <c r="S1" s="538"/>
      <c r="T1" s="538"/>
      <c r="U1" s="538"/>
      <c r="V1" s="538"/>
      <c r="W1" s="538"/>
      <c r="X1" s="538"/>
      <c r="Y1" s="538"/>
      <c r="Z1" s="538"/>
      <c r="AA1" s="538"/>
      <c r="AB1" s="538"/>
      <c r="AC1" s="538"/>
      <c r="AD1" s="538"/>
      <c r="AE1" s="538"/>
      <c r="AF1" s="538"/>
      <c r="AG1" s="538"/>
      <c r="AH1" s="538"/>
      <c r="AI1" s="538"/>
      <c r="AJ1" s="538"/>
      <c r="AK1" s="538"/>
      <c r="AL1" s="538"/>
      <c r="AM1" s="538"/>
      <c r="AN1" s="538"/>
      <c r="AO1" s="538"/>
      <c r="AP1" s="538"/>
      <c r="AQ1" s="538"/>
      <c r="AR1" s="538"/>
    </row>
    <row r="2" spans="2:47" s="18" customFormat="1" ht="9.9499999999999993" customHeight="1">
      <c r="B2" s="538"/>
      <c r="C2" s="538"/>
      <c r="D2" s="538"/>
      <c r="E2" s="538"/>
      <c r="F2" s="538"/>
      <c r="G2" s="538"/>
      <c r="H2" s="538"/>
      <c r="I2" s="538"/>
      <c r="J2" s="538"/>
      <c r="K2" s="538"/>
      <c r="L2" s="538"/>
      <c r="M2" s="538"/>
      <c r="N2" s="538"/>
      <c r="O2" s="538"/>
      <c r="P2" s="538"/>
      <c r="Q2" s="538"/>
      <c r="R2" s="538"/>
      <c r="S2" s="538"/>
      <c r="T2" s="538"/>
      <c r="U2" s="538"/>
      <c r="V2" s="538"/>
      <c r="W2" s="538"/>
      <c r="X2" s="538"/>
      <c r="Y2" s="538"/>
      <c r="Z2" s="538"/>
      <c r="AA2" s="538"/>
      <c r="AB2" s="538"/>
      <c r="AC2" s="538"/>
      <c r="AD2" s="538"/>
      <c r="AE2" s="538"/>
      <c r="AF2" s="538"/>
      <c r="AG2" s="538"/>
      <c r="AH2" s="538"/>
      <c r="AI2" s="538"/>
      <c r="AJ2" s="538"/>
      <c r="AK2" s="538"/>
      <c r="AL2" s="538"/>
      <c r="AM2" s="538"/>
      <c r="AN2" s="538"/>
      <c r="AO2" s="538"/>
      <c r="AP2" s="538"/>
      <c r="AQ2" s="538"/>
      <c r="AR2" s="538"/>
    </row>
    <row r="3" spans="2:47" s="18" customFormat="1" ht="9.9499999999999993" customHeight="1">
      <c r="B3" s="538"/>
      <c r="C3" s="538"/>
      <c r="D3" s="538"/>
      <c r="E3" s="538"/>
      <c r="F3" s="538"/>
      <c r="G3" s="538"/>
      <c r="H3" s="538"/>
      <c r="I3" s="538"/>
      <c r="J3" s="538"/>
      <c r="K3" s="538"/>
      <c r="L3" s="538"/>
      <c r="M3" s="538"/>
      <c r="N3" s="538"/>
      <c r="O3" s="538"/>
      <c r="P3" s="538"/>
      <c r="Q3" s="538"/>
      <c r="R3" s="538"/>
      <c r="S3" s="538"/>
      <c r="T3" s="538"/>
      <c r="U3" s="538"/>
      <c r="V3" s="538"/>
      <c r="W3" s="538"/>
      <c r="X3" s="538"/>
      <c r="Y3" s="538"/>
      <c r="Z3" s="538"/>
      <c r="AA3" s="538"/>
      <c r="AB3" s="538"/>
      <c r="AC3" s="538"/>
      <c r="AD3" s="538"/>
      <c r="AE3" s="538"/>
      <c r="AF3" s="538"/>
      <c r="AG3" s="538"/>
      <c r="AH3" s="538"/>
      <c r="AI3" s="538"/>
      <c r="AJ3" s="538"/>
      <c r="AK3" s="538"/>
      <c r="AL3" s="538"/>
      <c r="AM3" s="538"/>
      <c r="AN3" s="538"/>
      <c r="AO3" s="538"/>
      <c r="AP3" s="538"/>
      <c r="AQ3" s="538"/>
      <c r="AR3" s="538"/>
    </row>
    <row r="4" spans="2:47" s="18" customFormat="1" ht="9.9499999999999993" customHeight="1">
      <c r="B4" s="538"/>
      <c r="C4" s="538"/>
      <c r="D4" s="538"/>
      <c r="E4" s="538"/>
      <c r="F4" s="538"/>
      <c r="G4" s="538"/>
      <c r="H4" s="538"/>
      <c r="I4" s="538"/>
      <c r="J4" s="538"/>
      <c r="K4" s="538"/>
      <c r="L4" s="538"/>
      <c r="M4" s="538"/>
      <c r="N4" s="538"/>
      <c r="O4" s="538"/>
      <c r="P4" s="538"/>
      <c r="Q4" s="538"/>
      <c r="R4" s="538"/>
      <c r="S4" s="538"/>
      <c r="T4" s="538"/>
      <c r="U4" s="538"/>
      <c r="V4" s="538"/>
      <c r="W4" s="538"/>
      <c r="X4" s="538"/>
      <c r="Y4" s="538"/>
      <c r="Z4" s="538"/>
      <c r="AA4" s="538"/>
      <c r="AB4" s="538"/>
      <c r="AC4" s="538"/>
      <c r="AD4" s="538"/>
      <c r="AE4" s="538"/>
      <c r="AF4" s="538"/>
      <c r="AG4" s="538"/>
      <c r="AH4" s="538"/>
      <c r="AI4" s="538"/>
      <c r="AJ4" s="538"/>
      <c r="AK4" s="538"/>
      <c r="AL4" s="538"/>
      <c r="AM4" s="538"/>
      <c r="AN4" s="538"/>
      <c r="AO4" s="538"/>
      <c r="AP4" s="538"/>
      <c r="AQ4" s="538"/>
      <c r="AR4" s="538"/>
    </row>
    <row r="5" spans="2:47" s="18" customFormat="1" ht="9.9499999999999993" customHeight="1">
      <c r="B5" s="538"/>
      <c r="C5" s="538"/>
      <c r="D5" s="538"/>
      <c r="E5" s="538"/>
      <c r="F5" s="538"/>
      <c r="G5" s="538"/>
      <c r="H5" s="538"/>
      <c r="I5" s="538"/>
      <c r="J5" s="538"/>
      <c r="K5" s="538"/>
      <c r="L5" s="538"/>
      <c r="M5" s="538"/>
      <c r="N5" s="538"/>
      <c r="O5" s="538"/>
      <c r="P5" s="538"/>
      <c r="Q5" s="538"/>
      <c r="R5" s="538"/>
      <c r="S5" s="538"/>
      <c r="T5" s="538"/>
      <c r="U5" s="538"/>
      <c r="V5" s="538"/>
      <c r="W5" s="538"/>
      <c r="X5" s="538"/>
      <c r="Y5" s="538"/>
      <c r="Z5" s="538"/>
      <c r="AA5" s="538"/>
      <c r="AB5" s="538"/>
      <c r="AC5" s="538"/>
      <c r="AD5" s="538"/>
      <c r="AE5" s="538"/>
      <c r="AF5" s="538"/>
      <c r="AG5" s="538"/>
      <c r="AH5" s="538"/>
      <c r="AI5" s="538"/>
      <c r="AJ5" s="538"/>
      <c r="AK5" s="538"/>
      <c r="AL5" s="538"/>
      <c r="AM5" s="538"/>
      <c r="AN5" s="538"/>
      <c r="AO5" s="538"/>
      <c r="AP5" s="538"/>
      <c r="AQ5" s="538"/>
      <c r="AR5" s="538"/>
    </row>
    <row r="6" spans="2:47" s="18" customFormat="1" ht="9.9499999999999993" customHeight="1">
      <c r="B6" s="538"/>
      <c r="C6" s="538"/>
      <c r="D6" s="538"/>
      <c r="E6" s="538"/>
      <c r="F6" s="538"/>
      <c r="G6" s="538"/>
      <c r="H6" s="538"/>
      <c r="I6" s="538"/>
      <c r="J6" s="538"/>
      <c r="K6" s="538"/>
      <c r="L6" s="538"/>
      <c r="M6" s="538"/>
      <c r="N6" s="538"/>
      <c r="O6" s="538"/>
      <c r="P6" s="538"/>
      <c r="Q6" s="538"/>
      <c r="R6" s="538"/>
      <c r="S6" s="538"/>
      <c r="T6" s="538"/>
      <c r="U6" s="538"/>
      <c r="V6" s="538"/>
      <c r="W6" s="538"/>
      <c r="X6" s="538"/>
      <c r="Y6" s="538"/>
      <c r="Z6" s="538"/>
      <c r="AA6" s="538"/>
      <c r="AB6" s="538"/>
      <c r="AC6" s="538"/>
      <c r="AD6" s="538"/>
      <c r="AE6" s="538"/>
      <c r="AF6" s="538"/>
      <c r="AG6" s="538"/>
      <c r="AH6" s="538"/>
      <c r="AI6" s="538"/>
      <c r="AJ6" s="538"/>
      <c r="AK6" s="538"/>
      <c r="AL6" s="538"/>
      <c r="AM6" s="538"/>
      <c r="AN6" s="538"/>
      <c r="AO6" s="538"/>
      <c r="AP6" s="538"/>
      <c r="AQ6" s="538"/>
      <c r="AR6" s="538"/>
    </row>
    <row r="7" spans="2:47" s="18" customFormat="1">
      <c r="D7" s="34"/>
      <c r="E7" s="338"/>
      <c r="F7" s="338"/>
      <c r="G7" s="338"/>
    </row>
    <row r="8" spans="2:47" s="5" customFormat="1" ht="13.5">
      <c r="B8" s="1" t="s">
        <v>15</v>
      </c>
      <c r="C8" s="598" t="str">
        <f>'DADOS DA OBRA'!B13</f>
        <v>Construção de ponte de concreto sobre o Rio do Peixe, na GO-479, demolição de ponte existente, transporte e destinação do entulho da demolição</v>
      </c>
      <c r="D8" s="598"/>
      <c r="E8" s="598"/>
      <c r="F8" s="598"/>
      <c r="G8" s="598"/>
      <c r="H8" s="598"/>
      <c r="I8" s="598"/>
      <c r="J8" s="598"/>
      <c r="K8" s="598"/>
      <c r="L8" s="598"/>
      <c r="M8" s="598"/>
      <c r="N8" s="598"/>
      <c r="P8" s="261"/>
      <c r="Q8" s="261"/>
      <c r="R8" s="261"/>
      <c r="S8" s="261"/>
      <c r="T8" s="261"/>
      <c r="U8" s="261"/>
      <c r="V8" s="261"/>
      <c r="W8" s="261"/>
      <c r="X8" s="261"/>
      <c r="Y8" s="261"/>
      <c r="Z8" s="261"/>
      <c r="AA8" s="261"/>
      <c r="AB8" s="261"/>
      <c r="AC8" s="261"/>
      <c r="AD8" s="261"/>
      <c r="AE8" s="261"/>
      <c r="AF8" s="261"/>
      <c r="AG8" s="261"/>
      <c r="AH8" s="261"/>
      <c r="AI8" s="261"/>
      <c r="AJ8" s="261"/>
      <c r="AK8" s="339"/>
      <c r="AL8" s="371"/>
      <c r="AM8" s="371"/>
      <c r="AN8" s="371"/>
      <c r="AO8" s="339" t="s">
        <v>20</v>
      </c>
      <c r="AP8" s="612">
        <f>'DADOS DA OBRA'!N22</f>
        <v>45681</v>
      </c>
      <c r="AQ8" s="612"/>
      <c r="AR8" s="612"/>
    </row>
    <row r="9" spans="2:47" s="5" customFormat="1" ht="15" customHeight="1">
      <c r="B9" s="1" t="s">
        <v>17</v>
      </c>
      <c r="C9" s="6" t="str">
        <f>+""&amp;'DADOS DA OBRA'!$B$16&amp;", "&amp;'DADOS DA OBRA'!$B$19&amp;", "&amp;'DADOS DA OBRA'!$J$19&amp;", "&amp;'DADOS DA OBRA'!$P$19</f>
        <v>GO-479, Zona Rural, Distrito de Lagolândia, Pirenópolis, GO</v>
      </c>
      <c r="D9" s="13"/>
      <c r="G9" s="340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341"/>
      <c r="AL9" s="372"/>
      <c r="AM9" s="372"/>
      <c r="AN9" s="372"/>
      <c r="AO9" s="341" t="s">
        <v>16</v>
      </c>
      <c r="AP9" s="613" t="str">
        <f>'DADOS DA OBRA'!N25</f>
        <v>00</v>
      </c>
      <c r="AQ9" s="613"/>
      <c r="AR9" s="613"/>
    </row>
    <row r="10" spans="2:47" s="5" customFormat="1" ht="15" customHeight="1" thickBot="1">
      <c r="D10" s="13"/>
      <c r="G10" s="340"/>
      <c r="H10" s="339"/>
      <c r="I10" s="342"/>
      <c r="P10" s="261"/>
      <c r="Q10" s="261"/>
      <c r="R10" s="261"/>
      <c r="S10" s="261"/>
      <c r="T10" s="261"/>
      <c r="U10" s="261"/>
      <c r="V10" s="261"/>
      <c r="W10" s="261"/>
      <c r="X10" s="261"/>
      <c r="Y10" s="261"/>
      <c r="Z10" s="261"/>
      <c r="AA10" s="261"/>
      <c r="AB10" s="261"/>
      <c r="AC10" s="261"/>
      <c r="AD10" s="261"/>
      <c r="AE10" s="261"/>
      <c r="AF10" s="261"/>
      <c r="AG10" s="261"/>
      <c r="AH10" s="261"/>
      <c r="AI10" s="261"/>
      <c r="AJ10" s="261"/>
    </row>
    <row r="11" spans="2:47" s="343" customFormat="1" ht="20.100000000000001" customHeight="1" thickBot="1">
      <c r="B11" s="599" t="s">
        <v>547</v>
      </c>
      <c r="C11" s="602" t="s">
        <v>548</v>
      </c>
      <c r="D11" s="605" t="s">
        <v>549</v>
      </c>
      <c r="E11" s="565" t="s">
        <v>550</v>
      </c>
      <c r="F11" s="566"/>
      <c r="G11" s="566"/>
      <c r="H11" s="566"/>
      <c r="I11" s="566"/>
      <c r="J11" s="566"/>
      <c r="K11" s="566"/>
      <c r="L11" s="566"/>
      <c r="M11" s="566"/>
      <c r="N11" s="566"/>
      <c r="O11" s="566"/>
      <c r="P11" s="566"/>
      <c r="Q11" s="566"/>
      <c r="R11" s="566"/>
      <c r="S11" s="566"/>
      <c r="T11" s="566"/>
      <c r="U11" s="566"/>
      <c r="V11" s="566"/>
      <c r="W11" s="566"/>
      <c r="X11" s="566"/>
      <c r="Y11" s="566"/>
      <c r="Z11" s="566"/>
      <c r="AA11" s="566"/>
      <c r="AB11" s="566"/>
      <c r="AC11" s="566"/>
      <c r="AD11" s="566"/>
      <c r="AE11" s="566"/>
      <c r="AF11" s="566"/>
      <c r="AG11" s="566"/>
      <c r="AH11" s="566"/>
      <c r="AI11" s="566"/>
      <c r="AJ11" s="566"/>
      <c r="AK11" s="566"/>
      <c r="AL11" s="566"/>
      <c r="AM11" s="566"/>
      <c r="AN11" s="566"/>
      <c r="AO11" s="566"/>
      <c r="AP11" s="566"/>
      <c r="AQ11" s="566"/>
      <c r="AR11" s="567"/>
    </row>
    <row r="12" spans="2:47" s="343" customFormat="1" ht="18" customHeight="1">
      <c r="B12" s="600"/>
      <c r="C12" s="603"/>
      <c r="D12" s="606"/>
      <c r="E12" s="608" t="s">
        <v>551</v>
      </c>
      <c r="F12" s="560"/>
      <c r="G12" s="560"/>
      <c r="H12" s="561"/>
      <c r="I12" s="559" t="s">
        <v>552</v>
      </c>
      <c r="J12" s="560"/>
      <c r="K12" s="560"/>
      <c r="L12" s="561"/>
      <c r="M12" s="559" t="s">
        <v>553</v>
      </c>
      <c r="N12" s="560"/>
      <c r="O12" s="560"/>
      <c r="P12" s="561"/>
      <c r="Q12" s="608" t="s">
        <v>554</v>
      </c>
      <c r="R12" s="560"/>
      <c r="S12" s="560"/>
      <c r="T12" s="561"/>
      <c r="U12" s="559" t="s">
        <v>559</v>
      </c>
      <c r="V12" s="560"/>
      <c r="W12" s="560"/>
      <c r="X12" s="561"/>
      <c r="Y12" s="559" t="s">
        <v>560</v>
      </c>
      <c r="Z12" s="560"/>
      <c r="AA12" s="560"/>
      <c r="AB12" s="561"/>
      <c r="AC12" s="559" t="s">
        <v>561</v>
      </c>
      <c r="AD12" s="560"/>
      <c r="AE12" s="560"/>
      <c r="AF12" s="561"/>
      <c r="AG12" s="559" t="s">
        <v>561</v>
      </c>
      <c r="AH12" s="560"/>
      <c r="AI12" s="560"/>
      <c r="AJ12" s="561"/>
      <c r="AK12" s="559" t="s">
        <v>562</v>
      </c>
      <c r="AL12" s="560"/>
      <c r="AM12" s="560"/>
      <c r="AN12" s="610"/>
      <c r="AO12" s="559" t="s">
        <v>563</v>
      </c>
      <c r="AP12" s="560"/>
      <c r="AQ12" s="560"/>
      <c r="AR12" s="610"/>
    </row>
    <row r="13" spans="2:47" s="343" customFormat="1" ht="18" customHeight="1" thickBot="1">
      <c r="B13" s="601"/>
      <c r="C13" s="604"/>
      <c r="D13" s="607"/>
      <c r="E13" s="609"/>
      <c r="F13" s="563"/>
      <c r="G13" s="563"/>
      <c r="H13" s="564"/>
      <c r="I13" s="562"/>
      <c r="J13" s="563"/>
      <c r="K13" s="563"/>
      <c r="L13" s="564"/>
      <c r="M13" s="562"/>
      <c r="N13" s="563"/>
      <c r="O13" s="563"/>
      <c r="P13" s="564"/>
      <c r="Q13" s="609"/>
      <c r="R13" s="563"/>
      <c r="S13" s="563"/>
      <c r="T13" s="564"/>
      <c r="U13" s="562"/>
      <c r="V13" s="563"/>
      <c r="W13" s="563"/>
      <c r="X13" s="564"/>
      <c r="Y13" s="562"/>
      <c r="Z13" s="563"/>
      <c r="AA13" s="563"/>
      <c r="AB13" s="564"/>
      <c r="AC13" s="562"/>
      <c r="AD13" s="563"/>
      <c r="AE13" s="563"/>
      <c r="AF13" s="564"/>
      <c r="AG13" s="562"/>
      <c r="AH13" s="563"/>
      <c r="AI13" s="563"/>
      <c r="AJ13" s="564"/>
      <c r="AK13" s="562"/>
      <c r="AL13" s="563"/>
      <c r="AM13" s="563"/>
      <c r="AN13" s="611"/>
      <c r="AO13" s="562"/>
      <c r="AP13" s="563"/>
      <c r="AQ13" s="563"/>
      <c r="AR13" s="611"/>
    </row>
    <row r="14" spans="2:47" ht="18" customHeight="1">
      <c r="B14" s="583" t="str">
        <f>'[5]ORÇAMENTO RESUMO (SD)'!B9</f>
        <v xml:space="preserve"> 1 </v>
      </c>
      <c r="C14" s="592" t="str">
        <f>'ORÇAMENTO RESUMO (SD)'!E9</f>
        <v>ADMINISTRAÇÃO LOCAL</v>
      </c>
      <c r="D14" s="345">
        <f>'ORÇAMENTO RESUMO (SD)'!K9</f>
        <v>748376.64</v>
      </c>
      <c r="E14" s="593">
        <f t="shared" ref="E14" si="0">E16*$D14</f>
        <v>10040.093270999523</v>
      </c>
      <c r="F14" s="569"/>
      <c r="G14" s="569"/>
      <c r="H14" s="570"/>
      <c r="I14" s="568">
        <f t="shared" ref="I14:AR14" si="1">I16*$D14</f>
        <v>76102.862805178651</v>
      </c>
      <c r="J14" s="569"/>
      <c r="K14" s="569"/>
      <c r="L14" s="570"/>
      <c r="M14" s="568">
        <f t="shared" si="1"/>
        <v>67174.674301619612</v>
      </c>
      <c r="N14" s="569"/>
      <c r="O14" s="569"/>
      <c r="P14" s="570"/>
      <c r="Q14" s="593">
        <f t="shared" si="1"/>
        <v>31741.140061817125</v>
      </c>
      <c r="R14" s="569"/>
      <c r="S14" s="569"/>
      <c r="T14" s="570"/>
      <c r="U14" s="568">
        <f t="shared" si="1"/>
        <v>88988.668522223248</v>
      </c>
      <c r="V14" s="569"/>
      <c r="W14" s="569"/>
      <c r="X14" s="570"/>
      <c r="Y14" s="568">
        <f t="shared" si="1"/>
        <v>78145.447993832262</v>
      </c>
      <c r="Z14" s="569"/>
      <c r="AA14" s="569"/>
      <c r="AB14" s="570"/>
      <c r="AC14" s="568">
        <f t="shared" si="1"/>
        <v>117155.65416075113</v>
      </c>
      <c r="AD14" s="569"/>
      <c r="AE14" s="569"/>
      <c r="AF14" s="570"/>
      <c r="AG14" s="568">
        <f t="shared" si="1"/>
        <v>161752.53127882179</v>
      </c>
      <c r="AH14" s="569"/>
      <c r="AI14" s="569"/>
      <c r="AJ14" s="570"/>
      <c r="AK14" s="568">
        <f t="shared" si="1"/>
        <v>110091.6737695675</v>
      </c>
      <c r="AL14" s="569"/>
      <c r="AM14" s="569"/>
      <c r="AN14" s="594"/>
      <c r="AO14" s="568">
        <f t="shared" si="1"/>
        <v>7183.8938351892748</v>
      </c>
      <c r="AP14" s="569"/>
      <c r="AQ14" s="569"/>
      <c r="AR14" s="594"/>
      <c r="AS14" s="343"/>
      <c r="AT14" s="346"/>
      <c r="AU14" s="346"/>
    </row>
    <row r="15" spans="2:47" ht="8.1" customHeight="1">
      <c r="B15" s="583"/>
      <c r="C15" s="586"/>
      <c r="D15" s="345"/>
      <c r="E15" s="347"/>
      <c r="F15" s="348"/>
      <c r="G15" s="348"/>
      <c r="H15" s="349"/>
      <c r="I15" s="350"/>
      <c r="J15" s="348"/>
      <c r="K15" s="348"/>
      <c r="L15" s="349"/>
      <c r="M15" s="350"/>
      <c r="N15" s="348"/>
      <c r="O15" s="348"/>
      <c r="P15" s="349"/>
      <c r="Q15" s="347"/>
      <c r="R15" s="348"/>
      <c r="S15" s="348"/>
      <c r="T15" s="349"/>
      <c r="U15" s="350"/>
      <c r="V15" s="348"/>
      <c r="W15" s="348"/>
      <c r="X15" s="349"/>
      <c r="Y15" s="350"/>
      <c r="Z15" s="348"/>
      <c r="AA15" s="348"/>
      <c r="AB15" s="349"/>
      <c r="AC15" s="350"/>
      <c r="AD15" s="348"/>
      <c r="AE15" s="348"/>
      <c r="AF15" s="349"/>
      <c r="AG15" s="350"/>
      <c r="AH15" s="348"/>
      <c r="AI15" s="348"/>
      <c r="AJ15" s="349"/>
      <c r="AK15" s="350"/>
      <c r="AL15" s="348"/>
      <c r="AM15" s="348"/>
      <c r="AN15" s="351"/>
      <c r="AO15" s="350"/>
      <c r="AP15" s="348"/>
      <c r="AQ15" s="348"/>
      <c r="AR15" s="351"/>
    </row>
    <row r="16" spans="2:47" ht="18" customHeight="1">
      <c r="B16" s="591"/>
      <c r="C16" s="587"/>
      <c r="D16" s="352">
        <f>D14/$D$50</f>
        <v>6.6334553239972269E-2</v>
      </c>
      <c r="E16" s="595">
        <f>+SUM(E20,E23,E26,E29,E32,E35,E38,E41,E44,E47)/($D$50-$D$14-$D$17)</f>
        <v>1.3415829322250789E-2</v>
      </c>
      <c r="F16" s="596"/>
      <c r="G16" s="596"/>
      <c r="H16" s="597"/>
      <c r="I16" s="550">
        <f t="shared" ref="I16:AR16" si="2">+SUM(I20,I23,I26,I29,I32,I35,I38,I41,I44,I47)/($D$50-$D$14-$D$17)</f>
        <v>0.10169059099062558</v>
      </c>
      <c r="J16" s="551"/>
      <c r="K16" s="551"/>
      <c r="L16" s="552"/>
      <c r="M16" s="550">
        <f t="shared" ref="M16:AR16" si="3">+SUM(M20,M23,M26,M29,M32,M35,M38,M41,M44,M47)/($D$50-$D$14-$D$17)</f>
        <v>8.9760517246529239E-2</v>
      </c>
      <c r="N16" s="551"/>
      <c r="O16" s="551"/>
      <c r="P16" s="552"/>
      <c r="Q16" s="595">
        <f t="shared" ref="Q16:AR16" si="4">+SUM(Q20,Q23,Q26,Q29,Q32,Q35,Q38,Q41,Q44,Q47)/($D$50-$D$14-$D$17)</f>
        <v>4.2413322871511762E-2</v>
      </c>
      <c r="R16" s="596"/>
      <c r="S16" s="596"/>
      <c r="T16" s="597"/>
      <c r="U16" s="550">
        <f t="shared" ref="U16:AR16" si="5">+SUM(U20,U23,U26,U29,U32,U35,U38,U41,U44,U47)/($D$50-$D$14-$D$17)</f>
        <v>0.11890893403918011</v>
      </c>
      <c r="V16" s="551"/>
      <c r="W16" s="551"/>
      <c r="X16" s="552"/>
      <c r="Y16" s="550">
        <f t="shared" ref="Y16:AR16" si="6">+SUM(Y20,Y23,Y26,Y29,Y32,Y35,Y38,Y41,Y44,Y47)/($D$50-$D$14-$D$17)</f>
        <v>0.10441994554217013</v>
      </c>
      <c r="Z16" s="551"/>
      <c r="AA16" s="551"/>
      <c r="AB16" s="552"/>
      <c r="AC16" s="550">
        <f t="shared" ref="AC16:AR16" si="7">+SUM(AC20,AC23,AC26,AC29,AC32,AC35,AC38,AC41,AC44,AC47)/($D$50-$D$14-$D$17)</f>
        <v>0.15654638039042898</v>
      </c>
      <c r="AD16" s="551"/>
      <c r="AE16" s="551"/>
      <c r="AF16" s="552"/>
      <c r="AG16" s="550">
        <f t="shared" ref="AG16:AR16" si="8">+SUM(AG20,AG23,AG26,AG29,AG32,AG35,AG38,AG41,AG44,AG47)/($D$50-$D$14-$D$17)</f>
        <v>0.21613786779718536</v>
      </c>
      <c r="AH16" s="551"/>
      <c r="AI16" s="551"/>
      <c r="AJ16" s="552"/>
      <c r="AK16" s="550">
        <f t="shared" ref="AK16:AR16" si="9">+SUM(AK20,AK23,AK26,AK29,AK32,AK35,AK38,AK41,AK44,AK47)/($D$50-$D$14-$D$17)</f>
        <v>0.1471073091880146</v>
      </c>
      <c r="AL16" s="551"/>
      <c r="AM16" s="551"/>
      <c r="AN16" s="590"/>
      <c r="AO16" s="550">
        <f t="shared" ref="AO16:AR16" si="10">+SUM(AO20,AO23,AO26,AO29,AO32,AO35,AO38,AO41,AO44,AO47)/($D$50-$D$14-$D$17)</f>
        <v>9.5993026121035455E-3</v>
      </c>
      <c r="AP16" s="551"/>
      <c r="AQ16" s="551"/>
      <c r="AR16" s="590"/>
      <c r="AT16" s="993"/>
    </row>
    <row r="17" spans="2:47" ht="18" customHeight="1">
      <c r="B17" s="583" t="str">
        <f>'[5]ORÇAMENTO RESUMO (SD)'!B10</f>
        <v xml:space="preserve"> 2 </v>
      </c>
      <c r="C17" s="585" t="str">
        <f>'ORÇAMENTO RESUMO (SD)'!E10</f>
        <v>CANTEIRO DE OBRAS</v>
      </c>
      <c r="D17" s="345">
        <f>+'ORÇAMENTO RESUMO (SD)'!K10</f>
        <v>389688.86</v>
      </c>
      <c r="E17" s="588">
        <f t="shared" ref="E17" si="11">E19*$D17</f>
        <v>5227.9992345424826</v>
      </c>
      <c r="F17" s="554"/>
      <c r="G17" s="554"/>
      <c r="H17" s="555"/>
      <c r="I17" s="553">
        <f t="shared" ref="I17:AR17" si="12">I19*$D17</f>
        <v>39627.69047586315</v>
      </c>
      <c r="J17" s="554"/>
      <c r="K17" s="554"/>
      <c r="L17" s="555"/>
      <c r="M17" s="553">
        <f t="shared" si="12"/>
        <v>34978.673638810316</v>
      </c>
      <c r="N17" s="554"/>
      <c r="O17" s="554"/>
      <c r="P17" s="555"/>
      <c r="Q17" s="588">
        <f t="shared" si="12"/>
        <v>16527.999438611343</v>
      </c>
      <c r="R17" s="554"/>
      <c r="S17" s="554"/>
      <c r="T17" s="555"/>
      <c r="U17" s="553">
        <f t="shared" si="12"/>
        <v>46337.486949543294</v>
      </c>
      <c r="V17" s="554"/>
      <c r="W17" s="554"/>
      <c r="X17" s="555"/>
      <c r="Y17" s="553">
        <f t="shared" si="12"/>
        <v>40691.289539590354</v>
      </c>
      <c r="Z17" s="554"/>
      <c r="AA17" s="554"/>
      <c r="AB17" s="555"/>
      <c r="AC17" s="553">
        <f t="shared" si="12"/>
        <v>61004.38051147262</v>
      </c>
      <c r="AD17" s="554"/>
      <c r="AE17" s="554"/>
      <c r="AF17" s="555"/>
      <c r="AG17" s="553">
        <f t="shared" si="12"/>
        <v>84226.519304715868</v>
      </c>
      <c r="AH17" s="554"/>
      <c r="AI17" s="554"/>
      <c r="AJ17" s="555"/>
      <c r="AK17" s="553">
        <f t="shared" si="12"/>
        <v>57326.079615144932</v>
      </c>
      <c r="AL17" s="554"/>
      <c r="AM17" s="554"/>
      <c r="AN17" s="589"/>
      <c r="AO17" s="553">
        <f t="shared" si="12"/>
        <v>3740.7412917056527</v>
      </c>
      <c r="AP17" s="554"/>
      <c r="AQ17" s="554"/>
      <c r="AR17" s="589"/>
      <c r="AT17" s="346"/>
      <c r="AU17" s="346"/>
    </row>
    <row r="18" spans="2:47" ht="8.1" customHeight="1">
      <c r="B18" s="583"/>
      <c r="C18" s="586"/>
      <c r="D18" s="345"/>
      <c r="E18" s="347"/>
      <c r="F18" s="348"/>
      <c r="G18" s="348"/>
      <c r="H18" s="349"/>
      <c r="I18" s="350"/>
      <c r="J18" s="348"/>
      <c r="K18" s="348"/>
      <c r="L18" s="349"/>
      <c r="M18" s="350"/>
      <c r="N18" s="348"/>
      <c r="O18" s="348"/>
      <c r="P18" s="349"/>
      <c r="Q18" s="347"/>
      <c r="R18" s="348"/>
      <c r="S18" s="348"/>
      <c r="T18" s="349"/>
      <c r="U18" s="350"/>
      <c r="V18" s="348"/>
      <c r="W18" s="348"/>
      <c r="X18" s="349"/>
      <c r="Y18" s="350"/>
      <c r="Z18" s="348"/>
      <c r="AA18" s="348"/>
      <c r="AB18" s="349"/>
      <c r="AC18" s="350"/>
      <c r="AD18" s="348"/>
      <c r="AE18" s="348"/>
      <c r="AF18" s="349"/>
      <c r="AG18" s="350"/>
      <c r="AH18" s="348"/>
      <c r="AI18" s="348"/>
      <c r="AJ18" s="349"/>
      <c r="AK18" s="350"/>
      <c r="AL18" s="348"/>
      <c r="AM18" s="348"/>
      <c r="AN18" s="351"/>
      <c r="AO18" s="350"/>
      <c r="AP18" s="348"/>
      <c r="AQ18" s="348"/>
      <c r="AR18" s="351"/>
    </row>
    <row r="19" spans="2:47" ht="18" customHeight="1">
      <c r="B19" s="591"/>
      <c r="C19" s="587"/>
      <c r="D19" s="352">
        <f t="shared" ref="D19" si="13">D17/$D$50</f>
        <v>3.4541212337539158E-2</v>
      </c>
      <c r="E19" s="572">
        <f>E16</f>
        <v>1.3415829322250789E-2</v>
      </c>
      <c r="F19" s="551"/>
      <c r="G19" s="551"/>
      <c r="H19" s="552"/>
      <c r="I19" s="550">
        <f t="shared" ref="I19:AR19" si="14">I16</f>
        <v>0.10169059099062558</v>
      </c>
      <c r="J19" s="551"/>
      <c r="K19" s="551"/>
      <c r="L19" s="552"/>
      <c r="M19" s="550">
        <f t="shared" ref="M19:AR19" si="15">M16</f>
        <v>8.9760517246529239E-2</v>
      </c>
      <c r="N19" s="551"/>
      <c r="O19" s="551"/>
      <c r="P19" s="552"/>
      <c r="Q19" s="572">
        <f t="shared" ref="Q19:AR19" si="16">Q16</f>
        <v>4.2413322871511762E-2</v>
      </c>
      <c r="R19" s="551"/>
      <c r="S19" s="551"/>
      <c r="T19" s="552"/>
      <c r="U19" s="550">
        <f t="shared" ref="U19:AR19" si="17">U16</f>
        <v>0.11890893403918011</v>
      </c>
      <c r="V19" s="551"/>
      <c r="W19" s="551"/>
      <c r="X19" s="552"/>
      <c r="Y19" s="550">
        <f t="shared" ref="Y19:AR19" si="18">Y16</f>
        <v>0.10441994554217013</v>
      </c>
      <c r="Z19" s="551"/>
      <c r="AA19" s="551"/>
      <c r="AB19" s="552"/>
      <c r="AC19" s="550">
        <f t="shared" ref="AC19:AR19" si="19">AC16</f>
        <v>0.15654638039042898</v>
      </c>
      <c r="AD19" s="551"/>
      <c r="AE19" s="551"/>
      <c r="AF19" s="552"/>
      <c r="AG19" s="550">
        <f t="shared" ref="AG19:AR19" si="20">AG16</f>
        <v>0.21613786779718536</v>
      </c>
      <c r="AH19" s="551"/>
      <c r="AI19" s="551"/>
      <c r="AJ19" s="552"/>
      <c r="AK19" s="550">
        <f t="shared" ref="AK19:AR19" si="21">AK16</f>
        <v>0.1471073091880146</v>
      </c>
      <c r="AL19" s="551"/>
      <c r="AM19" s="551"/>
      <c r="AN19" s="590"/>
      <c r="AO19" s="550">
        <f t="shared" ref="AO19:AR19" si="22">AO16</f>
        <v>9.5993026121035455E-3</v>
      </c>
      <c r="AP19" s="551"/>
      <c r="AQ19" s="551"/>
      <c r="AR19" s="590"/>
      <c r="AT19" s="993"/>
    </row>
    <row r="20" spans="2:47" ht="18" customHeight="1">
      <c r="B20" s="583" t="str">
        <f>'[5]ORÇAMENTO RESUMO (SD)'!B11</f>
        <v xml:space="preserve"> 3 </v>
      </c>
      <c r="C20" s="585" t="str">
        <f>'ORÇAMENTO RESUMO (SD)'!E11</f>
        <v>DEMOLIÇÕES E LIMPEZA</v>
      </c>
      <c r="D20" s="345">
        <f>+'ORÇAMENTO RESUMO (SD)'!K11</f>
        <v>292703.31</v>
      </c>
      <c r="E20" s="588">
        <f t="shared" ref="E20" si="23">E22*$D20</f>
        <v>117081.32400000001</v>
      </c>
      <c r="F20" s="554"/>
      <c r="G20" s="554"/>
      <c r="H20" s="555"/>
      <c r="I20" s="553">
        <f t="shared" ref="I20:AR20" si="24">I22*$D20</f>
        <v>117081.32400000001</v>
      </c>
      <c r="J20" s="554"/>
      <c r="K20" s="554"/>
      <c r="L20" s="555"/>
      <c r="M20" s="553">
        <f t="shared" si="24"/>
        <v>58540.662000000004</v>
      </c>
      <c r="N20" s="554"/>
      <c r="O20" s="554"/>
      <c r="P20" s="555"/>
      <c r="Q20" s="588">
        <f t="shared" si="24"/>
        <v>0</v>
      </c>
      <c r="R20" s="554"/>
      <c r="S20" s="554"/>
      <c r="T20" s="555"/>
      <c r="U20" s="553">
        <f t="shared" si="24"/>
        <v>0</v>
      </c>
      <c r="V20" s="554"/>
      <c r="W20" s="554"/>
      <c r="X20" s="555"/>
      <c r="Y20" s="553">
        <f t="shared" si="24"/>
        <v>0</v>
      </c>
      <c r="Z20" s="554"/>
      <c r="AA20" s="554"/>
      <c r="AB20" s="555"/>
      <c r="AC20" s="553">
        <f t="shared" si="24"/>
        <v>0</v>
      </c>
      <c r="AD20" s="554"/>
      <c r="AE20" s="554"/>
      <c r="AF20" s="555"/>
      <c r="AG20" s="553">
        <f t="shared" si="24"/>
        <v>0</v>
      </c>
      <c r="AH20" s="554"/>
      <c r="AI20" s="554"/>
      <c r="AJ20" s="555"/>
      <c r="AK20" s="553">
        <f t="shared" si="24"/>
        <v>0</v>
      </c>
      <c r="AL20" s="554"/>
      <c r="AM20" s="554"/>
      <c r="AN20" s="589"/>
      <c r="AO20" s="553">
        <f t="shared" si="24"/>
        <v>0</v>
      </c>
      <c r="AP20" s="554"/>
      <c r="AQ20" s="554"/>
      <c r="AR20" s="589"/>
      <c r="AT20" s="346"/>
      <c r="AU20" s="346"/>
    </row>
    <row r="21" spans="2:47" ht="8.1" customHeight="1">
      <c r="B21" s="583"/>
      <c r="C21" s="586"/>
      <c r="D21" s="345"/>
      <c r="E21" s="347"/>
      <c r="F21" s="348"/>
      <c r="G21" s="348"/>
      <c r="H21" s="349"/>
      <c r="I21" s="350"/>
      <c r="J21" s="348"/>
      <c r="K21" s="348"/>
      <c r="L21" s="349"/>
      <c r="M21" s="350"/>
      <c r="N21" s="348"/>
      <c r="O21" s="348"/>
      <c r="P21" s="349"/>
      <c r="Q21" s="356"/>
      <c r="R21" s="354"/>
      <c r="S21" s="354"/>
      <c r="T21" s="355"/>
      <c r="U21" s="353"/>
      <c r="V21" s="354"/>
      <c r="W21" s="354"/>
      <c r="X21" s="355"/>
      <c r="Y21" s="353"/>
      <c r="Z21" s="354"/>
      <c r="AA21" s="354"/>
      <c r="AB21" s="355"/>
      <c r="AC21" s="353"/>
      <c r="AD21" s="354"/>
      <c r="AE21" s="354"/>
      <c r="AF21" s="355"/>
      <c r="AG21" s="353"/>
      <c r="AH21" s="354"/>
      <c r="AI21" s="354"/>
      <c r="AJ21" s="355"/>
      <c r="AK21" s="353"/>
      <c r="AL21" s="354"/>
      <c r="AM21" s="354"/>
      <c r="AN21" s="357"/>
      <c r="AO21" s="353"/>
      <c r="AP21" s="354"/>
      <c r="AQ21" s="354"/>
      <c r="AR21" s="357"/>
    </row>
    <row r="22" spans="2:47" ht="18" customHeight="1">
      <c r="B22" s="591"/>
      <c r="C22" s="587"/>
      <c r="D22" s="352">
        <f t="shared" ref="D22" si="25">D20/$D$50</f>
        <v>2.5944614333113215E-2</v>
      </c>
      <c r="E22" s="572">
        <v>0.4</v>
      </c>
      <c r="F22" s="551"/>
      <c r="G22" s="551"/>
      <c r="H22" s="552"/>
      <c r="I22" s="550">
        <v>0.4</v>
      </c>
      <c r="J22" s="551"/>
      <c r="K22" s="551"/>
      <c r="L22" s="552"/>
      <c r="M22" s="550">
        <v>0.2</v>
      </c>
      <c r="N22" s="551"/>
      <c r="O22" s="551"/>
      <c r="P22" s="552"/>
      <c r="Q22" s="572"/>
      <c r="R22" s="551"/>
      <c r="S22" s="551"/>
      <c r="T22" s="552"/>
      <c r="U22" s="550"/>
      <c r="V22" s="551"/>
      <c r="W22" s="551"/>
      <c r="X22" s="552"/>
      <c r="Y22" s="550"/>
      <c r="Z22" s="551"/>
      <c r="AA22" s="551"/>
      <c r="AB22" s="552"/>
      <c r="AC22" s="550"/>
      <c r="AD22" s="551"/>
      <c r="AE22" s="551"/>
      <c r="AF22" s="552"/>
      <c r="AG22" s="550"/>
      <c r="AH22" s="551"/>
      <c r="AI22" s="551"/>
      <c r="AJ22" s="552"/>
      <c r="AK22" s="550"/>
      <c r="AL22" s="551"/>
      <c r="AM22" s="551"/>
      <c r="AN22" s="590"/>
      <c r="AO22" s="550"/>
      <c r="AP22" s="551"/>
      <c r="AQ22" s="551"/>
      <c r="AR22" s="590"/>
      <c r="AT22" s="993"/>
    </row>
    <row r="23" spans="2:47" ht="18" customHeight="1">
      <c r="B23" s="583" t="str">
        <f>'[5]ORÇAMENTO RESUMO (SD)'!B12</f>
        <v xml:space="preserve"> 4 </v>
      </c>
      <c r="C23" s="585" t="str">
        <f>'ORÇAMENTO RESUMO (SD)'!E12</f>
        <v>TERRAPLANAGEM CABECEIRA</v>
      </c>
      <c r="D23" s="345">
        <f>+'ORÇAMENTO RESUMO (SD)'!K12</f>
        <v>302895.61</v>
      </c>
      <c r="E23" s="588">
        <f t="shared" ref="E23" si="26">E25*$D23</f>
        <v>0</v>
      </c>
      <c r="F23" s="554"/>
      <c r="G23" s="554"/>
      <c r="H23" s="555"/>
      <c r="I23" s="553">
        <f t="shared" ref="I23:AR23" si="27">I25*$D23</f>
        <v>0</v>
      </c>
      <c r="J23" s="554"/>
      <c r="K23" s="554"/>
      <c r="L23" s="555"/>
      <c r="M23" s="553">
        <f t="shared" si="27"/>
        <v>0</v>
      </c>
      <c r="N23" s="554"/>
      <c r="O23" s="554"/>
      <c r="P23" s="555"/>
      <c r="Q23" s="588">
        <f t="shared" si="27"/>
        <v>0</v>
      </c>
      <c r="R23" s="554"/>
      <c r="S23" s="554"/>
      <c r="T23" s="555"/>
      <c r="U23" s="553">
        <f t="shared" si="27"/>
        <v>0</v>
      </c>
      <c r="V23" s="554"/>
      <c r="W23" s="554"/>
      <c r="X23" s="555"/>
      <c r="Y23" s="553">
        <f t="shared" si="27"/>
        <v>0</v>
      </c>
      <c r="Z23" s="554"/>
      <c r="AA23" s="554"/>
      <c r="AB23" s="555"/>
      <c r="AC23" s="553">
        <f t="shared" si="27"/>
        <v>0</v>
      </c>
      <c r="AD23" s="554"/>
      <c r="AE23" s="554"/>
      <c r="AF23" s="555"/>
      <c r="AG23" s="553">
        <f t="shared" si="27"/>
        <v>75723.902499999997</v>
      </c>
      <c r="AH23" s="554"/>
      <c r="AI23" s="554"/>
      <c r="AJ23" s="555"/>
      <c r="AK23" s="553">
        <f t="shared" si="27"/>
        <v>151447.80499999999</v>
      </c>
      <c r="AL23" s="554"/>
      <c r="AM23" s="554"/>
      <c r="AN23" s="589"/>
      <c r="AO23" s="553">
        <f t="shared" si="27"/>
        <v>75723.902499999997</v>
      </c>
      <c r="AP23" s="554"/>
      <c r="AQ23" s="554"/>
      <c r="AR23" s="589"/>
      <c r="AT23" s="346"/>
      <c r="AU23" s="346"/>
    </row>
    <row r="24" spans="2:47" ht="8.1" customHeight="1">
      <c r="B24" s="583"/>
      <c r="C24" s="586"/>
      <c r="D24" s="345"/>
      <c r="E24" s="356"/>
      <c r="F24" s="354"/>
      <c r="G24" s="354"/>
      <c r="H24" s="355"/>
      <c r="I24" s="353"/>
      <c r="J24" s="354"/>
      <c r="K24" s="354"/>
      <c r="L24" s="355"/>
      <c r="M24" s="353"/>
      <c r="N24" s="354"/>
      <c r="O24" s="354"/>
      <c r="P24" s="355"/>
      <c r="Q24" s="356"/>
      <c r="R24" s="354"/>
      <c r="S24" s="354"/>
      <c r="T24" s="355"/>
      <c r="U24" s="353"/>
      <c r="V24" s="354"/>
      <c r="W24" s="354"/>
      <c r="X24" s="355"/>
      <c r="Y24" s="353"/>
      <c r="Z24" s="354"/>
      <c r="AA24" s="354"/>
      <c r="AB24" s="355"/>
      <c r="AC24" s="353"/>
      <c r="AD24" s="354"/>
      <c r="AE24" s="354"/>
      <c r="AF24" s="355"/>
      <c r="AG24" s="353"/>
      <c r="AH24" s="354"/>
      <c r="AI24" s="348"/>
      <c r="AJ24" s="349"/>
      <c r="AK24" s="350"/>
      <c r="AL24" s="348"/>
      <c r="AM24" s="348"/>
      <c r="AN24" s="351"/>
      <c r="AO24" s="350"/>
      <c r="AP24" s="348"/>
      <c r="AQ24" s="354"/>
      <c r="AR24" s="357"/>
    </row>
    <row r="25" spans="2:47" ht="18" customHeight="1">
      <c r="B25" s="591"/>
      <c r="C25" s="587"/>
      <c r="D25" s="352">
        <f t="shared" ref="D25" si="28">D23/$D$50</f>
        <v>2.6848038666331002E-2</v>
      </c>
      <c r="E25" s="572"/>
      <c r="F25" s="551"/>
      <c r="G25" s="551"/>
      <c r="H25" s="552"/>
      <c r="I25" s="550"/>
      <c r="J25" s="551"/>
      <c r="K25" s="551"/>
      <c r="L25" s="552"/>
      <c r="M25" s="550"/>
      <c r="N25" s="551"/>
      <c r="O25" s="551"/>
      <c r="P25" s="552"/>
      <c r="Q25" s="572"/>
      <c r="R25" s="551"/>
      <c r="S25" s="551"/>
      <c r="T25" s="552"/>
      <c r="U25" s="550"/>
      <c r="V25" s="551"/>
      <c r="W25" s="551"/>
      <c r="X25" s="552"/>
      <c r="Y25" s="550"/>
      <c r="Z25" s="551"/>
      <c r="AA25" s="551"/>
      <c r="AB25" s="552"/>
      <c r="AC25" s="550"/>
      <c r="AD25" s="551"/>
      <c r="AE25" s="551"/>
      <c r="AF25" s="552"/>
      <c r="AG25" s="550">
        <v>0.25</v>
      </c>
      <c r="AH25" s="551"/>
      <c r="AI25" s="551"/>
      <c r="AJ25" s="552"/>
      <c r="AK25" s="550">
        <v>0.5</v>
      </c>
      <c r="AL25" s="551"/>
      <c r="AM25" s="551"/>
      <c r="AN25" s="590"/>
      <c r="AO25" s="550">
        <v>0.25</v>
      </c>
      <c r="AP25" s="551"/>
      <c r="AQ25" s="551"/>
      <c r="AR25" s="590"/>
      <c r="AT25" s="993"/>
    </row>
    <row r="26" spans="2:47" ht="18" customHeight="1">
      <c r="B26" s="583" t="str">
        <f>'[5]ORÇAMENTO RESUMO (SD)'!B13</f>
        <v xml:space="preserve"> 5 </v>
      </c>
      <c r="C26" s="585" t="str">
        <f>'ORÇAMENTO RESUMO (SD)'!E13</f>
        <v>PROTEÇÃO DE MARGEM - GABIÃO E COLCHÃO RENO</v>
      </c>
      <c r="D26" s="345">
        <f>+'ORÇAMENTO RESUMO (SD)'!K13</f>
        <v>2643797.2400000007</v>
      </c>
      <c r="E26" s="588">
        <f t="shared" ref="E26" si="29">E28*$D26</f>
        <v>0</v>
      </c>
      <c r="F26" s="554"/>
      <c r="G26" s="554"/>
      <c r="H26" s="555"/>
      <c r="I26" s="553">
        <f t="shared" ref="I26:AR26" si="30">I28*$D26</f>
        <v>0</v>
      </c>
      <c r="J26" s="554"/>
      <c r="K26" s="554"/>
      <c r="L26" s="555"/>
      <c r="M26" s="553">
        <f t="shared" si="30"/>
        <v>0</v>
      </c>
      <c r="N26" s="554"/>
      <c r="O26" s="554"/>
      <c r="P26" s="555"/>
      <c r="Q26" s="588">
        <f t="shared" si="30"/>
        <v>0</v>
      </c>
      <c r="R26" s="554"/>
      <c r="S26" s="554"/>
      <c r="T26" s="555"/>
      <c r="U26" s="553">
        <f t="shared" si="30"/>
        <v>0</v>
      </c>
      <c r="V26" s="554"/>
      <c r="W26" s="554"/>
      <c r="X26" s="555"/>
      <c r="Y26" s="553">
        <f t="shared" si="30"/>
        <v>0</v>
      </c>
      <c r="Z26" s="554"/>
      <c r="AA26" s="554"/>
      <c r="AB26" s="555"/>
      <c r="AC26" s="553">
        <f t="shared" si="30"/>
        <v>528759.44800000021</v>
      </c>
      <c r="AD26" s="554"/>
      <c r="AE26" s="554"/>
      <c r="AF26" s="555"/>
      <c r="AG26" s="553">
        <f t="shared" si="30"/>
        <v>1057518.8960000004</v>
      </c>
      <c r="AH26" s="554"/>
      <c r="AI26" s="554"/>
      <c r="AJ26" s="555"/>
      <c r="AK26" s="553">
        <f t="shared" si="30"/>
        <v>1057518.8960000004</v>
      </c>
      <c r="AL26" s="554"/>
      <c r="AM26" s="554"/>
      <c r="AN26" s="589"/>
      <c r="AO26" s="553">
        <f t="shared" si="30"/>
        <v>0</v>
      </c>
      <c r="AP26" s="554"/>
      <c r="AQ26" s="554"/>
      <c r="AR26" s="589"/>
      <c r="AT26" s="346"/>
      <c r="AU26" s="346"/>
    </row>
    <row r="27" spans="2:47" ht="8.1" customHeight="1">
      <c r="B27" s="583"/>
      <c r="C27" s="586"/>
      <c r="D27" s="345"/>
      <c r="E27" s="356"/>
      <c r="F27" s="354"/>
      <c r="G27" s="354"/>
      <c r="H27" s="355"/>
      <c r="I27" s="353"/>
      <c r="J27" s="354"/>
      <c r="K27" s="354"/>
      <c r="L27" s="355"/>
      <c r="M27" s="353"/>
      <c r="N27" s="354"/>
      <c r="O27" s="354"/>
      <c r="P27" s="355"/>
      <c r="Q27" s="356"/>
      <c r="R27" s="354"/>
      <c r="S27" s="354"/>
      <c r="T27" s="355"/>
      <c r="U27" s="353"/>
      <c r="V27" s="354"/>
      <c r="W27" s="354"/>
      <c r="X27" s="355"/>
      <c r="Y27" s="353"/>
      <c r="Z27" s="354"/>
      <c r="AA27" s="354"/>
      <c r="AB27" s="355"/>
      <c r="AC27" s="353"/>
      <c r="AD27" s="354"/>
      <c r="AE27" s="348"/>
      <c r="AF27" s="349"/>
      <c r="AG27" s="350"/>
      <c r="AH27" s="348"/>
      <c r="AI27" s="348"/>
      <c r="AJ27" s="349"/>
      <c r="AK27" s="350"/>
      <c r="AL27" s="348"/>
      <c r="AM27" s="348"/>
      <c r="AN27" s="351"/>
      <c r="AO27" s="353"/>
      <c r="AP27" s="354"/>
      <c r="AQ27" s="354"/>
      <c r="AR27" s="357"/>
    </row>
    <row r="28" spans="2:47" ht="18" customHeight="1">
      <c r="B28" s="591"/>
      <c r="C28" s="587"/>
      <c r="D28" s="352">
        <f t="shared" ref="D28" si="31">D26/$D$50</f>
        <v>0.23434070413057226</v>
      </c>
      <c r="E28" s="572"/>
      <c r="F28" s="551"/>
      <c r="G28" s="551"/>
      <c r="H28" s="552"/>
      <c r="I28" s="550"/>
      <c r="J28" s="551"/>
      <c r="K28" s="551"/>
      <c r="L28" s="552"/>
      <c r="M28" s="550"/>
      <c r="N28" s="551"/>
      <c r="O28" s="551"/>
      <c r="P28" s="552"/>
      <c r="Q28" s="572"/>
      <c r="R28" s="551"/>
      <c r="S28" s="551"/>
      <c r="T28" s="552"/>
      <c r="U28" s="550"/>
      <c r="V28" s="551"/>
      <c r="W28" s="551"/>
      <c r="X28" s="552"/>
      <c r="Y28" s="550"/>
      <c r="Z28" s="551"/>
      <c r="AA28" s="551"/>
      <c r="AB28" s="552"/>
      <c r="AC28" s="550">
        <v>0.2</v>
      </c>
      <c r="AD28" s="551"/>
      <c r="AE28" s="551"/>
      <c r="AF28" s="552"/>
      <c r="AG28" s="550">
        <v>0.4</v>
      </c>
      <c r="AH28" s="551"/>
      <c r="AI28" s="551"/>
      <c r="AJ28" s="552"/>
      <c r="AK28" s="550">
        <v>0.4</v>
      </c>
      <c r="AL28" s="551"/>
      <c r="AM28" s="551"/>
      <c r="AN28" s="590"/>
      <c r="AO28" s="550"/>
      <c r="AP28" s="551"/>
      <c r="AQ28" s="551"/>
      <c r="AR28" s="590"/>
      <c r="AT28" s="993"/>
    </row>
    <row r="29" spans="2:47" ht="18" customHeight="1">
      <c r="B29" s="583" t="str">
        <f>'[5]ORÇAMENTO RESUMO (SD)'!B14</f>
        <v xml:space="preserve"> 6 </v>
      </c>
      <c r="C29" s="585" t="str">
        <f>'ORÇAMENTO RESUMO (SD)'!E14</f>
        <v>FUNDAÇÕES</v>
      </c>
      <c r="D29" s="345">
        <f>+'ORÇAMENTO RESUMO (SD)'!K14</f>
        <v>1513669.8299999998</v>
      </c>
      <c r="E29" s="588">
        <f t="shared" ref="E29" si="32">E31*$D29</f>
        <v>0</v>
      </c>
      <c r="F29" s="554"/>
      <c r="G29" s="554"/>
      <c r="H29" s="555"/>
      <c r="I29" s="553">
        <f t="shared" ref="I29:AR29" si="33">I31*$D29</f>
        <v>756834.91499999992</v>
      </c>
      <c r="J29" s="554"/>
      <c r="K29" s="554"/>
      <c r="L29" s="555"/>
      <c r="M29" s="553">
        <f t="shared" si="33"/>
        <v>756834.91499999992</v>
      </c>
      <c r="N29" s="554"/>
      <c r="O29" s="554"/>
      <c r="P29" s="555"/>
      <c r="Q29" s="588">
        <f t="shared" si="33"/>
        <v>0</v>
      </c>
      <c r="R29" s="554"/>
      <c r="S29" s="554"/>
      <c r="T29" s="555"/>
      <c r="U29" s="553">
        <f t="shared" si="33"/>
        <v>0</v>
      </c>
      <c r="V29" s="554"/>
      <c r="W29" s="554"/>
      <c r="X29" s="555"/>
      <c r="Y29" s="553">
        <f t="shared" si="33"/>
        <v>0</v>
      </c>
      <c r="Z29" s="554"/>
      <c r="AA29" s="554"/>
      <c r="AB29" s="555"/>
      <c r="AC29" s="553">
        <f t="shared" si="33"/>
        <v>0</v>
      </c>
      <c r="AD29" s="554"/>
      <c r="AE29" s="554"/>
      <c r="AF29" s="555"/>
      <c r="AG29" s="553">
        <f t="shared" si="33"/>
        <v>0</v>
      </c>
      <c r="AH29" s="554"/>
      <c r="AI29" s="554"/>
      <c r="AJ29" s="555"/>
      <c r="AK29" s="553">
        <f t="shared" si="33"/>
        <v>0</v>
      </c>
      <c r="AL29" s="554"/>
      <c r="AM29" s="554"/>
      <c r="AN29" s="589"/>
      <c r="AO29" s="553">
        <f t="shared" si="33"/>
        <v>0</v>
      </c>
      <c r="AP29" s="554"/>
      <c r="AQ29" s="554"/>
      <c r="AR29" s="589"/>
      <c r="AT29" s="346"/>
      <c r="AU29" s="346"/>
    </row>
    <row r="30" spans="2:47" ht="8.1" customHeight="1">
      <c r="B30" s="583"/>
      <c r="C30" s="586"/>
      <c r="D30" s="345"/>
      <c r="E30" s="356"/>
      <c r="F30" s="354"/>
      <c r="G30" s="354"/>
      <c r="H30" s="355"/>
      <c r="I30" s="350"/>
      <c r="J30" s="348"/>
      <c r="K30" s="348"/>
      <c r="L30" s="349"/>
      <c r="M30" s="350"/>
      <c r="N30" s="348"/>
      <c r="O30" s="348"/>
      <c r="P30" s="349"/>
      <c r="Q30" s="356"/>
      <c r="R30" s="354"/>
      <c r="S30" s="354"/>
      <c r="T30" s="355"/>
      <c r="U30" s="353"/>
      <c r="V30" s="354"/>
      <c r="W30" s="354"/>
      <c r="X30" s="355"/>
      <c r="Y30" s="353"/>
      <c r="Z30" s="354"/>
      <c r="AA30" s="354"/>
      <c r="AB30" s="355"/>
      <c r="AC30" s="353"/>
      <c r="AD30" s="354"/>
      <c r="AE30" s="354"/>
      <c r="AF30" s="355"/>
      <c r="AG30" s="353"/>
      <c r="AH30" s="354"/>
      <c r="AI30" s="354"/>
      <c r="AJ30" s="355"/>
      <c r="AK30" s="353"/>
      <c r="AL30" s="354"/>
      <c r="AM30" s="354"/>
      <c r="AN30" s="357"/>
      <c r="AO30" s="353"/>
      <c r="AP30" s="354"/>
      <c r="AQ30" s="354"/>
      <c r="AR30" s="357"/>
    </row>
    <row r="31" spans="2:47" ht="18" customHeight="1">
      <c r="B31" s="591"/>
      <c r="C31" s="587"/>
      <c r="D31" s="352">
        <f t="shared" ref="D31" si="34">D29/$D$50</f>
        <v>0.13416855438709949</v>
      </c>
      <c r="E31" s="572"/>
      <c r="F31" s="551"/>
      <c r="G31" s="551"/>
      <c r="H31" s="552"/>
      <c r="I31" s="550">
        <v>0.5</v>
      </c>
      <c r="J31" s="551"/>
      <c r="K31" s="551"/>
      <c r="L31" s="552"/>
      <c r="M31" s="550">
        <v>0.5</v>
      </c>
      <c r="N31" s="551"/>
      <c r="O31" s="551"/>
      <c r="P31" s="552"/>
      <c r="Q31" s="572"/>
      <c r="R31" s="551"/>
      <c r="S31" s="551"/>
      <c r="T31" s="552"/>
      <c r="U31" s="550"/>
      <c r="V31" s="551"/>
      <c r="W31" s="551"/>
      <c r="X31" s="552"/>
      <c r="Y31" s="550"/>
      <c r="Z31" s="551"/>
      <c r="AA31" s="551"/>
      <c r="AB31" s="552"/>
      <c r="AC31" s="550"/>
      <c r="AD31" s="551"/>
      <c r="AE31" s="551"/>
      <c r="AF31" s="552"/>
      <c r="AG31" s="550"/>
      <c r="AH31" s="551"/>
      <c r="AI31" s="551"/>
      <c r="AJ31" s="552"/>
      <c r="AK31" s="550"/>
      <c r="AL31" s="551"/>
      <c r="AM31" s="551"/>
      <c r="AN31" s="590"/>
      <c r="AO31" s="550"/>
      <c r="AP31" s="551"/>
      <c r="AQ31" s="551"/>
      <c r="AR31" s="590"/>
      <c r="AT31" s="993"/>
    </row>
    <row r="32" spans="2:47" ht="18" customHeight="1">
      <c r="B32" s="582" t="str">
        <f>'[5]ORÇAMENTO RESUMO (SD)'!B15</f>
        <v xml:space="preserve"> 7 </v>
      </c>
      <c r="C32" s="585" t="str">
        <f>'ORÇAMENTO RESUMO (SD)'!E15</f>
        <v>ENSAIO DE PROVA DE CARGA</v>
      </c>
      <c r="D32" s="345">
        <f>+'ORÇAMENTO RESUMO (SD)'!K15</f>
        <v>135962.07</v>
      </c>
      <c r="E32" s="588">
        <f t="shared" ref="E32" si="35">E34*$D32</f>
        <v>0</v>
      </c>
      <c r="F32" s="554"/>
      <c r="G32" s="554"/>
      <c r="H32" s="555"/>
      <c r="I32" s="553">
        <f t="shared" ref="I32:AR32" si="36">I34*$D32</f>
        <v>135962.07</v>
      </c>
      <c r="J32" s="554"/>
      <c r="K32" s="554"/>
      <c r="L32" s="555"/>
      <c r="M32" s="553">
        <f t="shared" si="36"/>
        <v>0</v>
      </c>
      <c r="N32" s="554"/>
      <c r="O32" s="554"/>
      <c r="P32" s="555"/>
      <c r="Q32" s="588">
        <f t="shared" si="36"/>
        <v>0</v>
      </c>
      <c r="R32" s="554"/>
      <c r="S32" s="554"/>
      <c r="T32" s="555"/>
      <c r="U32" s="553">
        <f t="shared" si="36"/>
        <v>0</v>
      </c>
      <c r="V32" s="554"/>
      <c r="W32" s="554"/>
      <c r="X32" s="555"/>
      <c r="Y32" s="553">
        <f t="shared" si="36"/>
        <v>0</v>
      </c>
      <c r="Z32" s="554"/>
      <c r="AA32" s="554"/>
      <c r="AB32" s="555"/>
      <c r="AC32" s="553">
        <f t="shared" si="36"/>
        <v>0</v>
      </c>
      <c r="AD32" s="554"/>
      <c r="AE32" s="554"/>
      <c r="AF32" s="555"/>
      <c r="AG32" s="553">
        <f t="shared" si="36"/>
        <v>0</v>
      </c>
      <c r="AH32" s="554"/>
      <c r="AI32" s="554"/>
      <c r="AJ32" s="555"/>
      <c r="AK32" s="553">
        <f t="shared" si="36"/>
        <v>0</v>
      </c>
      <c r="AL32" s="554"/>
      <c r="AM32" s="554"/>
      <c r="AN32" s="589"/>
      <c r="AO32" s="553">
        <f t="shared" si="36"/>
        <v>0</v>
      </c>
      <c r="AP32" s="554"/>
      <c r="AQ32" s="554"/>
      <c r="AR32" s="589"/>
      <c r="AT32" s="346"/>
    </row>
    <row r="33" spans="2:46" ht="9.9499999999999993" customHeight="1">
      <c r="B33" s="583"/>
      <c r="C33" s="586"/>
      <c r="D33" s="345"/>
      <c r="E33" s="356"/>
      <c r="F33" s="354"/>
      <c r="G33" s="354"/>
      <c r="H33" s="355"/>
      <c r="I33" s="350"/>
      <c r="J33" s="348"/>
      <c r="K33" s="348"/>
      <c r="L33" s="349"/>
      <c r="M33" s="353"/>
      <c r="N33" s="354"/>
      <c r="O33" s="354"/>
      <c r="P33" s="355"/>
      <c r="Q33" s="356"/>
      <c r="R33" s="354"/>
      <c r="S33" s="354"/>
      <c r="T33" s="355"/>
      <c r="U33" s="353"/>
      <c r="V33" s="354"/>
      <c r="W33" s="354"/>
      <c r="X33" s="355"/>
      <c r="Y33" s="353"/>
      <c r="Z33" s="354"/>
      <c r="AA33" s="354"/>
      <c r="AB33" s="355"/>
      <c r="AC33" s="353"/>
      <c r="AD33" s="354"/>
      <c r="AE33" s="354"/>
      <c r="AF33" s="355"/>
      <c r="AG33" s="353"/>
      <c r="AH33" s="354"/>
      <c r="AI33" s="354"/>
      <c r="AJ33" s="355"/>
      <c r="AK33" s="353"/>
      <c r="AL33" s="354"/>
      <c r="AM33" s="354"/>
      <c r="AN33" s="357"/>
      <c r="AO33" s="353"/>
      <c r="AP33" s="354"/>
      <c r="AQ33" s="354"/>
      <c r="AR33" s="357"/>
    </row>
    <row r="34" spans="2:46" ht="18" customHeight="1">
      <c r="B34" s="584"/>
      <c r="C34" s="587"/>
      <c r="D34" s="352">
        <f t="shared" ref="D34" si="37">D32/$D$50</f>
        <v>1.205139590010698E-2</v>
      </c>
      <c r="E34" s="572"/>
      <c r="F34" s="551"/>
      <c r="G34" s="551"/>
      <c r="H34" s="552"/>
      <c r="I34" s="550">
        <v>1</v>
      </c>
      <c r="J34" s="551"/>
      <c r="K34" s="551"/>
      <c r="L34" s="552"/>
      <c r="M34" s="550"/>
      <c r="N34" s="551"/>
      <c r="O34" s="551"/>
      <c r="P34" s="552"/>
      <c r="Q34" s="572"/>
      <c r="R34" s="551"/>
      <c r="S34" s="551"/>
      <c r="T34" s="552"/>
      <c r="U34" s="550"/>
      <c r="V34" s="551"/>
      <c r="W34" s="551"/>
      <c r="X34" s="552"/>
      <c r="Y34" s="550"/>
      <c r="Z34" s="551"/>
      <c r="AA34" s="551"/>
      <c r="AB34" s="552"/>
      <c r="AC34" s="550"/>
      <c r="AD34" s="551"/>
      <c r="AE34" s="551"/>
      <c r="AF34" s="552"/>
      <c r="AG34" s="550"/>
      <c r="AH34" s="551"/>
      <c r="AI34" s="551"/>
      <c r="AJ34" s="552"/>
      <c r="AK34" s="550"/>
      <c r="AL34" s="551"/>
      <c r="AM34" s="551"/>
      <c r="AN34" s="590"/>
      <c r="AO34" s="550"/>
      <c r="AP34" s="551"/>
      <c r="AQ34" s="551"/>
      <c r="AR34" s="590"/>
      <c r="AT34" s="993"/>
    </row>
    <row r="35" spans="2:46" ht="18" customHeight="1">
      <c r="B35" s="582" t="str">
        <f>'[5]ORÇAMENTO RESUMO (SD)'!B16</f>
        <v xml:space="preserve"> 8 </v>
      </c>
      <c r="C35" s="585" t="str">
        <f>'ORÇAMENTO RESUMO (SD)'!E16</f>
        <v>ESCORAMENTO</v>
      </c>
      <c r="D35" s="345">
        <f>+'ORÇAMENTO RESUMO (SD)'!K16</f>
        <v>1569654.72</v>
      </c>
      <c r="E35" s="588">
        <f t="shared" ref="E35" si="38">E37*$D35</f>
        <v>0</v>
      </c>
      <c r="F35" s="554"/>
      <c r="G35" s="554"/>
      <c r="H35" s="555"/>
      <c r="I35" s="553">
        <f t="shared" ref="I35:AR35" si="39">I37*$D35</f>
        <v>0</v>
      </c>
      <c r="J35" s="554"/>
      <c r="K35" s="554"/>
      <c r="L35" s="555"/>
      <c r="M35" s="553">
        <f t="shared" si="39"/>
        <v>0</v>
      </c>
      <c r="N35" s="554"/>
      <c r="O35" s="554"/>
      <c r="P35" s="555"/>
      <c r="Q35" s="588">
        <f t="shared" si="39"/>
        <v>261609.12000000002</v>
      </c>
      <c r="R35" s="554"/>
      <c r="S35" s="554"/>
      <c r="T35" s="555"/>
      <c r="U35" s="553">
        <f t="shared" si="39"/>
        <v>261609.12000000002</v>
      </c>
      <c r="V35" s="554"/>
      <c r="W35" s="554"/>
      <c r="X35" s="555"/>
      <c r="Y35" s="553">
        <f t="shared" si="39"/>
        <v>261609.12000000002</v>
      </c>
      <c r="Z35" s="554"/>
      <c r="AA35" s="554"/>
      <c r="AB35" s="555"/>
      <c r="AC35" s="553">
        <f t="shared" si="39"/>
        <v>261609.12000000002</v>
      </c>
      <c r="AD35" s="554"/>
      <c r="AE35" s="554"/>
      <c r="AF35" s="555"/>
      <c r="AG35" s="553">
        <f t="shared" si="39"/>
        <v>261609.12000000002</v>
      </c>
      <c r="AH35" s="554"/>
      <c r="AI35" s="554"/>
      <c r="AJ35" s="555"/>
      <c r="AK35" s="553">
        <f t="shared" si="39"/>
        <v>261609.12000000002</v>
      </c>
      <c r="AL35" s="554"/>
      <c r="AM35" s="554"/>
      <c r="AN35" s="589"/>
      <c r="AO35" s="553">
        <f t="shared" si="39"/>
        <v>0</v>
      </c>
      <c r="AP35" s="554"/>
      <c r="AQ35" s="554"/>
      <c r="AR35" s="589"/>
      <c r="AT35" s="346"/>
    </row>
    <row r="36" spans="2:46" ht="9.9499999999999993" customHeight="1">
      <c r="B36" s="583"/>
      <c r="C36" s="586"/>
      <c r="D36" s="345"/>
      <c r="E36" s="356"/>
      <c r="F36" s="354"/>
      <c r="G36" s="354"/>
      <c r="H36" s="355"/>
      <c r="I36" s="353"/>
      <c r="J36" s="354"/>
      <c r="K36" s="354"/>
      <c r="L36" s="355"/>
      <c r="M36" s="353"/>
      <c r="N36" s="354"/>
      <c r="O36" s="354"/>
      <c r="P36" s="355"/>
      <c r="Q36" s="356"/>
      <c r="R36" s="354"/>
      <c r="S36" s="348"/>
      <c r="T36" s="349"/>
      <c r="U36" s="350"/>
      <c r="V36" s="348"/>
      <c r="W36" s="348"/>
      <c r="X36" s="349"/>
      <c r="Y36" s="350"/>
      <c r="Z36" s="348"/>
      <c r="AA36" s="348"/>
      <c r="AB36" s="349"/>
      <c r="AC36" s="350"/>
      <c r="AD36" s="348"/>
      <c r="AE36" s="348"/>
      <c r="AF36" s="349"/>
      <c r="AG36" s="350"/>
      <c r="AH36" s="348"/>
      <c r="AI36" s="348"/>
      <c r="AJ36" s="349"/>
      <c r="AK36" s="350"/>
      <c r="AL36" s="348"/>
      <c r="AM36" s="354"/>
      <c r="AN36" s="357"/>
      <c r="AO36" s="353"/>
      <c r="AP36" s="354"/>
      <c r="AQ36" s="354"/>
      <c r="AR36" s="357"/>
    </row>
    <row r="37" spans="2:46" ht="18" customHeight="1">
      <c r="B37" s="584"/>
      <c r="C37" s="587"/>
      <c r="D37" s="352">
        <f t="shared" ref="D37" si="40">D35/$D$50</f>
        <v>0.13913093892430123</v>
      </c>
      <c r="E37" s="572"/>
      <c r="F37" s="551"/>
      <c r="G37" s="551"/>
      <c r="H37" s="552"/>
      <c r="I37" s="550"/>
      <c r="J37" s="551"/>
      <c r="K37" s="551"/>
      <c r="L37" s="552"/>
      <c r="M37" s="550"/>
      <c r="N37" s="551"/>
      <c r="O37" s="551"/>
      <c r="P37" s="552"/>
      <c r="Q37" s="572">
        <v>0.16666666666666669</v>
      </c>
      <c r="R37" s="551"/>
      <c r="S37" s="551"/>
      <c r="T37" s="552"/>
      <c r="U37" s="550">
        <v>0.16666666666666669</v>
      </c>
      <c r="V37" s="551"/>
      <c r="W37" s="551"/>
      <c r="X37" s="552"/>
      <c r="Y37" s="550">
        <v>0.16666666666666669</v>
      </c>
      <c r="Z37" s="551"/>
      <c r="AA37" s="551"/>
      <c r="AB37" s="552"/>
      <c r="AC37" s="550">
        <v>0.16666666666666669</v>
      </c>
      <c r="AD37" s="551"/>
      <c r="AE37" s="551"/>
      <c r="AF37" s="552"/>
      <c r="AG37" s="550">
        <v>0.16666666666666669</v>
      </c>
      <c r="AH37" s="551"/>
      <c r="AI37" s="551"/>
      <c r="AJ37" s="552"/>
      <c r="AK37" s="550">
        <v>0.16666666666666669</v>
      </c>
      <c r="AL37" s="551"/>
      <c r="AM37" s="551"/>
      <c r="AN37" s="590"/>
      <c r="AO37" s="550"/>
      <c r="AP37" s="551"/>
      <c r="AQ37" s="551"/>
      <c r="AR37" s="590"/>
      <c r="AT37" s="993"/>
    </row>
    <row r="38" spans="2:46" ht="18" customHeight="1">
      <c r="B38" s="582" t="str">
        <f>'[5]ORÇAMENTO RESUMO (SD)'!B17</f>
        <v xml:space="preserve"> 9 </v>
      </c>
      <c r="C38" s="585" t="str">
        <f>'ORÇAMENTO RESUMO (SD)'!E17</f>
        <v>MESO-ESTRUTURA</v>
      </c>
      <c r="D38" s="345">
        <f>+'ORÇAMENTO RESUMO (SD)'!K17</f>
        <v>367433.03</v>
      </c>
      <c r="E38" s="588">
        <f t="shared" ref="E38" si="41">E40*$D38</f>
        <v>0</v>
      </c>
      <c r="F38" s="554"/>
      <c r="G38" s="554"/>
      <c r="H38" s="555"/>
      <c r="I38" s="553">
        <f t="shared" ref="I38:AR38" si="42">I40*$D38</f>
        <v>0</v>
      </c>
      <c r="J38" s="554"/>
      <c r="K38" s="554"/>
      <c r="L38" s="555"/>
      <c r="M38" s="553">
        <f t="shared" si="42"/>
        <v>73486.606000000014</v>
      </c>
      <c r="N38" s="554"/>
      <c r="O38" s="554"/>
      <c r="P38" s="555"/>
      <c r="Q38" s="588">
        <f t="shared" si="42"/>
        <v>146973.21200000003</v>
      </c>
      <c r="R38" s="554"/>
      <c r="S38" s="554"/>
      <c r="T38" s="555"/>
      <c r="U38" s="553">
        <f t="shared" si="42"/>
        <v>146973.21200000003</v>
      </c>
      <c r="V38" s="554"/>
      <c r="W38" s="554"/>
      <c r="X38" s="555"/>
      <c r="Y38" s="553">
        <f t="shared" si="42"/>
        <v>0</v>
      </c>
      <c r="Z38" s="554"/>
      <c r="AA38" s="554"/>
      <c r="AB38" s="555"/>
      <c r="AC38" s="553">
        <f t="shared" si="42"/>
        <v>0</v>
      </c>
      <c r="AD38" s="554"/>
      <c r="AE38" s="554"/>
      <c r="AF38" s="555"/>
      <c r="AG38" s="553">
        <f t="shared" si="42"/>
        <v>0</v>
      </c>
      <c r="AH38" s="554"/>
      <c r="AI38" s="554"/>
      <c r="AJ38" s="555"/>
      <c r="AK38" s="553">
        <f t="shared" si="42"/>
        <v>0</v>
      </c>
      <c r="AL38" s="554"/>
      <c r="AM38" s="554"/>
      <c r="AN38" s="589"/>
      <c r="AO38" s="553">
        <f t="shared" si="42"/>
        <v>0</v>
      </c>
      <c r="AP38" s="554"/>
      <c r="AQ38" s="554"/>
      <c r="AR38" s="589"/>
      <c r="AT38" s="346"/>
    </row>
    <row r="39" spans="2:46" ht="9.9499999999999993" customHeight="1">
      <c r="B39" s="583"/>
      <c r="C39" s="586"/>
      <c r="D39" s="345"/>
      <c r="E39" s="356"/>
      <c r="F39" s="354"/>
      <c r="G39" s="354"/>
      <c r="H39" s="355"/>
      <c r="I39" s="353"/>
      <c r="J39" s="354"/>
      <c r="K39" s="354"/>
      <c r="L39" s="355"/>
      <c r="M39" s="353"/>
      <c r="N39" s="354"/>
      <c r="O39" s="348"/>
      <c r="P39" s="349"/>
      <c r="Q39" s="347"/>
      <c r="R39" s="348"/>
      <c r="S39" s="348"/>
      <c r="T39" s="349"/>
      <c r="U39" s="350"/>
      <c r="V39" s="348"/>
      <c r="W39" s="348"/>
      <c r="X39" s="349"/>
      <c r="Y39" s="353"/>
      <c r="Z39" s="354"/>
      <c r="AA39" s="354"/>
      <c r="AB39" s="355"/>
      <c r="AC39" s="353"/>
      <c r="AD39" s="354"/>
      <c r="AE39" s="354"/>
      <c r="AF39" s="355"/>
      <c r="AG39" s="353"/>
      <c r="AH39" s="354"/>
      <c r="AI39" s="354"/>
      <c r="AJ39" s="355"/>
      <c r="AK39" s="353"/>
      <c r="AL39" s="354"/>
      <c r="AM39" s="354"/>
      <c r="AN39" s="357"/>
      <c r="AO39" s="353"/>
      <c r="AP39" s="354"/>
      <c r="AQ39" s="354"/>
      <c r="AR39" s="357"/>
    </row>
    <row r="40" spans="2:46" ht="18" customHeight="1">
      <c r="B40" s="584"/>
      <c r="C40" s="587"/>
      <c r="D40" s="352">
        <f t="shared" ref="D40" si="43">D38/$D$50</f>
        <v>3.2568501724825789E-2</v>
      </c>
      <c r="E40" s="572"/>
      <c r="F40" s="551"/>
      <c r="G40" s="551"/>
      <c r="H40" s="552"/>
      <c r="I40" s="550"/>
      <c r="J40" s="551"/>
      <c r="K40" s="551"/>
      <c r="L40" s="552"/>
      <c r="M40" s="550">
        <v>0.2</v>
      </c>
      <c r="N40" s="551"/>
      <c r="O40" s="551"/>
      <c r="P40" s="552"/>
      <c r="Q40" s="572">
        <v>0.4</v>
      </c>
      <c r="R40" s="551"/>
      <c r="S40" s="551"/>
      <c r="T40" s="552"/>
      <c r="U40" s="550">
        <v>0.4</v>
      </c>
      <c r="V40" s="551"/>
      <c r="W40" s="551"/>
      <c r="X40" s="552"/>
      <c r="Y40" s="550"/>
      <c r="Z40" s="551"/>
      <c r="AA40" s="551"/>
      <c r="AB40" s="552"/>
      <c r="AC40" s="550"/>
      <c r="AD40" s="551"/>
      <c r="AE40" s="551"/>
      <c r="AF40" s="552"/>
      <c r="AG40" s="550"/>
      <c r="AH40" s="551"/>
      <c r="AI40" s="551"/>
      <c r="AJ40" s="552"/>
      <c r="AK40" s="550"/>
      <c r="AL40" s="551"/>
      <c r="AM40" s="551"/>
      <c r="AN40" s="590"/>
      <c r="AO40" s="550"/>
      <c r="AP40" s="551"/>
      <c r="AQ40" s="551"/>
      <c r="AR40" s="590"/>
      <c r="AT40" s="993"/>
    </row>
    <row r="41" spans="2:46" ht="18" customHeight="1">
      <c r="B41" s="582" t="str">
        <f>'[5]ORÇAMENTO RESUMO (SD)'!B18</f>
        <v xml:space="preserve"> 10 </v>
      </c>
      <c r="C41" s="585" t="str">
        <f>'ORÇAMENTO RESUMO (SD)'!E18</f>
        <v>SUPER-ESTRUTURA</v>
      </c>
      <c r="D41" s="345">
        <f>+'ORÇAMENTO RESUMO (SD)'!K18</f>
        <v>3103820.7199999997</v>
      </c>
      <c r="E41" s="588">
        <f t="shared" ref="E41" si="44">E43*$D41</f>
        <v>0</v>
      </c>
      <c r="F41" s="554"/>
      <c r="G41" s="554"/>
      <c r="H41" s="555"/>
      <c r="I41" s="553">
        <f t="shared" ref="I41:AR41" si="45">I43*$D41</f>
        <v>0</v>
      </c>
      <c r="J41" s="554"/>
      <c r="K41" s="554"/>
      <c r="L41" s="555"/>
      <c r="M41" s="553">
        <f t="shared" si="45"/>
        <v>0</v>
      </c>
      <c r="N41" s="554"/>
      <c r="O41" s="554"/>
      <c r="P41" s="589"/>
      <c r="Q41" s="588">
        <f t="shared" si="45"/>
        <v>0</v>
      </c>
      <c r="R41" s="554"/>
      <c r="S41" s="554"/>
      <c r="T41" s="555"/>
      <c r="U41" s="553">
        <f t="shared" si="45"/>
        <v>775955.17999999993</v>
      </c>
      <c r="V41" s="554"/>
      <c r="W41" s="554"/>
      <c r="X41" s="555"/>
      <c r="Y41" s="553">
        <f t="shared" si="45"/>
        <v>775955.17999999993</v>
      </c>
      <c r="Z41" s="554"/>
      <c r="AA41" s="554"/>
      <c r="AB41" s="555"/>
      <c r="AC41" s="553">
        <f t="shared" si="45"/>
        <v>775955.17999999993</v>
      </c>
      <c r="AD41" s="554"/>
      <c r="AE41" s="554"/>
      <c r="AF41" s="555"/>
      <c r="AG41" s="553">
        <f t="shared" si="45"/>
        <v>775955.17999999993</v>
      </c>
      <c r="AH41" s="554"/>
      <c r="AI41" s="554"/>
      <c r="AJ41" s="555"/>
      <c r="AK41" s="553">
        <f t="shared" si="45"/>
        <v>0</v>
      </c>
      <c r="AL41" s="554"/>
      <c r="AM41" s="554"/>
      <c r="AN41" s="589"/>
      <c r="AO41" s="588">
        <f t="shared" si="45"/>
        <v>0</v>
      </c>
      <c r="AP41" s="554"/>
      <c r="AQ41" s="554"/>
      <c r="AR41" s="589"/>
      <c r="AT41" s="346"/>
    </row>
    <row r="42" spans="2:46" ht="9.9499999999999993" customHeight="1">
      <c r="B42" s="583"/>
      <c r="C42" s="586"/>
      <c r="D42" s="345"/>
      <c r="E42" s="356"/>
      <c r="F42" s="354"/>
      <c r="G42" s="354"/>
      <c r="H42" s="355"/>
      <c r="I42" s="353"/>
      <c r="J42" s="354"/>
      <c r="K42" s="354"/>
      <c r="L42" s="355"/>
      <c r="M42" s="353"/>
      <c r="N42" s="354"/>
      <c r="O42" s="354"/>
      <c r="P42" s="355"/>
      <c r="Q42" s="356"/>
      <c r="R42" s="354"/>
      <c r="S42" s="354"/>
      <c r="T42" s="355"/>
      <c r="U42" s="350"/>
      <c r="V42" s="348"/>
      <c r="W42" s="348"/>
      <c r="X42" s="349"/>
      <c r="Y42" s="350"/>
      <c r="Z42" s="348"/>
      <c r="AA42" s="348"/>
      <c r="AB42" s="349"/>
      <c r="AC42" s="350"/>
      <c r="AD42" s="348"/>
      <c r="AE42" s="348"/>
      <c r="AF42" s="349"/>
      <c r="AG42" s="350"/>
      <c r="AH42" s="348"/>
      <c r="AI42" s="348"/>
      <c r="AJ42" s="349"/>
      <c r="AK42" s="353"/>
      <c r="AL42" s="354"/>
      <c r="AM42" s="354"/>
      <c r="AN42" s="357"/>
      <c r="AO42" s="353"/>
      <c r="AP42" s="354"/>
      <c r="AQ42" s="354"/>
      <c r="AR42" s="357"/>
    </row>
    <row r="43" spans="2:46" ht="18" customHeight="1">
      <c r="B43" s="584"/>
      <c r="C43" s="587"/>
      <c r="D43" s="352">
        <f t="shared" ref="D43" si="46">D41/$D$50</f>
        <v>0.27511623131124063</v>
      </c>
      <c r="E43" s="572"/>
      <c r="F43" s="551"/>
      <c r="G43" s="551"/>
      <c r="H43" s="552"/>
      <c r="I43" s="550"/>
      <c r="J43" s="551"/>
      <c r="K43" s="551"/>
      <c r="L43" s="552"/>
      <c r="M43" s="550"/>
      <c r="N43" s="551"/>
      <c r="O43" s="551"/>
      <c r="P43" s="590"/>
      <c r="Q43" s="572"/>
      <c r="R43" s="551"/>
      <c r="S43" s="551"/>
      <c r="T43" s="552"/>
      <c r="U43" s="550">
        <v>0.25</v>
      </c>
      <c r="V43" s="551"/>
      <c r="W43" s="551"/>
      <c r="X43" s="552"/>
      <c r="Y43" s="550">
        <v>0.25</v>
      </c>
      <c r="Z43" s="551"/>
      <c r="AA43" s="551"/>
      <c r="AB43" s="552"/>
      <c r="AC43" s="550">
        <v>0.25</v>
      </c>
      <c r="AD43" s="551"/>
      <c r="AE43" s="551"/>
      <c r="AF43" s="552"/>
      <c r="AG43" s="550">
        <v>0.25</v>
      </c>
      <c r="AH43" s="551"/>
      <c r="AI43" s="551"/>
      <c r="AJ43" s="552"/>
      <c r="AK43" s="550"/>
      <c r="AL43" s="551"/>
      <c r="AM43" s="551"/>
      <c r="AN43" s="590"/>
      <c r="AO43" s="572"/>
      <c r="AP43" s="551"/>
      <c r="AQ43" s="551"/>
      <c r="AR43" s="590"/>
      <c r="AT43" s="993"/>
    </row>
    <row r="44" spans="2:46" ht="18" customHeight="1">
      <c r="B44" s="582" t="str">
        <f>'[5]ORÇAMENTO RESUMO (SD)'!B19</f>
        <v xml:space="preserve"> 11 </v>
      </c>
      <c r="C44" s="585" t="str">
        <f>'ORÇAMENTO RESUMO (SD)'!E19</f>
        <v>DIVERSOS</v>
      </c>
      <c r="D44" s="345">
        <f>+'ORÇAMENTO RESUMO (SD)'!K19</f>
        <v>194844.4</v>
      </c>
      <c r="E44" s="588">
        <f t="shared" ref="E44" si="47">E46*$D44</f>
        <v>0</v>
      </c>
      <c r="F44" s="554"/>
      <c r="G44" s="554"/>
      <c r="H44" s="555"/>
      <c r="I44" s="553">
        <f t="shared" ref="I44:AR44" si="48">I46*$D44</f>
        <v>21649.377777777776</v>
      </c>
      <c r="J44" s="554"/>
      <c r="K44" s="554"/>
      <c r="L44" s="555"/>
      <c r="M44" s="553">
        <f t="shared" si="48"/>
        <v>21649.377777777776</v>
      </c>
      <c r="N44" s="554"/>
      <c r="O44" s="554"/>
      <c r="P44" s="555"/>
      <c r="Q44" s="588">
        <f t="shared" si="48"/>
        <v>21649.377777777776</v>
      </c>
      <c r="R44" s="554"/>
      <c r="S44" s="554"/>
      <c r="T44" s="555"/>
      <c r="U44" s="553">
        <f t="shared" si="48"/>
        <v>21649.377777777776</v>
      </c>
      <c r="V44" s="554"/>
      <c r="W44" s="554"/>
      <c r="X44" s="555"/>
      <c r="Y44" s="553">
        <f t="shared" si="48"/>
        <v>21649.377777777776</v>
      </c>
      <c r="Z44" s="554"/>
      <c r="AA44" s="554"/>
      <c r="AB44" s="555"/>
      <c r="AC44" s="553">
        <f t="shared" si="48"/>
        <v>21649.377777777776</v>
      </c>
      <c r="AD44" s="554"/>
      <c r="AE44" s="554"/>
      <c r="AF44" s="555"/>
      <c r="AG44" s="553">
        <f t="shared" si="48"/>
        <v>21649.377777777776</v>
      </c>
      <c r="AH44" s="554"/>
      <c r="AI44" s="554"/>
      <c r="AJ44" s="555"/>
      <c r="AK44" s="553">
        <f t="shared" si="48"/>
        <v>21649.377777777776</v>
      </c>
      <c r="AL44" s="554"/>
      <c r="AM44" s="554"/>
      <c r="AN44" s="589"/>
      <c r="AO44" s="553">
        <f t="shared" si="48"/>
        <v>21649.377777777776</v>
      </c>
      <c r="AP44" s="554"/>
      <c r="AQ44" s="554"/>
      <c r="AR44" s="589"/>
      <c r="AT44" s="346"/>
    </row>
    <row r="45" spans="2:46" ht="9.9499999999999993" customHeight="1">
      <c r="B45" s="583"/>
      <c r="C45" s="586"/>
      <c r="D45" s="345"/>
      <c r="E45" s="356"/>
      <c r="F45" s="354"/>
      <c r="G45" s="354"/>
      <c r="H45" s="355"/>
      <c r="I45" s="350"/>
      <c r="J45" s="348"/>
      <c r="K45" s="348"/>
      <c r="L45" s="349"/>
      <c r="M45" s="350"/>
      <c r="N45" s="348"/>
      <c r="O45" s="348"/>
      <c r="P45" s="349"/>
      <c r="Q45" s="347"/>
      <c r="R45" s="348"/>
      <c r="S45" s="348"/>
      <c r="T45" s="349"/>
      <c r="U45" s="350"/>
      <c r="V45" s="348"/>
      <c r="W45" s="348"/>
      <c r="X45" s="349"/>
      <c r="Y45" s="350"/>
      <c r="Z45" s="348"/>
      <c r="AA45" s="348"/>
      <c r="AB45" s="349"/>
      <c r="AC45" s="350"/>
      <c r="AD45" s="348"/>
      <c r="AE45" s="348"/>
      <c r="AF45" s="349"/>
      <c r="AG45" s="350"/>
      <c r="AH45" s="348"/>
      <c r="AI45" s="348"/>
      <c r="AJ45" s="349"/>
      <c r="AK45" s="350"/>
      <c r="AL45" s="348"/>
      <c r="AM45" s="348"/>
      <c r="AN45" s="351"/>
      <c r="AO45" s="350"/>
      <c r="AP45" s="348"/>
      <c r="AQ45" s="348"/>
      <c r="AR45" s="351"/>
    </row>
    <row r="46" spans="2:46" ht="18" customHeight="1">
      <c r="B46" s="584"/>
      <c r="C46" s="587"/>
      <c r="D46" s="352">
        <f t="shared" ref="D46" si="49">D44/$D$50</f>
        <v>1.7270603509631798E-2</v>
      </c>
      <c r="E46" s="572"/>
      <c r="F46" s="551"/>
      <c r="G46" s="551"/>
      <c r="H46" s="552"/>
      <c r="I46" s="550">
        <v>0.1111111111111111</v>
      </c>
      <c r="J46" s="551"/>
      <c r="K46" s="551"/>
      <c r="L46" s="552"/>
      <c r="M46" s="550">
        <v>0.1111111111111111</v>
      </c>
      <c r="N46" s="551"/>
      <c r="O46" s="551"/>
      <c r="P46" s="552"/>
      <c r="Q46" s="572">
        <v>0.1111111111111111</v>
      </c>
      <c r="R46" s="551"/>
      <c r="S46" s="551"/>
      <c r="T46" s="552"/>
      <c r="U46" s="550">
        <v>0.1111111111111111</v>
      </c>
      <c r="V46" s="551"/>
      <c r="W46" s="551"/>
      <c r="X46" s="552"/>
      <c r="Y46" s="550">
        <v>0.1111111111111111</v>
      </c>
      <c r="Z46" s="551"/>
      <c r="AA46" s="551"/>
      <c r="AB46" s="552"/>
      <c r="AC46" s="550">
        <v>0.1111111111111111</v>
      </c>
      <c r="AD46" s="551"/>
      <c r="AE46" s="551"/>
      <c r="AF46" s="552"/>
      <c r="AG46" s="550">
        <v>0.1111111111111111</v>
      </c>
      <c r="AH46" s="551"/>
      <c r="AI46" s="551"/>
      <c r="AJ46" s="552"/>
      <c r="AK46" s="550">
        <v>0.1111111111111111</v>
      </c>
      <c r="AL46" s="551"/>
      <c r="AM46" s="551"/>
      <c r="AN46" s="590"/>
      <c r="AO46" s="550">
        <v>0.1111111111111111</v>
      </c>
      <c r="AP46" s="551"/>
      <c r="AQ46" s="551"/>
      <c r="AR46" s="590"/>
      <c r="AT46" s="993"/>
    </row>
    <row r="47" spans="2:46" ht="18" customHeight="1">
      <c r="B47" s="582">
        <v>12</v>
      </c>
      <c r="C47" s="585" t="str">
        <f>'ORÇAMENTO RESUMO (SD)'!E20</f>
        <v>SINALIZAÇÃO DE OBRAS</v>
      </c>
      <c r="D47" s="345">
        <f>+'ORÇAMENTO RESUMO (SD)'!K20</f>
        <v>19005.990000000002</v>
      </c>
      <c r="E47" s="588">
        <f t="shared" ref="E47" si="50">E49*$D47</f>
        <v>19005.990000000002</v>
      </c>
      <c r="F47" s="554"/>
      <c r="G47" s="554"/>
      <c r="H47" s="555"/>
      <c r="I47" s="553">
        <f t="shared" ref="I47:AR47" si="51">I49*$D47</f>
        <v>0</v>
      </c>
      <c r="J47" s="554"/>
      <c r="K47" s="554"/>
      <c r="L47" s="555"/>
      <c r="M47" s="553">
        <f t="shared" si="51"/>
        <v>0</v>
      </c>
      <c r="N47" s="554"/>
      <c r="O47" s="554"/>
      <c r="P47" s="555"/>
      <c r="Q47" s="588">
        <f t="shared" si="51"/>
        <v>0</v>
      </c>
      <c r="R47" s="554"/>
      <c r="S47" s="554"/>
      <c r="T47" s="555"/>
      <c r="U47" s="553">
        <f t="shared" si="51"/>
        <v>0</v>
      </c>
      <c r="V47" s="554"/>
      <c r="W47" s="554"/>
      <c r="X47" s="555"/>
      <c r="Y47" s="553">
        <f t="shared" si="51"/>
        <v>0</v>
      </c>
      <c r="Z47" s="554"/>
      <c r="AA47" s="554"/>
      <c r="AB47" s="555"/>
      <c r="AC47" s="553">
        <f t="shared" si="51"/>
        <v>0</v>
      </c>
      <c r="AD47" s="554"/>
      <c r="AE47" s="554"/>
      <c r="AF47" s="555"/>
      <c r="AG47" s="553">
        <f t="shared" si="51"/>
        <v>0</v>
      </c>
      <c r="AH47" s="554"/>
      <c r="AI47" s="554"/>
      <c r="AJ47" s="555"/>
      <c r="AK47" s="553">
        <f t="shared" si="51"/>
        <v>0</v>
      </c>
      <c r="AL47" s="554"/>
      <c r="AM47" s="554"/>
      <c r="AN47" s="589"/>
      <c r="AO47" s="553">
        <f t="shared" si="51"/>
        <v>0</v>
      </c>
      <c r="AP47" s="554"/>
      <c r="AQ47" s="554"/>
      <c r="AR47" s="589"/>
      <c r="AT47" s="346"/>
    </row>
    <row r="48" spans="2:46" ht="9.9499999999999993" customHeight="1">
      <c r="B48" s="583"/>
      <c r="C48" s="586"/>
      <c r="D48" s="345"/>
      <c r="E48" s="347"/>
      <c r="F48" s="348"/>
      <c r="G48" s="348"/>
      <c r="H48" s="349"/>
      <c r="I48" s="353"/>
      <c r="J48" s="354"/>
      <c r="K48" s="354"/>
      <c r="L48" s="355"/>
      <c r="M48" s="353"/>
      <c r="N48" s="354"/>
      <c r="O48" s="354"/>
      <c r="P48" s="355"/>
      <c r="Q48" s="356"/>
      <c r="R48" s="354"/>
      <c r="S48" s="354"/>
      <c r="T48" s="355"/>
      <c r="U48" s="353"/>
      <c r="V48" s="354"/>
      <c r="W48" s="354"/>
      <c r="X48" s="355"/>
      <c r="Y48" s="353"/>
      <c r="Z48" s="354"/>
      <c r="AA48" s="354"/>
      <c r="AB48" s="355"/>
      <c r="AC48" s="353"/>
      <c r="AD48" s="354"/>
      <c r="AE48" s="354"/>
      <c r="AF48" s="355"/>
      <c r="AG48" s="353"/>
      <c r="AH48" s="354"/>
      <c r="AI48" s="354"/>
      <c r="AJ48" s="355"/>
      <c r="AK48" s="353"/>
      <c r="AL48" s="354"/>
      <c r="AM48" s="354"/>
      <c r="AN48" s="357"/>
      <c r="AO48" s="353"/>
      <c r="AP48" s="354"/>
      <c r="AQ48" s="354"/>
      <c r="AR48" s="357"/>
    </row>
    <row r="49" spans="2:46" ht="18" customHeight="1" thickBot="1">
      <c r="B49" s="584"/>
      <c r="C49" s="587"/>
      <c r="D49" s="352">
        <f t="shared" ref="D49" si="52">D47/$D$50</f>
        <v>1.6846515352662273E-3</v>
      </c>
      <c r="E49" s="572">
        <v>1</v>
      </c>
      <c r="F49" s="551"/>
      <c r="G49" s="551"/>
      <c r="H49" s="552"/>
      <c r="I49" s="550"/>
      <c r="J49" s="551"/>
      <c r="K49" s="551"/>
      <c r="L49" s="552"/>
      <c r="M49" s="550"/>
      <c r="N49" s="551"/>
      <c r="O49" s="551"/>
      <c r="P49" s="552"/>
      <c r="Q49" s="572"/>
      <c r="R49" s="551"/>
      <c r="S49" s="551"/>
      <c r="T49" s="552"/>
      <c r="U49" s="550"/>
      <c r="V49" s="551"/>
      <c r="W49" s="551"/>
      <c r="X49" s="552"/>
      <c r="Y49" s="550"/>
      <c r="Z49" s="551"/>
      <c r="AA49" s="551"/>
      <c r="AB49" s="552"/>
      <c r="AC49" s="550"/>
      <c r="AD49" s="551"/>
      <c r="AE49" s="551"/>
      <c r="AF49" s="552"/>
      <c r="AG49" s="550"/>
      <c r="AH49" s="551"/>
      <c r="AI49" s="551"/>
      <c r="AJ49" s="552"/>
      <c r="AK49" s="550"/>
      <c r="AL49" s="551"/>
      <c r="AM49" s="551"/>
      <c r="AN49" s="590"/>
      <c r="AO49" s="550"/>
      <c r="AP49" s="551"/>
      <c r="AQ49" s="551"/>
      <c r="AR49" s="590"/>
      <c r="AT49" s="993"/>
    </row>
    <row r="50" spans="2:46" ht="21" customHeight="1">
      <c r="B50" s="358"/>
      <c r="C50" s="359" t="s">
        <v>555</v>
      </c>
      <c r="D50" s="360">
        <f>SUM(D47,D44,D41,D38,D35,D32,D29,D26,D23,D20,D17,D14)</f>
        <v>11281852.42</v>
      </c>
      <c r="E50" s="573">
        <f>SUM(E44,E41,E38,E35,E32,E29,E26,E23,E20,E17,E14,E47)</f>
        <v>151355.40650554199</v>
      </c>
      <c r="F50" s="557" t="e">
        <f>SUM(#REF!,#REF!,#REF!,#REF!,#REF!,#REF!,#REF!,#REF!,#REF!,#REF!,#REF!,#REF!,F44,F41,F38,F35,F32,F29,F26,F23,F20,F17,F14)</f>
        <v>#REF!</v>
      </c>
      <c r="G50" s="557" t="e">
        <f>SUM(#REF!,#REF!,#REF!,#REF!,#REF!,#REF!,#REF!,#REF!,#REF!,#REF!,#REF!,#REF!,G44,G41,G38,G35,G32,G29,G26,G23,G20,G17,G14)</f>
        <v>#REF!</v>
      </c>
      <c r="H50" s="558" t="e">
        <f>SUM(#REF!,#REF!,#REF!,#REF!,#REF!,#REF!,#REF!,#REF!,#REF!,#REF!,#REF!,#REF!,H44,H41,H38,H35,H32,H29,H26,H23,H20,H17,H14)</f>
        <v>#REF!</v>
      </c>
      <c r="I50" s="556">
        <f t="shared" ref="I50:AR50" si="53">SUM(I44,I41,I38,I35,I32,I29,I26,I23,I20,I17,I14,I47)</f>
        <v>1147258.2400588195</v>
      </c>
      <c r="J50" s="557" t="e">
        <f>SUM(#REF!,#REF!,#REF!,#REF!,#REF!,#REF!,#REF!,#REF!,#REF!,#REF!,#REF!,#REF!,J44,J41,J38,J35,J32,J29,J26,J23,J20,J17,J14)</f>
        <v>#REF!</v>
      </c>
      <c r="K50" s="557" t="e">
        <f>SUM(#REF!,#REF!,#REF!,#REF!,#REF!,#REF!,#REF!,#REF!,#REF!,#REF!,#REF!,#REF!,K44,K41,K38,K35,K32,K29,K26,K23,K20,K17,K14)</f>
        <v>#REF!</v>
      </c>
      <c r="L50" s="558" t="e">
        <f>SUM(#REF!,#REF!,#REF!,#REF!,#REF!,#REF!,#REF!,#REF!,#REF!,#REF!,#REF!,#REF!,L44,L41,L38,L35,L32,L29,L26,L23,L20,L17,L14)</f>
        <v>#REF!</v>
      </c>
      <c r="M50" s="556">
        <f t="shared" ref="M50:AR50" si="54">SUM(M44,M41,M38,M35,M32,M29,M26,M23,M20,M17,M14,M47)</f>
        <v>1012664.9087182076</v>
      </c>
      <c r="N50" s="557" t="e">
        <f>SUM(#REF!,#REF!,#REF!,#REF!,#REF!,#REF!,#REF!,#REF!,#REF!,#REF!,#REF!,#REF!,N44,N41,N38,N35,N32,N29,N26,N23,N20,N17,N14)</f>
        <v>#REF!</v>
      </c>
      <c r="O50" s="557" t="e">
        <f>SUM(#REF!,#REF!,#REF!,#REF!,#REF!,#REF!,#REF!,#REF!,#REF!,#REF!,#REF!,#REF!,O44,O41,O38,O35,O32,O29,O26,O23,O20,O17,O14)</f>
        <v>#REF!</v>
      </c>
      <c r="P50" s="558" t="e">
        <f>SUM(#REF!,#REF!,#REF!,#REF!,#REF!,#REF!,#REF!,#REF!,#REF!,#REF!,#REF!,#REF!,P44,P41,P38,P35,P32,P29,P26,P23,P20,P17,P14)</f>
        <v>#REF!</v>
      </c>
      <c r="Q50" s="573">
        <f t="shared" ref="Q50:AR50" si="55">SUM(Q44,Q41,Q38,Q35,Q32,Q29,Q26,Q23,Q20,Q17,Q14,Q47)</f>
        <v>478500.8492782063</v>
      </c>
      <c r="R50" s="557" t="e">
        <f>SUM(#REF!,#REF!,#REF!,#REF!,#REF!,#REF!,#REF!,#REF!,#REF!,#REF!,#REF!,#REF!,R44,R41,R38,R35,R32,R29,R26,R23,R20,R17,R14)</f>
        <v>#REF!</v>
      </c>
      <c r="S50" s="557" t="e">
        <f>SUM(#REF!,#REF!,#REF!,#REF!,#REF!,#REF!,#REF!,#REF!,#REF!,#REF!,#REF!,#REF!,S44,S41,S38,S35,S32,S29,S26,S23,S20,S17,S14)</f>
        <v>#REF!</v>
      </c>
      <c r="T50" s="558" t="e">
        <f>SUM(#REF!,#REF!,#REF!,#REF!,#REF!,#REF!,#REF!,#REF!,#REF!,#REF!,#REF!,#REF!,T44,T41,T38,T35,T32,T29,T26,T23,T20,T17,T14)</f>
        <v>#REF!</v>
      </c>
      <c r="U50" s="556">
        <f t="shared" ref="U50:AR50" si="56">SUM(U44,U41,U38,U35,U32,U29,U26,U23,U20,U17,U14,U47)</f>
        <v>1341513.0452495441</v>
      </c>
      <c r="V50" s="557" t="e">
        <f>SUM(#REF!,#REF!,#REF!,#REF!,#REF!,#REF!,#REF!,#REF!,#REF!,#REF!,#REF!,#REF!,V44,V41,V38,V35,V32,V29,V26,V23,V20,V17,V14)</f>
        <v>#REF!</v>
      </c>
      <c r="W50" s="557" t="e">
        <f>SUM(#REF!,#REF!,#REF!,#REF!,#REF!,#REF!,#REF!,#REF!,#REF!,#REF!,#REF!,#REF!,W44,W41,W38,W35,W32,W29,W26,W23,W20,W17,W14)</f>
        <v>#REF!</v>
      </c>
      <c r="X50" s="558" t="e">
        <f>SUM(#REF!,#REF!,#REF!,#REF!,#REF!,#REF!,#REF!,#REF!,#REF!,#REF!,#REF!,#REF!,X44,X41,X38,X35,X32,X29,X26,X23,X20,X17,X14)</f>
        <v>#REF!</v>
      </c>
      <c r="Y50" s="556">
        <f t="shared" ref="Y50:AR50" si="57">SUM(Y44,Y41,Y38,Y35,Y32,Y29,Y26,Y23,Y20,Y17,Y14,Y47)</f>
        <v>1178050.4153112001</v>
      </c>
      <c r="Z50" s="557" t="e">
        <f>SUM(#REF!,#REF!,#REF!,#REF!,#REF!,#REF!,#REF!,#REF!,#REF!,#REF!,#REF!,#REF!,Z44,Z41,Z38,Z35,Z32,Z29,Z26,Z23,Z20,Z17,Z14)</f>
        <v>#REF!</v>
      </c>
      <c r="AA50" s="557" t="e">
        <f>SUM(#REF!,#REF!,#REF!,#REF!,#REF!,#REF!,#REF!,#REF!,#REF!,#REF!,#REF!,#REF!,AA44,AA41,AA38,AA35,AA32,AA29,AA26,AA23,AA20,AA17,AA14)</f>
        <v>#REF!</v>
      </c>
      <c r="AB50" s="558" t="e">
        <f>SUM(#REF!,#REF!,#REF!,#REF!,#REF!,#REF!,#REF!,#REF!,#REF!,#REF!,#REF!,#REF!,AB44,AB41,AB38,AB35,AB32,AB29,AB26,AB23,AB20,AB17,AB14)</f>
        <v>#REF!</v>
      </c>
      <c r="AC50" s="556">
        <f t="shared" ref="AC50:AR50" si="58">SUM(AC44,AC41,AC38,AC35,AC32,AC29,AC26,AC23,AC20,AC17,AC14,AC47)</f>
        <v>1766133.1604500015</v>
      </c>
      <c r="AD50" s="557" t="e">
        <f>SUM(#REF!,#REF!,#REF!,#REF!,#REF!,#REF!,#REF!,#REF!,#REF!,#REF!,#REF!,#REF!,AD44,AD41,AD38,AD35,AD32,AD29,AD26,AD23,AD20,AD17,AD14)</f>
        <v>#REF!</v>
      </c>
      <c r="AE50" s="557" t="e">
        <f>SUM(#REF!,#REF!,#REF!,#REF!,#REF!,#REF!,#REF!,#REF!,#REF!,#REF!,#REF!,#REF!,AE44,AE41,AE38,AE35,AE32,AE29,AE26,AE23,AE20,AE17,AE14)</f>
        <v>#REF!</v>
      </c>
      <c r="AF50" s="558" t="e">
        <f>SUM(#REF!,#REF!,#REF!,#REF!,#REF!,#REF!,#REF!,#REF!,#REF!,#REF!,#REF!,#REF!,AF44,AF41,AF38,AF35,AF32,AF29,AF26,AF23,AF20,AF17,AF14)</f>
        <v>#REF!</v>
      </c>
      <c r="AG50" s="556">
        <f t="shared" ref="AG50:AR50" si="59">SUM(AG44,AG41,AG38,AG35,AG32,AG29,AG26,AG23,AG20,AG17,AG14,AG47)</f>
        <v>2438435.5268613156</v>
      </c>
      <c r="AH50" s="557" t="e">
        <f>SUM(#REF!,#REF!,#REF!,#REF!,#REF!,#REF!,#REF!,#REF!,#REF!,#REF!,#REF!,#REF!,AH44,AH41,AH38,AH35,AH32,AH29,AH26,AH23,AH20,AH17,AH14)</f>
        <v>#REF!</v>
      </c>
      <c r="AI50" s="557" t="e">
        <f>SUM(#REF!,#REF!,#REF!,#REF!,#REF!,#REF!,#REF!,#REF!,#REF!,#REF!,#REF!,#REF!,AI44,AI41,AI38,AI35,AI32,AI29,AI26,AI23,AI20,AI17,AI14)</f>
        <v>#REF!</v>
      </c>
      <c r="AJ50" s="558" t="e">
        <f>SUM(#REF!,#REF!,#REF!,#REF!,#REF!,#REF!,#REF!,#REF!,#REF!,#REF!,#REF!,#REF!,AJ44,AJ41,AJ38,AJ35,AJ32,AJ29,AJ26,AJ23,AJ20,AJ17,AJ14)</f>
        <v>#REF!</v>
      </c>
      <c r="AK50" s="556">
        <f t="shared" ref="AK50:AR50" si="60">SUM(AK44,AK41,AK38,AK35,AK32,AK29,AK26,AK23,AK20,AK17,AK14,AK47)</f>
        <v>1659642.9521624905</v>
      </c>
      <c r="AL50" s="557" t="e">
        <f>SUM(#REF!,#REF!,#REF!,#REF!,#REF!,#REF!,#REF!,#REF!,#REF!,#REF!,#REF!,#REF!,AL44,AL41,AL38,AL35,AL32,AL29,AL26,AL23,AL20,AL17,AL14)</f>
        <v>#REF!</v>
      </c>
      <c r="AM50" s="557" t="e">
        <f>SUM(#REF!,#REF!,#REF!,#REF!,#REF!,#REF!,#REF!,#REF!,#REF!,#REF!,#REF!,#REF!,AM44,AM41,AM38,AM35,AM32,AM29,AM26,AM23,AM20,AM17,AM14)</f>
        <v>#REF!</v>
      </c>
      <c r="AN50" s="579" t="e">
        <f>SUM(#REF!,#REF!,#REF!,#REF!,#REF!,#REF!,#REF!,#REF!,#REF!,#REF!,#REF!,#REF!,AN44,AN41,AN38,AN35,AN32,AN29,AN26,AN23,AN20,AN17,AN14)</f>
        <v>#REF!</v>
      </c>
      <c r="AO50" s="556">
        <f t="shared" ref="AO50:AR50" si="61">SUM(AO44,AO41,AO38,AO35,AO32,AO29,AO26,AO23,AO20,AO17,AO14,AO47)</f>
        <v>108297.91540467269</v>
      </c>
      <c r="AP50" s="557" t="e">
        <f>SUM(#REF!,#REF!,#REF!,#REF!,#REF!,#REF!,#REF!,#REF!,#REF!,#REF!,#REF!,#REF!,AP44,AP41,AP38,AP35,AP32,AP29,AP26,AP23,AP20,AP17,AP14)</f>
        <v>#REF!</v>
      </c>
      <c r="AQ50" s="557" t="e">
        <f>SUM(#REF!,#REF!,#REF!,#REF!,#REF!,#REF!,#REF!,#REF!,#REF!,#REF!,#REF!,#REF!,AQ44,AQ41,AQ38,AQ35,AQ32,AQ29,AQ26,AQ23,AQ20,AQ17,AQ14)</f>
        <v>#REF!</v>
      </c>
      <c r="AR50" s="579" t="e">
        <f>SUM(#REF!,#REF!,#REF!,#REF!,#REF!,#REF!,#REF!,#REF!,#REF!,#REF!,#REF!,#REF!,AR44,AR41,AR38,AR35,AR32,AR29,AR26,AR23,AR20,AR17,AR14)</f>
        <v>#REF!</v>
      </c>
    </row>
    <row r="51" spans="2:46" ht="21" customHeight="1" thickBot="1">
      <c r="B51" s="361"/>
      <c r="C51" s="362" t="s">
        <v>556</v>
      </c>
      <c r="D51" s="363">
        <f>SUM(D46,D43,D40,D37,D34,D31,D28,D25,D22,D19,D16,D49)</f>
        <v>1</v>
      </c>
      <c r="E51" s="580">
        <f>E50/$D$50</f>
        <v>1.3415829322250786E-2</v>
      </c>
      <c r="F51" s="542"/>
      <c r="G51" s="542"/>
      <c r="H51" s="543"/>
      <c r="I51" s="541">
        <f t="shared" ref="I51" si="62">I50/$D$50</f>
        <v>0.10169059099062559</v>
      </c>
      <c r="J51" s="542"/>
      <c r="K51" s="542"/>
      <c r="L51" s="543"/>
      <c r="M51" s="541">
        <f t="shared" ref="M51" si="63">M50/$D$50</f>
        <v>8.9760517246529239E-2</v>
      </c>
      <c r="N51" s="542"/>
      <c r="O51" s="542"/>
      <c r="P51" s="543"/>
      <c r="Q51" s="580">
        <f>Q50/$D$50</f>
        <v>4.2413322871511762E-2</v>
      </c>
      <c r="R51" s="542"/>
      <c r="S51" s="542"/>
      <c r="T51" s="543"/>
      <c r="U51" s="541">
        <f t="shared" ref="U51" si="64">U50/$D$50</f>
        <v>0.11890893403918007</v>
      </c>
      <c r="V51" s="542"/>
      <c r="W51" s="542"/>
      <c r="X51" s="543"/>
      <c r="Y51" s="541">
        <f t="shared" ref="Y51" si="65">Y50/$D$50</f>
        <v>0.10441994554217011</v>
      </c>
      <c r="Z51" s="542"/>
      <c r="AA51" s="542"/>
      <c r="AB51" s="543"/>
      <c r="AC51" s="541">
        <f t="shared" ref="AC51" si="66">AC50/$D$50</f>
        <v>0.15654638039042895</v>
      </c>
      <c r="AD51" s="542"/>
      <c r="AE51" s="542"/>
      <c r="AF51" s="543"/>
      <c r="AG51" s="541">
        <f t="shared" ref="AG51" si="67">AG50/$D$50</f>
        <v>0.21613786779718536</v>
      </c>
      <c r="AH51" s="542"/>
      <c r="AI51" s="542"/>
      <c r="AJ51" s="543"/>
      <c r="AK51" s="541">
        <f t="shared" ref="AK51" si="68">AK50/$D$50</f>
        <v>0.14710730918801457</v>
      </c>
      <c r="AL51" s="542"/>
      <c r="AM51" s="542"/>
      <c r="AN51" s="581"/>
      <c r="AO51" s="541">
        <f t="shared" ref="AO51" si="69">AO50/$D$50</f>
        <v>9.5993026121035437E-3</v>
      </c>
      <c r="AP51" s="542"/>
      <c r="AQ51" s="542"/>
      <c r="AR51" s="581"/>
    </row>
    <row r="52" spans="2:46" s="343" customFormat="1" ht="21" customHeight="1">
      <c r="B52" s="364"/>
      <c r="C52" s="365" t="s">
        <v>557</v>
      </c>
      <c r="D52" s="366"/>
      <c r="E52" s="574">
        <f>+E50</f>
        <v>151355.40650554199</v>
      </c>
      <c r="F52" s="575"/>
      <c r="G52" s="575"/>
      <c r="H52" s="576"/>
      <c r="I52" s="544">
        <f>+I50+E52</f>
        <v>1298613.6465643616</v>
      </c>
      <c r="J52" s="545"/>
      <c r="K52" s="545"/>
      <c r="L52" s="546"/>
      <c r="M52" s="544">
        <f t="shared" ref="M52:M53" si="70">+M50+I52</f>
        <v>2311278.5552825695</v>
      </c>
      <c r="N52" s="545"/>
      <c r="O52" s="545"/>
      <c r="P52" s="546"/>
      <c r="Q52" s="574">
        <f t="shared" ref="Q52:Q53" si="71">+Q50+M52</f>
        <v>2789779.404560776</v>
      </c>
      <c r="R52" s="575"/>
      <c r="S52" s="575"/>
      <c r="T52" s="576"/>
      <c r="U52" s="544">
        <f t="shared" ref="U52:U53" si="72">+U50+Q52</f>
        <v>4131292.44981032</v>
      </c>
      <c r="V52" s="545"/>
      <c r="W52" s="545"/>
      <c r="X52" s="546"/>
      <c r="Y52" s="544">
        <f t="shared" ref="Y52:Y53" si="73">+Y50+U52</f>
        <v>5309342.8651215201</v>
      </c>
      <c r="Z52" s="545"/>
      <c r="AA52" s="545"/>
      <c r="AB52" s="546"/>
      <c r="AC52" s="544">
        <f t="shared" ref="AC52:AC53" si="74">+AC50+Y52</f>
        <v>7075476.0255715214</v>
      </c>
      <c r="AD52" s="545"/>
      <c r="AE52" s="545"/>
      <c r="AF52" s="546"/>
      <c r="AG52" s="544">
        <f t="shared" ref="AG52:AG53" si="75">+AG50+AC52</f>
        <v>9513911.552432837</v>
      </c>
      <c r="AH52" s="545"/>
      <c r="AI52" s="545"/>
      <c r="AJ52" s="546"/>
      <c r="AK52" s="544">
        <f t="shared" ref="AK52:AK53" si="76">+AK50+AG52</f>
        <v>11173554.504595328</v>
      </c>
      <c r="AL52" s="545"/>
      <c r="AM52" s="545"/>
      <c r="AN52" s="577"/>
      <c r="AO52" s="544">
        <f t="shared" ref="AO52:AO53" si="77">+AO50+AK52</f>
        <v>11281852.42</v>
      </c>
      <c r="AP52" s="545"/>
      <c r="AQ52" s="545"/>
      <c r="AR52" s="577"/>
    </row>
    <row r="53" spans="2:46" s="343" customFormat="1" ht="21" customHeight="1" thickBot="1">
      <c r="B53" s="367"/>
      <c r="C53" s="368" t="s">
        <v>558</v>
      </c>
      <c r="D53" s="369"/>
      <c r="E53" s="571">
        <f>E51</f>
        <v>1.3415829322250786E-2</v>
      </c>
      <c r="F53" s="548"/>
      <c r="G53" s="548"/>
      <c r="H53" s="549"/>
      <c r="I53" s="547">
        <f>+I51+E53</f>
        <v>0.11510642031287638</v>
      </c>
      <c r="J53" s="548"/>
      <c r="K53" s="548"/>
      <c r="L53" s="549"/>
      <c r="M53" s="547">
        <f t="shared" si="70"/>
        <v>0.2048669375594056</v>
      </c>
      <c r="N53" s="548"/>
      <c r="O53" s="548"/>
      <c r="P53" s="549"/>
      <c r="Q53" s="571">
        <f t="shared" si="71"/>
        <v>0.24728026043091736</v>
      </c>
      <c r="R53" s="548"/>
      <c r="S53" s="548"/>
      <c r="T53" s="549"/>
      <c r="U53" s="547">
        <f t="shared" si="72"/>
        <v>0.36618919447009746</v>
      </c>
      <c r="V53" s="548"/>
      <c r="W53" s="548"/>
      <c r="X53" s="549"/>
      <c r="Y53" s="547">
        <f t="shared" si="73"/>
        <v>0.47060914001226756</v>
      </c>
      <c r="Z53" s="548"/>
      <c r="AA53" s="548"/>
      <c r="AB53" s="549"/>
      <c r="AC53" s="547">
        <f t="shared" si="74"/>
        <v>0.62715552040269651</v>
      </c>
      <c r="AD53" s="548"/>
      <c r="AE53" s="548"/>
      <c r="AF53" s="549"/>
      <c r="AG53" s="547">
        <f t="shared" si="75"/>
        <v>0.84329338819988187</v>
      </c>
      <c r="AH53" s="548"/>
      <c r="AI53" s="548"/>
      <c r="AJ53" s="549"/>
      <c r="AK53" s="547">
        <f t="shared" si="76"/>
        <v>0.99040069738789649</v>
      </c>
      <c r="AL53" s="548"/>
      <c r="AM53" s="548"/>
      <c r="AN53" s="578"/>
      <c r="AO53" s="547">
        <f t="shared" si="77"/>
        <v>1</v>
      </c>
      <c r="AP53" s="548"/>
      <c r="AQ53" s="548"/>
      <c r="AR53" s="578"/>
    </row>
    <row r="55" spans="2:46">
      <c r="D55" s="370"/>
    </row>
  </sheetData>
  <mergeCells count="322">
    <mergeCell ref="AO49:AR49"/>
    <mergeCell ref="B47:B49"/>
    <mergeCell ref="C47:C49"/>
    <mergeCell ref="E49:H49"/>
    <mergeCell ref="I49:L49"/>
    <mergeCell ref="M49:P49"/>
    <mergeCell ref="Q49:T49"/>
    <mergeCell ref="U49:X49"/>
    <mergeCell ref="Y49:AB49"/>
    <mergeCell ref="AC49:AF49"/>
    <mergeCell ref="I47:L47"/>
    <mergeCell ref="M47:P47"/>
    <mergeCell ref="Q47:T47"/>
    <mergeCell ref="U47:X47"/>
    <mergeCell ref="Y47:AB47"/>
    <mergeCell ref="AC47:AF47"/>
    <mergeCell ref="AG47:AJ47"/>
    <mergeCell ref="AK47:AN47"/>
    <mergeCell ref="AO47:AR47"/>
    <mergeCell ref="E47:H47"/>
    <mergeCell ref="AK49:AN49"/>
    <mergeCell ref="B1:AR6"/>
    <mergeCell ref="C8:N8"/>
    <mergeCell ref="B11:B13"/>
    <mergeCell ref="C11:C13"/>
    <mergeCell ref="D11:D13"/>
    <mergeCell ref="E12:H13"/>
    <mergeCell ref="I12:L13"/>
    <mergeCell ref="M12:P13"/>
    <mergeCell ref="AO12:AR13"/>
    <mergeCell ref="AP8:AR8"/>
    <mergeCell ref="AP9:AR9"/>
    <mergeCell ref="Q12:T13"/>
    <mergeCell ref="U12:X13"/>
    <mergeCell ref="Y12:AB13"/>
    <mergeCell ref="AK12:AN13"/>
    <mergeCell ref="AC12:AF13"/>
    <mergeCell ref="B14:B16"/>
    <mergeCell ref="C14:C16"/>
    <mergeCell ref="E14:H14"/>
    <mergeCell ref="I14:L14"/>
    <mergeCell ref="M14:P14"/>
    <mergeCell ref="AO14:AR14"/>
    <mergeCell ref="E16:H16"/>
    <mergeCell ref="I16:L16"/>
    <mergeCell ref="M16:P16"/>
    <mergeCell ref="AO16:AR16"/>
    <mergeCell ref="Q14:T14"/>
    <mergeCell ref="U14:X14"/>
    <mergeCell ref="Y14:AB14"/>
    <mergeCell ref="AK14:AN14"/>
    <mergeCell ref="AK16:AN16"/>
    <mergeCell ref="Q16:T16"/>
    <mergeCell ref="U16:X16"/>
    <mergeCell ref="Y16:AB16"/>
    <mergeCell ref="AC14:AF14"/>
    <mergeCell ref="AC16:AF16"/>
    <mergeCell ref="B17:B19"/>
    <mergeCell ref="C17:C19"/>
    <mergeCell ref="E17:H17"/>
    <mergeCell ref="I17:L17"/>
    <mergeCell ref="M17:P17"/>
    <mergeCell ref="AO17:AR17"/>
    <mergeCell ref="E19:H19"/>
    <mergeCell ref="I19:L19"/>
    <mergeCell ref="M19:P19"/>
    <mergeCell ref="AO19:AR19"/>
    <mergeCell ref="AK17:AN17"/>
    <mergeCell ref="AK19:AN19"/>
    <mergeCell ref="Q19:T19"/>
    <mergeCell ref="U19:X19"/>
    <mergeCell ref="Y19:AB19"/>
    <mergeCell ref="Q17:T17"/>
    <mergeCell ref="U17:X17"/>
    <mergeCell ref="Y17:AB17"/>
    <mergeCell ref="AC17:AF17"/>
    <mergeCell ref="AC19:AF19"/>
    <mergeCell ref="B20:B22"/>
    <mergeCell ref="C20:C22"/>
    <mergeCell ref="E20:H20"/>
    <mergeCell ref="I20:L20"/>
    <mergeCell ref="M20:P20"/>
    <mergeCell ref="AO20:AR20"/>
    <mergeCell ref="E22:H22"/>
    <mergeCell ref="I22:L22"/>
    <mergeCell ref="M22:P22"/>
    <mergeCell ref="AO22:AR22"/>
    <mergeCell ref="AK22:AN22"/>
    <mergeCell ref="AK20:AN20"/>
    <mergeCell ref="Q20:T20"/>
    <mergeCell ref="U20:X20"/>
    <mergeCell ref="Y20:AB20"/>
    <mergeCell ref="Q22:T22"/>
    <mergeCell ref="U22:X22"/>
    <mergeCell ref="Y22:AB22"/>
    <mergeCell ref="AC20:AF20"/>
    <mergeCell ref="AG22:AJ22"/>
    <mergeCell ref="B23:B25"/>
    <mergeCell ref="C23:C25"/>
    <mergeCell ref="E23:H23"/>
    <mergeCell ref="I23:L23"/>
    <mergeCell ref="M23:P23"/>
    <mergeCell ref="AO23:AR23"/>
    <mergeCell ref="E25:H25"/>
    <mergeCell ref="I25:L25"/>
    <mergeCell ref="M25:P25"/>
    <mergeCell ref="AO25:AR25"/>
    <mergeCell ref="AK23:AN23"/>
    <mergeCell ref="AK25:AN25"/>
    <mergeCell ref="Q25:T25"/>
    <mergeCell ref="U25:X25"/>
    <mergeCell ref="Y25:AB25"/>
    <mergeCell ref="Q23:T23"/>
    <mergeCell ref="U23:X23"/>
    <mergeCell ref="Y23:AB23"/>
    <mergeCell ref="AC25:AF25"/>
    <mergeCell ref="AG23:AJ23"/>
    <mergeCell ref="AG25:AJ25"/>
    <mergeCell ref="B26:B28"/>
    <mergeCell ref="C26:C28"/>
    <mergeCell ref="E26:H26"/>
    <mergeCell ref="I26:L26"/>
    <mergeCell ref="M26:P26"/>
    <mergeCell ref="AO26:AR26"/>
    <mergeCell ref="E28:H28"/>
    <mergeCell ref="I28:L28"/>
    <mergeCell ref="M28:P28"/>
    <mergeCell ref="AO28:AR28"/>
    <mergeCell ref="AK26:AN26"/>
    <mergeCell ref="AK28:AN28"/>
    <mergeCell ref="Q26:T26"/>
    <mergeCell ref="U26:X26"/>
    <mergeCell ref="Y26:AB26"/>
    <mergeCell ref="Q28:T28"/>
    <mergeCell ref="U28:X28"/>
    <mergeCell ref="Y28:AB28"/>
    <mergeCell ref="AC26:AF26"/>
    <mergeCell ref="AC28:AF28"/>
    <mergeCell ref="AG26:AJ26"/>
    <mergeCell ref="AG28:AJ28"/>
    <mergeCell ref="B29:B31"/>
    <mergeCell ref="C29:C31"/>
    <mergeCell ref="E29:H29"/>
    <mergeCell ref="I29:L29"/>
    <mergeCell ref="M29:P29"/>
    <mergeCell ref="AO29:AR29"/>
    <mergeCell ref="E31:H31"/>
    <mergeCell ref="I31:L31"/>
    <mergeCell ref="M31:P31"/>
    <mergeCell ref="AO31:AR31"/>
    <mergeCell ref="AK31:AN31"/>
    <mergeCell ref="AK29:AN29"/>
    <mergeCell ref="Q31:T31"/>
    <mergeCell ref="U31:X31"/>
    <mergeCell ref="Y31:AB31"/>
    <mergeCell ref="Q29:T29"/>
    <mergeCell ref="U29:X29"/>
    <mergeCell ref="Y29:AB29"/>
    <mergeCell ref="AC29:AF29"/>
    <mergeCell ref="AG31:AJ31"/>
    <mergeCell ref="AG29:AJ29"/>
    <mergeCell ref="B32:B34"/>
    <mergeCell ref="C32:C34"/>
    <mergeCell ref="E32:H32"/>
    <mergeCell ref="I32:L32"/>
    <mergeCell ref="M32:P32"/>
    <mergeCell ref="AO32:AR32"/>
    <mergeCell ref="E34:H34"/>
    <mergeCell ref="I34:L34"/>
    <mergeCell ref="M34:P34"/>
    <mergeCell ref="AO34:AR34"/>
    <mergeCell ref="AK32:AN32"/>
    <mergeCell ref="AK34:AN34"/>
    <mergeCell ref="Q32:T32"/>
    <mergeCell ref="U32:X32"/>
    <mergeCell ref="Y32:AB32"/>
    <mergeCell ref="Q34:T34"/>
    <mergeCell ref="U34:X34"/>
    <mergeCell ref="Y34:AB34"/>
    <mergeCell ref="AG32:AJ32"/>
    <mergeCell ref="AG34:AJ34"/>
    <mergeCell ref="B35:B37"/>
    <mergeCell ref="C35:C37"/>
    <mergeCell ref="E35:H35"/>
    <mergeCell ref="I35:L35"/>
    <mergeCell ref="M35:P35"/>
    <mergeCell ref="AO35:AR35"/>
    <mergeCell ref="E37:H37"/>
    <mergeCell ref="I37:L37"/>
    <mergeCell ref="M37:P37"/>
    <mergeCell ref="AO37:AR37"/>
    <mergeCell ref="AK35:AN35"/>
    <mergeCell ref="AK37:AN37"/>
    <mergeCell ref="Q37:T37"/>
    <mergeCell ref="U37:X37"/>
    <mergeCell ref="Y37:AB37"/>
    <mergeCell ref="Q35:T35"/>
    <mergeCell ref="U35:X35"/>
    <mergeCell ref="Y35:AB35"/>
    <mergeCell ref="AG35:AJ35"/>
    <mergeCell ref="AG37:AJ37"/>
    <mergeCell ref="B38:B40"/>
    <mergeCell ref="C38:C40"/>
    <mergeCell ref="E38:H38"/>
    <mergeCell ref="I38:L38"/>
    <mergeCell ref="M38:P38"/>
    <mergeCell ref="AO38:AR38"/>
    <mergeCell ref="E40:H40"/>
    <mergeCell ref="I40:L40"/>
    <mergeCell ref="M40:P40"/>
    <mergeCell ref="AO40:AR40"/>
    <mergeCell ref="AK38:AN38"/>
    <mergeCell ref="AK40:AN40"/>
    <mergeCell ref="Q38:T38"/>
    <mergeCell ref="U38:X38"/>
    <mergeCell ref="Y38:AB38"/>
    <mergeCell ref="Q40:T40"/>
    <mergeCell ref="U40:X40"/>
    <mergeCell ref="Y40:AB40"/>
    <mergeCell ref="AG38:AJ38"/>
    <mergeCell ref="B41:B43"/>
    <mergeCell ref="C41:C43"/>
    <mergeCell ref="E41:H41"/>
    <mergeCell ref="I41:L41"/>
    <mergeCell ref="M41:P41"/>
    <mergeCell ref="AO41:AR41"/>
    <mergeCell ref="E43:H43"/>
    <mergeCell ref="I43:L43"/>
    <mergeCell ref="M43:P43"/>
    <mergeCell ref="AO43:AR43"/>
    <mergeCell ref="AK41:AN41"/>
    <mergeCell ref="AK43:AN43"/>
    <mergeCell ref="Q43:T43"/>
    <mergeCell ref="U43:X43"/>
    <mergeCell ref="Y43:AB43"/>
    <mergeCell ref="Q41:T41"/>
    <mergeCell ref="U41:X41"/>
    <mergeCell ref="Y41:AB41"/>
    <mergeCell ref="B44:B46"/>
    <mergeCell ref="C44:C46"/>
    <mergeCell ref="E44:H44"/>
    <mergeCell ref="I44:L44"/>
    <mergeCell ref="M44:P44"/>
    <mergeCell ref="AO44:AR44"/>
    <mergeCell ref="E46:H46"/>
    <mergeCell ref="I46:L46"/>
    <mergeCell ref="M46:P46"/>
    <mergeCell ref="AO46:AR46"/>
    <mergeCell ref="AK44:AN44"/>
    <mergeCell ref="AK46:AN46"/>
    <mergeCell ref="Q44:T44"/>
    <mergeCell ref="U44:X44"/>
    <mergeCell ref="Y44:AB44"/>
    <mergeCell ref="E52:H52"/>
    <mergeCell ref="I52:L52"/>
    <mergeCell ref="M52:P52"/>
    <mergeCell ref="AO52:AR52"/>
    <mergeCell ref="E53:H53"/>
    <mergeCell ref="I53:L53"/>
    <mergeCell ref="M53:P53"/>
    <mergeCell ref="AO53:AR53"/>
    <mergeCell ref="E50:H50"/>
    <mergeCell ref="I50:L50"/>
    <mergeCell ref="M50:P50"/>
    <mergeCell ref="AO50:AR50"/>
    <mergeCell ref="E51:H51"/>
    <mergeCell ref="I51:L51"/>
    <mergeCell ref="M51:P51"/>
    <mergeCell ref="AO51:AR51"/>
    <mergeCell ref="Q51:T51"/>
    <mergeCell ref="U51:X51"/>
    <mergeCell ref="AK53:AN53"/>
    <mergeCell ref="AK50:AN50"/>
    <mergeCell ref="AK52:AN52"/>
    <mergeCell ref="AK51:AN51"/>
    <mergeCell ref="Y51:AB51"/>
    <mergeCell ref="Q52:T52"/>
    <mergeCell ref="U52:X52"/>
    <mergeCell ref="Y52:AB52"/>
    <mergeCell ref="Q53:T53"/>
    <mergeCell ref="U53:X53"/>
    <mergeCell ref="Y53:AB53"/>
    <mergeCell ref="Q46:T46"/>
    <mergeCell ref="U46:X46"/>
    <mergeCell ref="Y46:AB46"/>
    <mergeCell ref="Q50:T50"/>
    <mergeCell ref="U50:X50"/>
    <mergeCell ref="Y50:AB50"/>
    <mergeCell ref="AC51:AF51"/>
    <mergeCell ref="AC52:AF52"/>
    <mergeCell ref="AC53:AF53"/>
    <mergeCell ref="AG12:AJ13"/>
    <mergeCell ref="E11:AR11"/>
    <mergeCell ref="AG14:AJ14"/>
    <mergeCell ref="AG16:AJ16"/>
    <mergeCell ref="AG17:AJ17"/>
    <mergeCell ref="AG19:AJ19"/>
    <mergeCell ref="AG20:AJ20"/>
    <mergeCell ref="AC40:AF40"/>
    <mergeCell ref="AC41:AF41"/>
    <mergeCell ref="AC43:AF43"/>
    <mergeCell ref="AC44:AF44"/>
    <mergeCell ref="AC46:AF46"/>
    <mergeCell ref="AC50:AF50"/>
    <mergeCell ref="AC31:AF31"/>
    <mergeCell ref="AC32:AF32"/>
    <mergeCell ref="AC34:AF34"/>
    <mergeCell ref="AC35:AF35"/>
    <mergeCell ref="AC37:AF37"/>
    <mergeCell ref="AC38:AF38"/>
    <mergeCell ref="AC22:AF22"/>
    <mergeCell ref="AC23:AF23"/>
    <mergeCell ref="AG51:AJ51"/>
    <mergeCell ref="AG52:AJ52"/>
    <mergeCell ref="AG53:AJ53"/>
    <mergeCell ref="AG40:AJ40"/>
    <mergeCell ref="AG41:AJ41"/>
    <mergeCell ref="AG43:AJ43"/>
    <mergeCell ref="AG44:AJ44"/>
    <mergeCell ref="AG46:AJ46"/>
    <mergeCell ref="AG50:AJ50"/>
    <mergeCell ref="AG49:AJ49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2" orientation="landscape" r:id="rId1"/>
  <headerFooter>
    <oddHeader>&amp;L&amp;G</oddHeader>
    <oddFooter>&amp;L&amp;"Arial Narrow,Normal"&amp;10&amp;A
&amp;F&amp;R&amp;"Arial Narrow,Normal"&amp;10Página &amp;P de &amp;N</oddFooter>
  </headerFooter>
  <colBreaks count="1" manualBreakCount="1">
    <brk id="45" max="1048575" man="1"/>
  </colBreaks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FE4B6-584D-4443-8698-1C9B424FEDEC}">
  <dimension ref="A1:J1603"/>
  <sheetViews>
    <sheetView showGridLines="0" view="pageBreakPreview" zoomScale="85" zoomScaleNormal="85" zoomScaleSheetLayoutView="85" workbookViewId="0">
      <selection activeCell="R21" sqref="R21:R22"/>
    </sheetView>
  </sheetViews>
  <sheetFormatPr defaultRowHeight="15"/>
  <cols>
    <col min="1" max="1" width="11.42578125" style="996" bestFit="1" customWidth="1"/>
    <col min="2" max="2" width="13.7109375" style="996" bestFit="1" customWidth="1"/>
    <col min="3" max="3" width="11.42578125" style="1053" bestFit="1" customWidth="1"/>
    <col min="4" max="4" width="68.5703125" style="1014" bestFit="1" customWidth="1"/>
    <col min="5" max="5" width="17.140625" style="996" bestFit="1" customWidth="1"/>
    <col min="6" max="9" width="13.7109375" style="996" bestFit="1" customWidth="1"/>
    <col min="10" max="10" width="16" style="996" bestFit="1" customWidth="1"/>
    <col min="11" max="16384" width="9.140625" style="996"/>
  </cols>
  <sheetData>
    <row r="1" spans="1:10" s="998" customFormat="1" ht="50.1" customHeight="1">
      <c r="A1" s="997" t="s">
        <v>952</v>
      </c>
      <c r="B1" s="997"/>
      <c r="C1" s="997"/>
      <c r="D1" s="997"/>
      <c r="E1" s="997"/>
      <c r="F1" s="997"/>
      <c r="G1" s="997"/>
      <c r="H1" s="997"/>
      <c r="I1" s="997"/>
      <c r="J1" s="997"/>
    </row>
    <row r="2" spans="1:10" s="998" customFormat="1" ht="9.9499999999999993" customHeight="1">
      <c r="C2" s="1048"/>
      <c r="D2" s="1000"/>
      <c r="E2" s="999"/>
      <c r="F2" s="996"/>
      <c r="G2" s="999"/>
      <c r="H2" s="999"/>
      <c r="I2" s="999"/>
      <c r="J2" s="999"/>
    </row>
    <row r="3" spans="1:10" s="1006" customFormat="1" ht="24.95" customHeight="1">
      <c r="A3" s="1001" t="s">
        <v>15</v>
      </c>
      <c r="B3" s="1002" t="str">
        <f>'ORÇAMENTO SINTÉTICO (SD)'!C3</f>
        <v>Construção de ponte de concreto sobre o Rio do Peixe, na GO-479, demolição de ponte existente, transporte e destinação do entulho da demolição</v>
      </c>
      <c r="C3" s="1002"/>
      <c r="D3" s="1002"/>
      <c r="E3" s="1002"/>
      <c r="F3" s="1003" t="s">
        <v>20</v>
      </c>
      <c r="G3" s="1004">
        <f>'ORÇAMENTO SINTÉTICO (SD)'!G3</f>
        <v>45681</v>
      </c>
      <c r="H3" s="1005"/>
      <c r="I3" s="1003" t="s">
        <v>503</v>
      </c>
      <c r="J3" s="1007">
        <f>'ORÇAMENTO SINTÉTICO (SD)'!L3</f>
        <v>1.1149600000000002</v>
      </c>
    </row>
    <row r="4" spans="1:10" s="1006" customFormat="1" ht="15" customHeight="1">
      <c r="A4" s="1001" t="s">
        <v>17</v>
      </c>
      <c r="B4" s="1005" t="str">
        <f>'ORÇAMENTO SINTÉTICO (SD)'!C4</f>
        <v>GO-479, Zona Rural, Distrito de Lagolândia, Pirenópolis, GO</v>
      </c>
      <c r="C4" s="1049"/>
      <c r="D4" s="1008"/>
      <c r="F4" s="1003" t="s">
        <v>16</v>
      </c>
      <c r="G4" s="1009" t="str">
        <f>'ORÇAMENTO SINTÉTICO (SD)'!G4</f>
        <v>00</v>
      </c>
      <c r="I4" s="1003" t="s">
        <v>507</v>
      </c>
      <c r="J4" s="1007">
        <f>'ORÇAMENTO SINTÉTICO (SD)'!L4</f>
        <v>0.27210000000000001</v>
      </c>
    </row>
    <row r="5" spans="1:10" s="1006" customFormat="1" ht="15" customHeight="1">
      <c r="A5" s="1001" t="s">
        <v>505</v>
      </c>
      <c r="B5" s="1005" t="str">
        <f>'ORÇAMENTO SINTÉTICO (SD)'!C5</f>
        <v>GOINFRA CIVIL-10/2024, GOINFRA RODOVIÁRIA-10/2024, SINAPI-12/2024, SICRO3-10/2024, ORSE-11/2024.</v>
      </c>
      <c r="C5" s="1005"/>
      <c r="D5" s="1005"/>
      <c r="E5" s="1005"/>
      <c r="F5" s="1003" t="s">
        <v>776</v>
      </c>
      <c r="G5" s="1009" t="str">
        <f>'ORÇAMENTO SINTÉTICO (SD)'!G5</f>
        <v>10 MESES</v>
      </c>
    </row>
    <row r="6" spans="1:10" s="1006" customFormat="1" ht="12.75" customHeight="1">
      <c r="B6" s="1005"/>
      <c r="C6" s="1005"/>
      <c r="D6" s="1005"/>
      <c r="E6" s="1005"/>
      <c r="J6" s="1003"/>
    </row>
    <row r="7" spans="1:10" s="1010" customFormat="1" ht="6.95" customHeight="1">
      <c r="C7" s="1050"/>
      <c r="D7" s="1011"/>
      <c r="J7" s="1012"/>
    </row>
    <row r="8" spans="1:10" ht="30" customHeight="1">
      <c r="A8" s="994" t="s">
        <v>953</v>
      </c>
      <c r="B8" s="995"/>
      <c r="C8" s="995"/>
      <c r="D8" s="995"/>
      <c r="E8" s="995"/>
      <c r="F8" s="995"/>
      <c r="G8" s="995"/>
      <c r="H8" s="995"/>
      <c r="I8" s="995"/>
      <c r="J8" s="995"/>
    </row>
    <row r="9" spans="1:10" ht="18" customHeight="1">
      <c r="A9" s="1015" t="s">
        <v>782</v>
      </c>
      <c r="B9" s="1016" t="s">
        <v>530</v>
      </c>
      <c r="C9" s="1018" t="s">
        <v>531</v>
      </c>
      <c r="D9" s="1015" t="s">
        <v>140</v>
      </c>
      <c r="E9" s="1017" t="s">
        <v>954</v>
      </c>
      <c r="F9" s="1017"/>
      <c r="G9" s="1018" t="s">
        <v>532</v>
      </c>
      <c r="H9" s="1016" t="s">
        <v>27</v>
      </c>
      <c r="I9" s="1016" t="s">
        <v>778</v>
      </c>
      <c r="J9" s="1016" t="s">
        <v>185</v>
      </c>
    </row>
    <row r="10" spans="1:10" ht="24" customHeight="1">
      <c r="A10" s="1019" t="s">
        <v>955</v>
      </c>
      <c r="B10" s="1020" t="s">
        <v>838</v>
      </c>
      <c r="C10" s="1022" t="s">
        <v>839</v>
      </c>
      <c r="D10" s="1019" t="s">
        <v>987</v>
      </c>
      <c r="E10" s="1021">
        <v>4219</v>
      </c>
      <c r="F10" s="1021"/>
      <c r="G10" s="1022" t="s">
        <v>250</v>
      </c>
      <c r="H10" s="1023">
        <v>1</v>
      </c>
      <c r="I10" s="1024">
        <v>588300.17000000004</v>
      </c>
      <c r="J10" s="1024">
        <v>588300.17000000004</v>
      </c>
    </row>
    <row r="11" spans="1:10" ht="20.100000000000001" customHeight="1">
      <c r="A11" s="1025"/>
      <c r="B11" s="1025"/>
      <c r="C11" s="1025"/>
      <c r="D11" s="1025"/>
      <c r="E11" s="1025"/>
      <c r="F11" s="1025" t="s">
        <v>988</v>
      </c>
      <c r="G11" s="1025"/>
      <c r="H11" s="1025"/>
      <c r="I11" s="1025"/>
      <c r="J11" s="1026">
        <v>0</v>
      </c>
    </row>
    <row r="12" spans="1:10" ht="20.100000000000001" customHeight="1">
      <c r="A12" s="1025"/>
      <c r="B12" s="1025"/>
      <c r="C12" s="1025"/>
      <c r="D12" s="1025"/>
      <c r="E12" s="1025"/>
      <c r="F12" s="1025" t="s">
        <v>989</v>
      </c>
      <c r="G12" s="1025"/>
      <c r="H12" s="1025"/>
      <c r="I12" s="1025"/>
      <c r="J12" s="1026">
        <v>1</v>
      </c>
    </row>
    <row r="13" spans="1:10" ht="20.100000000000001" customHeight="1">
      <c r="A13" s="1025"/>
      <c r="B13" s="1025"/>
      <c r="C13" s="1025"/>
      <c r="D13" s="1025"/>
      <c r="E13" s="1025"/>
      <c r="F13" s="1025" t="s">
        <v>990</v>
      </c>
      <c r="G13" s="1025"/>
      <c r="H13" s="1025"/>
      <c r="I13" s="1025"/>
      <c r="J13" s="1026">
        <v>0</v>
      </c>
    </row>
    <row r="14" spans="1:10" ht="20.100000000000001" customHeight="1">
      <c r="A14" s="1017" t="s">
        <v>991</v>
      </c>
      <c r="B14" s="1027" t="s">
        <v>530</v>
      </c>
      <c r="C14" s="1017" t="s">
        <v>531</v>
      </c>
      <c r="D14" s="1017" t="s">
        <v>296</v>
      </c>
      <c r="E14" s="1027" t="s">
        <v>96</v>
      </c>
      <c r="F14" s="1016" t="s">
        <v>134</v>
      </c>
      <c r="G14" s="1016" t="s">
        <v>974</v>
      </c>
      <c r="H14" s="1016"/>
      <c r="I14" s="1016"/>
      <c r="J14" s="1016" t="s">
        <v>975</v>
      </c>
    </row>
    <row r="15" spans="1:10" ht="26.1" customHeight="1">
      <c r="A15" s="1028" t="s">
        <v>956</v>
      </c>
      <c r="B15" s="1029" t="s">
        <v>965</v>
      </c>
      <c r="C15" s="1031" t="s">
        <v>992</v>
      </c>
      <c r="D15" s="1028" t="s">
        <v>993</v>
      </c>
      <c r="E15" s="1030">
        <v>1</v>
      </c>
      <c r="F15" s="1031" t="s">
        <v>457</v>
      </c>
      <c r="G15" s="1032" t="s">
        <v>939</v>
      </c>
      <c r="H15" s="1032"/>
      <c r="I15" s="1033"/>
      <c r="J15" s="1034" t="s">
        <v>939</v>
      </c>
    </row>
    <row r="16" spans="1:10" ht="20.100000000000001" customHeight="1">
      <c r="A16" s="1025"/>
      <c r="B16" s="1025"/>
      <c r="C16" s="1025"/>
      <c r="D16" s="1025"/>
      <c r="E16" s="1025"/>
      <c r="F16" s="1025" t="s">
        <v>994</v>
      </c>
      <c r="G16" s="1025"/>
      <c r="H16" s="1025"/>
      <c r="I16" s="1025"/>
      <c r="J16" s="1026">
        <v>588300.17000000004</v>
      </c>
    </row>
    <row r="17" spans="1:10">
      <c r="A17" s="1035"/>
      <c r="B17" s="1035"/>
      <c r="C17" s="1051"/>
      <c r="D17" s="1035"/>
      <c r="E17" s="1035" t="s">
        <v>958</v>
      </c>
      <c r="F17" s="1036">
        <v>0</v>
      </c>
      <c r="G17" s="1035" t="s">
        <v>959</v>
      </c>
      <c r="H17" s="1036">
        <v>0</v>
      </c>
      <c r="I17" s="1035" t="s">
        <v>960</v>
      </c>
      <c r="J17" s="1036">
        <v>0</v>
      </c>
    </row>
    <row r="18" spans="1:10" ht="15.75" thickBot="1">
      <c r="A18" s="1035"/>
      <c r="B18" s="1035"/>
      <c r="C18" s="1051"/>
      <c r="D18" s="1035"/>
      <c r="E18" s="1035" t="s">
        <v>961</v>
      </c>
      <c r="F18" s="1036">
        <v>0</v>
      </c>
      <c r="G18" s="1035"/>
      <c r="H18" s="1037" t="s">
        <v>962</v>
      </c>
      <c r="I18" s="1037"/>
      <c r="J18" s="1036">
        <v>588300.17000000004</v>
      </c>
    </row>
    <row r="19" spans="1:10" ht="0.95" customHeight="1" thickTop="1">
      <c r="A19" s="1038"/>
      <c r="B19" s="1038"/>
      <c r="C19" s="1052"/>
      <c r="D19" s="1038"/>
      <c r="E19" s="1038"/>
      <c r="F19" s="1038"/>
      <c r="G19" s="1038"/>
      <c r="H19" s="1038"/>
      <c r="I19" s="1038"/>
      <c r="J19" s="1038"/>
    </row>
    <row r="20" spans="1:10" ht="18" customHeight="1">
      <c r="A20" s="1015" t="s">
        <v>783</v>
      </c>
      <c r="B20" s="1016" t="s">
        <v>530</v>
      </c>
      <c r="C20" s="1018" t="s">
        <v>531</v>
      </c>
      <c r="D20" s="1015" t="s">
        <v>140</v>
      </c>
      <c r="E20" s="1017" t="s">
        <v>954</v>
      </c>
      <c r="F20" s="1017"/>
      <c r="G20" s="1018" t="s">
        <v>532</v>
      </c>
      <c r="H20" s="1016" t="s">
        <v>27</v>
      </c>
      <c r="I20" s="1016" t="s">
        <v>778</v>
      </c>
      <c r="J20" s="1016" t="s">
        <v>185</v>
      </c>
    </row>
    <row r="21" spans="1:10" ht="24" customHeight="1">
      <c r="A21" s="1019" t="s">
        <v>955</v>
      </c>
      <c r="B21" s="1020" t="s">
        <v>842</v>
      </c>
      <c r="C21" s="1022" t="s">
        <v>839</v>
      </c>
      <c r="D21" s="1019" t="s">
        <v>995</v>
      </c>
      <c r="E21" s="1021">
        <v>4229</v>
      </c>
      <c r="F21" s="1021"/>
      <c r="G21" s="1022" t="s">
        <v>250</v>
      </c>
      <c r="H21" s="1023">
        <v>1</v>
      </c>
      <c r="I21" s="1024">
        <v>269605.37</v>
      </c>
      <c r="J21" s="1024">
        <v>269605.37</v>
      </c>
    </row>
    <row r="22" spans="1:10" ht="20.100000000000001" customHeight="1">
      <c r="A22" s="1025"/>
      <c r="B22" s="1025"/>
      <c r="C22" s="1025"/>
      <c r="D22" s="1025"/>
      <c r="E22" s="1025"/>
      <c r="F22" s="1025" t="s">
        <v>988</v>
      </c>
      <c r="G22" s="1025"/>
      <c r="H22" s="1025"/>
      <c r="I22" s="1025"/>
      <c r="J22" s="1026">
        <v>0</v>
      </c>
    </row>
    <row r="23" spans="1:10" ht="20.100000000000001" customHeight="1">
      <c r="A23" s="1025"/>
      <c r="B23" s="1025"/>
      <c r="C23" s="1025"/>
      <c r="D23" s="1025"/>
      <c r="E23" s="1025"/>
      <c r="F23" s="1025" t="s">
        <v>989</v>
      </c>
      <c r="G23" s="1025"/>
      <c r="H23" s="1025"/>
      <c r="I23" s="1025"/>
      <c r="J23" s="1026">
        <v>1</v>
      </c>
    </row>
    <row r="24" spans="1:10" ht="20.100000000000001" customHeight="1">
      <c r="A24" s="1025"/>
      <c r="B24" s="1025"/>
      <c r="C24" s="1025"/>
      <c r="D24" s="1025"/>
      <c r="E24" s="1025"/>
      <c r="F24" s="1025" t="s">
        <v>990</v>
      </c>
      <c r="G24" s="1025"/>
      <c r="H24" s="1025"/>
      <c r="I24" s="1025"/>
      <c r="J24" s="1026">
        <v>0</v>
      </c>
    </row>
    <row r="25" spans="1:10" ht="20.100000000000001" customHeight="1">
      <c r="A25" s="1017" t="s">
        <v>991</v>
      </c>
      <c r="B25" s="1027" t="s">
        <v>530</v>
      </c>
      <c r="C25" s="1017" t="s">
        <v>531</v>
      </c>
      <c r="D25" s="1017" t="s">
        <v>296</v>
      </c>
      <c r="E25" s="1027" t="s">
        <v>96</v>
      </c>
      <c r="F25" s="1016" t="s">
        <v>134</v>
      </c>
      <c r="G25" s="1016" t="s">
        <v>974</v>
      </c>
      <c r="H25" s="1016"/>
      <c r="I25" s="1016"/>
      <c r="J25" s="1016" t="s">
        <v>975</v>
      </c>
    </row>
    <row r="26" spans="1:10" ht="24" customHeight="1">
      <c r="A26" s="1028" t="s">
        <v>956</v>
      </c>
      <c r="B26" s="1029" t="s">
        <v>996</v>
      </c>
      <c r="C26" s="1031" t="s">
        <v>992</v>
      </c>
      <c r="D26" s="1028" t="s">
        <v>995</v>
      </c>
      <c r="E26" s="1030">
        <v>1</v>
      </c>
      <c r="F26" s="1031" t="s">
        <v>457</v>
      </c>
      <c r="G26" s="1032" t="s">
        <v>940</v>
      </c>
      <c r="H26" s="1032"/>
      <c r="I26" s="1033"/>
      <c r="J26" s="1034" t="s">
        <v>940</v>
      </c>
    </row>
    <row r="27" spans="1:10" ht="20.100000000000001" customHeight="1">
      <c r="A27" s="1025"/>
      <c r="B27" s="1025"/>
      <c r="C27" s="1025"/>
      <c r="D27" s="1025"/>
      <c r="E27" s="1025"/>
      <c r="F27" s="1025" t="s">
        <v>994</v>
      </c>
      <c r="G27" s="1025"/>
      <c r="H27" s="1025"/>
      <c r="I27" s="1025"/>
      <c r="J27" s="1026">
        <v>269605.37</v>
      </c>
    </row>
    <row r="28" spans="1:10">
      <c r="A28" s="1035"/>
      <c r="B28" s="1035"/>
      <c r="C28" s="1051"/>
      <c r="D28" s="1035"/>
      <c r="E28" s="1035" t="s">
        <v>958</v>
      </c>
      <c r="F28" s="1036">
        <v>0</v>
      </c>
      <c r="G28" s="1035" t="s">
        <v>959</v>
      </c>
      <c r="H28" s="1036">
        <v>0</v>
      </c>
      <c r="I28" s="1035" t="s">
        <v>960</v>
      </c>
      <c r="J28" s="1036">
        <v>0</v>
      </c>
    </row>
    <row r="29" spans="1:10" ht="15.75" thickBot="1">
      <c r="A29" s="1035"/>
      <c r="B29" s="1035"/>
      <c r="C29" s="1051"/>
      <c r="D29" s="1035"/>
      <c r="E29" s="1035" t="s">
        <v>961</v>
      </c>
      <c r="F29" s="1036">
        <v>0</v>
      </c>
      <c r="G29" s="1035"/>
      <c r="H29" s="1037" t="s">
        <v>962</v>
      </c>
      <c r="I29" s="1037"/>
      <c r="J29" s="1036">
        <v>269605.37</v>
      </c>
    </row>
    <row r="30" spans="1:10" ht="0.95" customHeight="1" thickTop="1">
      <c r="A30" s="1038"/>
      <c r="B30" s="1038"/>
      <c r="C30" s="1052"/>
      <c r="D30" s="1038"/>
      <c r="E30" s="1038"/>
      <c r="F30" s="1038"/>
      <c r="G30" s="1038"/>
      <c r="H30" s="1038"/>
      <c r="I30" s="1038"/>
      <c r="J30" s="1038"/>
    </row>
    <row r="31" spans="1:10" ht="18" customHeight="1">
      <c r="A31" s="1015" t="s">
        <v>784</v>
      </c>
      <c r="B31" s="1016" t="s">
        <v>530</v>
      </c>
      <c r="C31" s="1018" t="s">
        <v>531</v>
      </c>
      <c r="D31" s="1015" t="s">
        <v>140</v>
      </c>
      <c r="E31" s="1017" t="s">
        <v>954</v>
      </c>
      <c r="F31" s="1017"/>
      <c r="G31" s="1018" t="s">
        <v>532</v>
      </c>
      <c r="H31" s="1016" t="s">
        <v>27</v>
      </c>
      <c r="I31" s="1016" t="s">
        <v>778</v>
      </c>
      <c r="J31" s="1016" t="s">
        <v>185</v>
      </c>
    </row>
    <row r="32" spans="1:10" ht="26.1" customHeight="1">
      <c r="A32" s="1019" t="s">
        <v>955</v>
      </c>
      <c r="B32" s="1020" t="s">
        <v>792</v>
      </c>
      <c r="C32" s="1022" t="s">
        <v>839</v>
      </c>
      <c r="D32" s="1019" t="s">
        <v>793</v>
      </c>
      <c r="E32" s="1021">
        <v>4230</v>
      </c>
      <c r="F32" s="1021"/>
      <c r="G32" s="1022" t="s">
        <v>250</v>
      </c>
      <c r="H32" s="1023">
        <v>1</v>
      </c>
      <c r="I32" s="1024">
        <v>36729.72</v>
      </c>
      <c r="J32" s="1024">
        <v>36729.72</v>
      </c>
    </row>
    <row r="33" spans="1:10" ht="20.100000000000001" customHeight="1">
      <c r="A33" s="1025"/>
      <c r="B33" s="1025"/>
      <c r="C33" s="1025"/>
      <c r="D33" s="1025"/>
      <c r="E33" s="1025"/>
      <c r="F33" s="1025" t="s">
        <v>988</v>
      </c>
      <c r="G33" s="1025"/>
      <c r="H33" s="1025"/>
      <c r="I33" s="1025"/>
      <c r="J33" s="1026">
        <v>0</v>
      </c>
    </row>
    <row r="34" spans="1:10" ht="20.100000000000001" customHeight="1">
      <c r="A34" s="1025"/>
      <c r="B34" s="1025"/>
      <c r="C34" s="1025"/>
      <c r="D34" s="1025"/>
      <c r="E34" s="1025"/>
      <c r="F34" s="1025" t="s">
        <v>989</v>
      </c>
      <c r="G34" s="1025"/>
      <c r="H34" s="1025"/>
      <c r="I34" s="1025"/>
      <c r="J34" s="1026">
        <v>1</v>
      </c>
    </row>
    <row r="35" spans="1:10" ht="20.100000000000001" customHeight="1">
      <c r="A35" s="1025"/>
      <c r="B35" s="1025"/>
      <c r="C35" s="1025"/>
      <c r="D35" s="1025"/>
      <c r="E35" s="1025"/>
      <c r="F35" s="1025" t="s">
        <v>990</v>
      </c>
      <c r="G35" s="1025"/>
      <c r="H35" s="1025"/>
      <c r="I35" s="1025"/>
      <c r="J35" s="1026">
        <v>0</v>
      </c>
    </row>
    <row r="36" spans="1:10" ht="20.100000000000001" customHeight="1">
      <c r="A36" s="1017" t="s">
        <v>991</v>
      </c>
      <c r="B36" s="1027" t="s">
        <v>530</v>
      </c>
      <c r="C36" s="1017" t="s">
        <v>531</v>
      </c>
      <c r="D36" s="1017" t="s">
        <v>296</v>
      </c>
      <c r="E36" s="1027" t="s">
        <v>96</v>
      </c>
      <c r="F36" s="1016" t="s">
        <v>134</v>
      </c>
      <c r="G36" s="1016" t="s">
        <v>974</v>
      </c>
      <c r="H36" s="1016"/>
      <c r="I36" s="1016"/>
      <c r="J36" s="1016" t="s">
        <v>975</v>
      </c>
    </row>
    <row r="37" spans="1:10" ht="26.1" customHeight="1">
      <c r="A37" s="1028" t="s">
        <v>956</v>
      </c>
      <c r="B37" s="1029" t="s">
        <v>963</v>
      </c>
      <c r="C37" s="1031" t="s">
        <v>992</v>
      </c>
      <c r="D37" s="1028" t="s">
        <v>997</v>
      </c>
      <c r="E37" s="1030">
        <v>1</v>
      </c>
      <c r="F37" s="1031" t="s">
        <v>457</v>
      </c>
      <c r="G37" s="1032" t="s">
        <v>943</v>
      </c>
      <c r="H37" s="1032"/>
      <c r="I37" s="1033"/>
      <c r="J37" s="1034" t="s">
        <v>943</v>
      </c>
    </row>
    <row r="38" spans="1:10" ht="20.100000000000001" customHeight="1">
      <c r="A38" s="1025"/>
      <c r="B38" s="1025"/>
      <c r="C38" s="1025"/>
      <c r="D38" s="1025"/>
      <c r="E38" s="1025"/>
      <c r="F38" s="1025" t="s">
        <v>994</v>
      </c>
      <c r="G38" s="1025"/>
      <c r="H38" s="1025"/>
      <c r="I38" s="1025"/>
      <c r="J38" s="1026">
        <v>36729.72</v>
      </c>
    </row>
    <row r="39" spans="1:10">
      <c r="A39" s="1035"/>
      <c r="B39" s="1035"/>
      <c r="C39" s="1051"/>
      <c r="D39" s="1035"/>
      <c r="E39" s="1035" t="s">
        <v>958</v>
      </c>
      <c r="F39" s="1036">
        <v>0</v>
      </c>
      <c r="G39" s="1035" t="s">
        <v>959</v>
      </c>
      <c r="H39" s="1036">
        <v>0</v>
      </c>
      <c r="I39" s="1035" t="s">
        <v>960</v>
      </c>
      <c r="J39" s="1036">
        <v>0</v>
      </c>
    </row>
    <row r="40" spans="1:10" ht="15.75" thickBot="1">
      <c r="A40" s="1035"/>
      <c r="B40" s="1035"/>
      <c r="C40" s="1051"/>
      <c r="D40" s="1035"/>
      <c r="E40" s="1035" t="s">
        <v>961</v>
      </c>
      <c r="F40" s="1036">
        <v>0</v>
      </c>
      <c r="G40" s="1035"/>
      <c r="H40" s="1037" t="s">
        <v>962</v>
      </c>
      <c r="I40" s="1037"/>
      <c r="J40" s="1036">
        <v>36729.72</v>
      </c>
    </row>
    <row r="41" spans="1:10" ht="0.95" customHeight="1" thickTop="1">
      <c r="A41" s="1038"/>
      <c r="B41" s="1038"/>
      <c r="C41" s="1052"/>
      <c r="D41" s="1038"/>
      <c r="E41" s="1038"/>
      <c r="F41" s="1038"/>
      <c r="G41" s="1038"/>
      <c r="H41" s="1038"/>
      <c r="I41" s="1038"/>
      <c r="J41" s="1038"/>
    </row>
    <row r="42" spans="1:10" ht="18" customHeight="1">
      <c r="A42" s="1015" t="s">
        <v>786</v>
      </c>
      <c r="B42" s="1016" t="s">
        <v>530</v>
      </c>
      <c r="C42" s="1018" t="s">
        <v>531</v>
      </c>
      <c r="D42" s="1015" t="s">
        <v>140</v>
      </c>
      <c r="E42" s="1017" t="s">
        <v>954</v>
      </c>
      <c r="F42" s="1017"/>
      <c r="G42" s="1018" t="s">
        <v>532</v>
      </c>
      <c r="H42" s="1016" t="s">
        <v>27</v>
      </c>
      <c r="I42" s="1016" t="s">
        <v>778</v>
      </c>
      <c r="J42" s="1016" t="s">
        <v>185</v>
      </c>
    </row>
    <row r="43" spans="1:10" ht="24" customHeight="1">
      <c r="A43" s="1019" t="s">
        <v>955</v>
      </c>
      <c r="B43" s="1020" t="s">
        <v>845</v>
      </c>
      <c r="C43" s="1022" t="s">
        <v>839</v>
      </c>
      <c r="D43" s="1019" t="s">
        <v>469</v>
      </c>
      <c r="E43" s="1021">
        <v>4282</v>
      </c>
      <c r="F43" s="1021"/>
      <c r="G43" s="1022" t="s">
        <v>225</v>
      </c>
      <c r="H43" s="1023">
        <v>1</v>
      </c>
      <c r="I43" s="1024">
        <v>652.45000000000005</v>
      </c>
      <c r="J43" s="1024">
        <v>652.45000000000005</v>
      </c>
    </row>
    <row r="44" spans="1:10" ht="15" customHeight="1">
      <c r="A44" s="1017" t="s">
        <v>184</v>
      </c>
      <c r="B44" s="1027" t="s">
        <v>530</v>
      </c>
      <c r="C44" s="1013" t="s">
        <v>531</v>
      </c>
      <c r="D44" s="1017" t="s">
        <v>980</v>
      </c>
      <c r="E44" s="1027" t="s">
        <v>96</v>
      </c>
      <c r="F44" s="1013" t="s">
        <v>981</v>
      </c>
      <c r="G44" s="1027"/>
      <c r="H44" s="1013" t="s">
        <v>975</v>
      </c>
      <c r="I44" s="1027"/>
      <c r="J44" s="1027" t="s">
        <v>998</v>
      </c>
    </row>
    <row r="45" spans="1:10" ht="15" customHeight="1">
      <c r="A45" s="1027"/>
      <c r="B45" s="1027"/>
      <c r="C45" s="1013"/>
      <c r="D45" s="1027"/>
      <c r="E45" s="1027"/>
      <c r="F45" s="1016" t="s">
        <v>982</v>
      </c>
      <c r="G45" s="1016" t="s">
        <v>983</v>
      </c>
      <c r="H45" s="1016" t="s">
        <v>982</v>
      </c>
      <c r="I45" s="1016" t="s">
        <v>983</v>
      </c>
      <c r="J45" s="1027"/>
    </row>
    <row r="46" spans="1:10" ht="24" customHeight="1">
      <c r="A46" s="1028" t="s">
        <v>956</v>
      </c>
      <c r="B46" s="1029" t="s">
        <v>999</v>
      </c>
      <c r="C46" s="1031" t="s">
        <v>839</v>
      </c>
      <c r="D46" s="1028" t="s">
        <v>1000</v>
      </c>
      <c r="E46" s="1030">
        <v>1</v>
      </c>
      <c r="F46" s="1039">
        <v>1</v>
      </c>
      <c r="G46" s="1039">
        <v>0</v>
      </c>
      <c r="H46" s="1034">
        <v>123.77</v>
      </c>
      <c r="I46" s="1034">
        <v>25.42</v>
      </c>
      <c r="J46" s="1034">
        <v>123.77</v>
      </c>
    </row>
    <row r="47" spans="1:10" ht="24" customHeight="1">
      <c r="A47" s="1028" t="s">
        <v>956</v>
      </c>
      <c r="B47" s="1029" t="s">
        <v>1001</v>
      </c>
      <c r="C47" s="1031" t="s">
        <v>839</v>
      </c>
      <c r="D47" s="1028" t="s">
        <v>676</v>
      </c>
      <c r="E47" s="1030">
        <v>0.05</v>
      </c>
      <c r="F47" s="1039">
        <v>1</v>
      </c>
      <c r="G47" s="1039">
        <v>0</v>
      </c>
      <c r="H47" s="1034">
        <v>305.94</v>
      </c>
      <c r="I47" s="1034">
        <v>84.71</v>
      </c>
      <c r="J47" s="1034">
        <v>15.29</v>
      </c>
    </row>
    <row r="48" spans="1:10" ht="26.1" customHeight="1">
      <c r="A48" s="1028" t="s">
        <v>956</v>
      </c>
      <c r="B48" s="1029" t="s">
        <v>1002</v>
      </c>
      <c r="C48" s="1031" t="s">
        <v>839</v>
      </c>
      <c r="D48" s="1028" t="s">
        <v>1003</v>
      </c>
      <c r="E48" s="1030">
        <v>3</v>
      </c>
      <c r="F48" s="1039">
        <v>1</v>
      </c>
      <c r="G48" s="1039">
        <v>0</v>
      </c>
      <c r="H48" s="1034">
        <v>32.5</v>
      </c>
      <c r="I48" s="1034">
        <v>30.33</v>
      </c>
      <c r="J48" s="1034">
        <v>97.5</v>
      </c>
    </row>
    <row r="49" spans="1:10" ht="20.100000000000001" customHeight="1">
      <c r="A49" s="1025"/>
      <c r="B49" s="1025"/>
      <c r="C49" s="1025"/>
      <c r="D49" s="1025"/>
      <c r="E49" s="1025"/>
      <c r="F49" s="1025" t="s">
        <v>1004</v>
      </c>
      <c r="G49" s="1025"/>
      <c r="H49" s="1025"/>
      <c r="I49" s="1025"/>
      <c r="J49" s="1026">
        <v>236.56</v>
      </c>
    </row>
    <row r="50" spans="1:10" ht="20.100000000000001" customHeight="1">
      <c r="A50" s="1015" t="s">
        <v>198</v>
      </c>
      <c r="B50" s="1016" t="s">
        <v>530</v>
      </c>
      <c r="C50" s="1018" t="s">
        <v>531</v>
      </c>
      <c r="D50" s="1015" t="s">
        <v>957</v>
      </c>
      <c r="E50" s="1016" t="s">
        <v>96</v>
      </c>
      <c r="F50" s="1027" t="s">
        <v>975</v>
      </c>
      <c r="G50" s="1027"/>
      <c r="H50" s="1027"/>
      <c r="I50" s="1027"/>
      <c r="J50" s="1016" t="s">
        <v>998</v>
      </c>
    </row>
    <row r="51" spans="1:10" ht="24" customHeight="1">
      <c r="A51" s="1028" t="s">
        <v>956</v>
      </c>
      <c r="B51" s="1029" t="s">
        <v>1005</v>
      </c>
      <c r="C51" s="1031" t="s">
        <v>839</v>
      </c>
      <c r="D51" s="1028" t="s">
        <v>964</v>
      </c>
      <c r="E51" s="1030">
        <v>1</v>
      </c>
      <c r="F51" s="1028"/>
      <c r="G51" s="1028"/>
      <c r="H51" s="1028"/>
      <c r="I51" s="1034" t="s">
        <v>1006</v>
      </c>
      <c r="J51" s="1034" t="s">
        <v>1006</v>
      </c>
    </row>
    <row r="52" spans="1:10" ht="24" customHeight="1">
      <c r="A52" s="1028" t="s">
        <v>956</v>
      </c>
      <c r="B52" s="1029" t="s">
        <v>1007</v>
      </c>
      <c r="C52" s="1031" t="s">
        <v>839</v>
      </c>
      <c r="D52" s="1028" t="s">
        <v>984</v>
      </c>
      <c r="E52" s="1030">
        <v>0.1</v>
      </c>
      <c r="F52" s="1028"/>
      <c r="G52" s="1028"/>
      <c r="H52" s="1028"/>
      <c r="I52" s="1034" t="s">
        <v>1008</v>
      </c>
      <c r="J52" s="1034" t="s">
        <v>1009</v>
      </c>
    </row>
    <row r="53" spans="1:10" ht="20.100000000000001" customHeight="1">
      <c r="A53" s="1025"/>
      <c r="B53" s="1025"/>
      <c r="C53" s="1025"/>
      <c r="D53" s="1025"/>
      <c r="E53" s="1025"/>
      <c r="F53" s="1025" t="s">
        <v>1010</v>
      </c>
      <c r="G53" s="1025"/>
      <c r="H53" s="1025"/>
      <c r="I53" s="1025"/>
      <c r="J53" s="1040">
        <v>0</v>
      </c>
    </row>
    <row r="54" spans="1:10" ht="20.100000000000001" customHeight="1">
      <c r="A54" s="1025"/>
      <c r="B54" s="1025"/>
      <c r="C54" s="1025"/>
      <c r="D54" s="1025"/>
      <c r="E54" s="1025"/>
      <c r="F54" s="1025" t="s">
        <v>1011</v>
      </c>
      <c r="G54" s="1025"/>
      <c r="H54" s="1025"/>
      <c r="I54" s="1025"/>
      <c r="J54" s="1026">
        <v>24.42</v>
      </c>
    </row>
    <row r="55" spans="1:10" ht="20.100000000000001" customHeight="1">
      <c r="A55" s="1025"/>
      <c r="B55" s="1025"/>
      <c r="C55" s="1025"/>
      <c r="D55" s="1025"/>
      <c r="E55" s="1025"/>
      <c r="F55" s="1025" t="s">
        <v>988</v>
      </c>
      <c r="G55" s="1025"/>
      <c r="H55" s="1025"/>
      <c r="I55" s="1025"/>
      <c r="J55" s="1026">
        <v>260.98</v>
      </c>
    </row>
    <row r="56" spans="1:10" ht="20.100000000000001" customHeight="1">
      <c r="A56" s="1025"/>
      <c r="B56" s="1025"/>
      <c r="C56" s="1025"/>
      <c r="D56" s="1025"/>
      <c r="E56" s="1025"/>
      <c r="F56" s="1025" t="s">
        <v>989</v>
      </c>
      <c r="G56" s="1025"/>
      <c r="H56" s="1025"/>
      <c r="I56" s="1025"/>
      <c r="J56" s="1026">
        <v>0.4</v>
      </c>
    </row>
    <row r="57" spans="1:10" ht="20.100000000000001" customHeight="1">
      <c r="A57" s="1025"/>
      <c r="B57" s="1025"/>
      <c r="C57" s="1025"/>
      <c r="D57" s="1025"/>
      <c r="E57" s="1025"/>
      <c r="F57" s="1025" t="s">
        <v>990</v>
      </c>
      <c r="G57" s="1025"/>
      <c r="H57" s="1025"/>
      <c r="I57" s="1025"/>
      <c r="J57" s="1026">
        <v>652.45000000000005</v>
      </c>
    </row>
    <row r="58" spans="1:10">
      <c r="A58" s="1035"/>
      <c r="B58" s="1035"/>
      <c r="C58" s="1051"/>
      <c r="D58" s="1035"/>
      <c r="E58" s="1035" t="s">
        <v>958</v>
      </c>
      <c r="F58" s="1036">
        <v>0</v>
      </c>
      <c r="G58" s="1035" t="s">
        <v>959</v>
      </c>
      <c r="H58" s="1036">
        <v>61.05</v>
      </c>
      <c r="I58" s="1035" t="s">
        <v>960</v>
      </c>
      <c r="J58" s="1036">
        <v>61.05</v>
      </c>
    </row>
    <row r="59" spans="1:10" ht="15.75" thickBot="1">
      <c r="A59" s="1035"/>
      <c r="B59" s="1035"/>
      <c r="C59" s="1051"/>
      <c r="D59" s="1035"/>
      <c r="E59" s="1035" t="s">
        <v>961</v>
      </c>
      <c r="F59" s="1036">
        <v>0</v>
      </c>
      <c r="G59" s="1035"/>
      <c r="H59" s="1037" t="s">
        <v>962</v>
      </c>
      <c r="I59" s="1037"/>
      <c r="J59" s="1036">
        <v>652.45000000000005</v>
      </c>
    </row>
    <row r="60" spans="1:10" ht="0.95" customHeight="1" thickTop="1">
      <c r="A60" s="1038"/>
      <c r="B60" s="1038"/>
      <c r="C60" s="1052"/>
      <c r="D60" s="1038"/>
      <c r="E60" s="1038"/>
      <c r="F60" s="1038"/>
      <c r="G60" s="1038"/>
      <c r="H60" s="1038"/>
      <c r="I60" s="1038"/>
      <c r="J60" s="1038"/>
    </row>
    <row r="61" spans="1:10" ht="18" customHeight="1">
      <c r="A61" s="1015" t="s">
        <v>787</v>
      </c>
      <c r="B61" s="1016" t="s">
        <v>530</v>
      </c>
      <c r="C61" s="1018" t="s">
        <v>531</v>
      </c>
      <c r="D61" s="1015" t="s">
        <v>140</v>
      </c>
      <c r="E61" s="1017" t="s">
        <v>954</v>
      </c>
      <c r="F61" s="1017"/>
      <c r="G61" s="1018" t="s">
        <v>532</v>
      </c>
      <c r="H61" s="1016" t="s">
        <v>27</v>
      </c>
      <c r="I61" s="1016" t="s">
        <v>778</v>
      </c>
      <c r="J61" s="1016" t="s">
        <v>185</v>
      </c>
    </row>
    <row r="62" spans="1:10" ht="26.1" customHeight="1">
      <c r="A62" s="1019" t="s">
        <v>955</v>
      </c>
      <c r="B62" s="1020" t="s">
        <v>637</v>
      </c>
      <c r="C62" s="1022" t="s">
        <v>839</v>
      </c>
      <c r="D62" s="1019" t="s">
        <v>636</v>
      </c>
      <c r="E62" s="1021">
        <v>4000</v>
      </c>
      <c r="F62" s="1021"/>
      <c r="G62" s="1022" t="s">
        <v>231</v>
      </c>
      <c r="H62" s="1023">
        <v>1</v>
      </c>
      <c r="I62" s="1024">
        <v>0.54</v>
      </c>
      <c r="J62" s="1024">
        <v>0.54</v>
      </c>
    </row>
    <row r="63" spans="1:10" ht="15" customHeight="1">
      <c r="A63" s="1017" t="s">
        <v>184</v>
      </c>
      <c r="B63" s="1027" t="s">
        <v>530</v>
      </c>
      <c r="C63" s="1013" t="s">
        <v>531</v>
      </c>
      <c r="D63" s="1017" t="s">
        <v>980</v>
      </c>
      <c r="E63" s="1027" t="s">
        <v>96</v>
      </c>
      <c r="F63" s="1013" t="s">
        <v>981</v>
      </c>
      <c r="G63" s="1027"/>
      <c r="H63" s="1013" t="s">
        <v>975</v>
      </c>
      <c r="I63" s="1027"/>
      <c r="J63" s="1027" t="s">
        <v>998</v>
      </c>
    </row>
    <row r="64" spans="1:10" ht="15" customHeight="1">
      <c r="A64" s="1027"/>
      <c r="B64" s="1027"/>
      <c r="C64" s="1013"/>
      <c r="D64" s="1027"/>
      <c r="E64" s="1027"/>
      <c r="F64" s="1016" t="s">
        <v>982</v>
      </c>
      <c r="G64" s="1016" t="s">
        <v>983</v>
      </c>
      <c r="H64" s="1016" t="s">
        <v>982</v>
      </c>
      <c r="I64" s="1016" t="s">
        <v>983</v>
      </c>
      <c r="J64" s="1027"/>
    </row>
    <row r="65" spans="1:10" ht="26.1" customHeight="1">
      <c r="A65" s="1028" t="s">
        <v>956</v>
      </c>
      <c r="B65" s="1029" t="s">
        <v>1012</v>
      </c>
      <c r="C65" s="1031" t="s">
        <v>839</v>
      </c>
      <c r="D65" s="1028" t="s">
        <v>708</v>
      </c>
      <c r="E65" s="1030">
        <v>1</v>
      </c>
      <c r="F65" s="1039">
        <v>1</v>
      </c>
      <c r="G65" s="1039">
        <v>0</v>
      </c>
      <c r="H65" s="1034">
        <v>778.46</v>
      </c>
      <c r="I65" s="1034">
        <v>306.93</v>
      </c>
      <c r="J65" s="1034">
        <v>778.46</v>
      </c>
    </row>
    <row r="66" spans="1:10" ht="20.100000000000001" customHeight="1">
      <c r="A66" s="1025"/>
      <c r="B66" s="1025"/>
      <c r="C66" s="1025"/>
      <c r="D66" s="1025"/>
      <c r="E66" s="1025"/>
      <c r="F66" s="1025" t="s">
        <v>1004</v>
      </c>
      <c r="G66" s="1025"/>
      <c r="H66" s="1025"/>
      <c r="I66" s="1025"/>
      <c r="J66" s="1026">
        <v>778.46</v>
      </c>
    </row>
    <row r="67" spans="1:10" ht="20.100000000000001" customHeight="1">
      <c r="A67" s="1015" t="s">
        <v>198</v>
      </c>
      <c r="B67" s="1016" t="s">
        <v>530</v>
      </c>
      <c r="C67" s="1018" t="s">
        <v>531</v>
      </c>
      <c r="D67" s="1015" t="s">
        <v>957</v>
      </c>
      <c r="E67" s="1016" t="s">
        <v>96</v>
      </c>
      <c r="F67" s="1027" t="s">
        <v>975</v>
      </c>
      <c r="G67" s="1027"/>
      <c r="H67" s="1027"/>
      <c r="I67" s="1027"/>
      <c r="J67" s="1016" t="s">
        <v>998</v>
      </c>
    </row>
    <row r="68" spans="1:10" ht="24" customHeight="1">
      <c r="A68" s="1028" t="s">
        <v>956</v>
      </c>
      <c r="B68" s="1029" t="s">
        <v>1005</v>
      </c>
      <c r="C68" s="1031" t="s">
        <v>839</v>
      </c>
      <c r="D68" s="1028" t="s">
        <v>964</v>
      </c>
      <c r="E68" s="1030">
        <v>2</v>
      </c>
      <c r="F68" s="1028"/>
      <c r="G68" s="1028"/>
      <c r="H68" s="1028"/>
      <c r="I68" s="1034" t="s">
        <v>1006</v>
      </c>
      <c r="J68" s="1034" t="s">
        <v>1013</v>
      </c>
    </row>
    <row r="69" spans="1:10" ht="24" customHeight="1">
      <c r="A69" s="1028" t="s">
        <v>956</v>
      </c>
      <c r="B69" s="1029" t="s">
        <v>1007</v>
      </c>
      <c r="C69" s="1031" t="s">
        <v>839</v>
      </c>
      <c r="D69" s="1028" t="s">
        <v>984</v>
      </c>
      <c r="E69" s="1030">
        <v>0.4</v>
      </c>
      <c r="F69" s="1028"/>
      <c r="G69" s="1028"/>
      <c r="H69" s="1028"/>
      <c r="I69" s="1034" t="s">
        <v>1008</v>
      </c>
      <c r="J69" s="1034" t="s">
        <v>1014</v>
      </c>
    </row>
    <row r="70" spans="1:10" ht="20.100000000000001" customHeight="1">
      <c r="A70" s="1025"/>
      <c r="B70" s="1025"/>
      <c r="C70" s="1025"/>
      <c r="D70" s="1025"/>
      <c r="E70" s="1025"/>
      <c r="F70" s="1025" t="s">
        <v>1010</v>
      </c>
      <c r="G70" s="1025"/>
      <c r="H70" s="1025"/>
      <c r="I70" s="1025"/>
      <c r="J70" s="1040">
        <v>0</v>
      </c>
    </row>
    <row r="71" spans="1:10" ht="20.100000000000001" customHeight="1">
      <c r="A71" s="1025"/>
      <c r="B71" s="1025"/>
      <c r="C71" s="1025"/>
      <c r="D71" s="1025"/>
      <c r="E71" s="1025"/>
      <c r="F71" s="1025" t="s">
        <v>1011</v>
      </c>
      <c r="G71" s="1025"/>
      <c r="H71" s="1025"/>
      <c r="I71" s="1025"/>
      <c r="J71" s="1026">
        <v>54.22</v>
      </c>
    </row>
    <row r="72" spans="1:10" ht="20.100000000000001" customHeight="1">
      <c r="A72" s="1025"/>
      <c r="B72" s="1025"/>
      <c r="C72" s="1025"/>
      <c r="D72" s="1025"/>
      <c r="E72" s="1025"/>
      <c r="F72" s="1025" t="s">
        <v>988</v>
      </c>
      <c r="G72" s="1025"/>
      <c r="H72" s="1025"/>
      <c r="I72" s="1025"/>
      <c r="J72" s="1026">
        <v>832.68</v>
      </c>
    </row>
    <row r="73" spans="1:10" ht="20.100000000000001" customHeight="1">
      <c r="A73" s="1025"/>
      <c r="B73" s="1025"/>
      <c r="C73" s="1025"/>
      <c r="D73" s="1025"/>
      <c r="E73" s="1025"/>
      <c r="F73" s="1025" t="s">
        <v>989</v>
      </c>
      <c r="G73" s="1025"/>
      <c r="H73" s="1025"/>
      <c r="I73" s="1025"/>
      <c r="J73" s="1026">
        <v>1532.91</v>
      </c>
    </row>
    <row r="74" spans="1:10" ht="20.100000000000001" customHeight="1">
      <c r="A74" s="1025"/>
      <c r="B74" s="1025"/>
      <c r="C74" s="1025"/>
      <c r="D74" s="1025"/>
      <c r="E74" s="1025"/>
      <c r="F74" s="1025" t="s">
        <v>990</v>
      </c>
      <c r="G74" s="1025"/>
      <c r="H74" s="1025"/>
      <c r="I74" s="1025"/>
      <c r="J74" s="1026">
        <v>0.54</v>
      </c>
    </row>
    <row r="75" spans="1:10">
      <c r="A75" s="1035"/>
      <c r="B75" s="1035"/>
      <c r="C75" s="1051"/>
      <c r="D75" s="1035"/>
      <c r="E75" s="1035" t="s">
        <v>958</v>
      </c>
      <c r="F75" s="1036">
        <v>0</v>
      </c>
      <c r="G75" s="1035" t="s">
        <v>959</v>
      </c>
      <c r="H75" s="1036">
        <v>0.04</v>
      </c>
      <c r="I75" s="1035" t="s">
        <v>960</v>
      </c>
      <c r="J75" s="1036">
        <v>3.5370634936167163E-2</v>
      </c>
    </row>
    <row r="76" spans="1:10" ht="15.75" thickBot="1">
      <c r="A76" s="1035"/>
      <c r="B76" s="1035"/>
      <c r="C76" s="1051"/>
      <c r="D76" s="1035"/>
      <c r="E76" s="1035" t="s">
        <v>961</v>
      </c>
      <c r="F76" s="1036">
        <v>0</v>
      </c>
      <c r="G76" s="1035"/>
      <c r="H76" s="1037" t="s">
        <v>962</v>
      </c>
      <c r="I76" s="1037"/>
      <c r="J76" s="1036">
        <v>0.54</v>
      </c>
    </row>
    <row r="77" spans="1:10" ht="0.95" customHeight="1" thickTop="1">
      <c r="A77" s="1038"/>
      <c r="B77" s="1038"/>
      <c r="C77" s="1052"/>
      <c r="D77" s="1038"/>
      <c r="E77" s="1038"/>
      <c r="F77" s="1038"/>
      <c r="G77" s="1038"/>
      <c r="H77" s="1038"/>
      <c r="I77" s="1038"/>
      <c r="J77" s="1038"/>
    </row>
    <row r="78" spans="1:10" ht="18" customHeight="1">
      <c r="A78" s="1015" t="s">
        <v>788</v>
      </c>
      <c r="B78" s="1016" t="s">
        <v>530</v>
      </c>
      <c r="C78" s="1018" t="s">
        <v>531</v>
      </c>
      <c r="D78" s="1015" t="s">
        <v>140</v>
      </c>
      <c r="E78" s="1017" t="s">
        <v>954</v>
      </c>
      <c r="F78" s="1017"/>
      <c r="G78" s="1018" t="s">
        <v>532</v>
      </c>
      <c r="H78" s="1016" t="s">
        <v>27</v>
      </c>
      <c r="I78" s="1016" t="s">
        <v>778</v>
      </c>
      <c r="J78" s="1016" t="s">
        <v>185</v>
      </c>
    </row>
    <row r="79" spans="1:10" ht="24" customHeight="1">
      <c r="A79" s="1019" t="s">
        <v>955</v>
      </c>
      <c r="B79" s="1020" t="s">
        <v>846</v>
      </c>
      <c r="C79" s="1022" t="s">
        <v>839</v>
      </c>
      <c r="D79" s="1019" t="s">
        <v>390</v>
      </c>
      <c r="E79" s="1021">
        <v>4000</v>
      </c>
      <c r="F79" s="1021"/>
      <c r="G79" s="1022" t="s">
        <v>225</v>
      </c>
      <c r="H79" s="1023">
        <v>1</v>
      </c>
      <c r="I79" s="1024">
        <v>2.4900000000000002</v>
      </c>
      <c r="J79" s="1024">
        <v>2.4900000000000002</v>
      </c>
    </row>
    <row r="80" spans="1:10" ht="15" customHeight="1">
      <c r="A80" s="1017" t="s">
        <v>184</v>
      </c>
      <c r="B80" s="1027" t="s">
        <v>530</v>
      </c>
      <c r="C80" s="1013" t="s">
        <v>531</v>
      </c>
      <c r="D80" s="1017" t="s">
        <v>980</v>
      </c>
      <c r="E80" s="1027" t="s">
        <v>96</v>
      </c>
      <c r="F80" s="1013" t="s">
        <v>981</v>
      </c>
      <c r="G80" s="1027"/>
      <c r="H80" s="1013" t="s">
        <v>975</v>
      </c>
      <c r="I80" s="1027"/>
      <c r="J80" s="1027" t="s">
        <v>998</v>
      </c>
    </row>
    <row r="81" spans="1:10" ht="15" customHeight="1">
      <c r="A81" s="1027"/>
      <c r="B81" s="1027"/>
      <c r="C81" s="1013"/>
      <c r="D81" s="1027"/>
      <c r="E81" s="1027"/>
      <c r="F81" s="1016" t="s">
        <v>982</v>
      </c>
      <c r="G81" s="1016" t="s">
        <v>983</v>
      </c>
      <c r="H81" s="1016" t="s">
        <v>982</v>
      </c>
      <c r="I81" s="1016" t="s">
        <v>983</v>
      </c>
      <c r="J81" s="1027"/>
    </row>
    <row r="82" spans="1:10" ht="24" customHeight="1">
      <c r="A82" s="1028" t="s">
        <v>956</v>
      </c>
      <c r="B82" s="1029" t="s">
        <v>1015</v>
      </c>
      <c r="C82" s="1031" t="s">
        <v>839</v>
      </c>
      <c r="D82" s="1028" t="s">
        <v>690</v>
      </c>
      <c r="E82" s="1030">
        <v>1</v>
      </c>
      <c r="F82" s="1039">
        <v>1</v>
      </c>
      <c r="G82" s="1039">
        <v>0</v>
      </c>
      <c r="H82" s="1034">
        <v>451.28</v>
      </c>
      <c r="I82" s="1034">
        <v>220.32</v>
      </c>
      <c r="J82" s="1034">
        <v>451.28</v>
      </c>
    </row>
    <row r="83" spans="1:10" ht="20.100000000000001" customHeight="1">
      <c r="A83" s="1025"/>
      <c r="B83" s="1025"/>
      <c r="C83" s="1025"/>
      <c r="D83" s="1025"/>
      <c r="E83" s="1025"/>
      <c r="F83" s="1025" t="s">
        <v>1004</v>
      </c>
      <c r="G83" s="1025"/>
      <c r="H83" s="1025"/>
      <c r="I83" s="1025"/>
      <c r="J83" s="1026">
        <v>451.28</v>
      </c>
    </row>
    <row r="84" spans="1:10" ht="20.100000000000001" customHeight="1">
      <c r="A84" s="1015" t="s">
        <v>198</v>
      </c>
      <c r="B84" s="1016" t="s">
        <v>530</v>
      </c>
      <c r="C84" s="1018" t="s">
        <v>531</v>
      </c>
      <c r="D84" s="1015" t="s">
        <v>957</v>
      </c>
      <c r="E84" s="1016" t="s">
        <v>96</v>
      </c>
      <c r="F84" s="1027" t="s">
        <v>975</v>
      </c>
      <c r="G84" s="1027"/>
      <c r="H84" s="1027"/>
      <c r="I84" s="1027"/>
      <c r="J84" s="1016" t="s">
        <v>998</v>
      </c>
    </row>
    <row r="85" spans="1:10" ht="24" customHeight="1">
      <c r="A85" s="1028" t="s">
        <v>956</v>
      </c>
      <c r="B85" s="1029" t="s">
        <v>1005</v>
      </c>
      <c r="C85" s="1031" t="s">
        <v>839</v>
      </c>
      <c r="D85" s="1028" t="s">
        <v>964</v>
      </c>
      <c r="E85" s="1030">
        <v>1</v>
      </c>
      <c r="F85" s="1028"/>
      <c r="G85" s="1028"/>
      <c r="H85" s="1028"/>
      <c r="I85" s="1034" t="s">
        <v>1006</v>
      </c>
      <c r="J85" s="1034" t="s">
        <v>1006</v>
      </c>
    </row>
    <row r="86" spans="1:10" ht="24" customHeight="1">
      <c r="A86" s="1028" t="s">
        <v>956</v>
      </c>
      <c r="B86" s="1029" t="s">
        <v>1007</v>
      </c>
      <c r="C86" s="1031" t="s">
        <v>839</v>
      </c>
      <c r="D86" s="1028" t="s">
        <v>984</v>
      </c>
      <c r="E86" s="1030">
        <v>0.1</v>
      </c>
      <c r="F86" s="1028"/>
      <c r="G86" s="1028"/>
      <c r="H86" s="1028"/>
      <c r="I86" s="1034" t="s">
        <v>1008</v>
      </c>
      <c r="J86" s="1034" t="s">
        <v>1009</v>
      </c>
    </row>
    <row r="87" spans="1:10" ht="20.100000000000001" customHeight="1">
      <c r="A87" s="1025"/>
      <c r="B87" s="1025"/>
      <c r="C87" s="1025"/>
      <c r="D87" s="1025"/>
      <c r="E87" s="1025"/>
      <c r="F87" s="1025" t="s">
        <v>1010</v>
      </c>
      <c r="G87" s="1025"/>
      <c r="H87" s="1025"/>
      <c r="I87" s="1025"/>
      <c r="J87" s="1040">
        <v>0</v>
      </c>
    </row>
    <row r="88" spans="1:10" ht="20.100000000000001" customHeight="1">
      <c r="A88" s="1025"/>
      <c r="B88" s="1025"/>
      <c r="C88" s="1025"/>
      <c r="D88" s="1025"/>
      <c r="E88" s="1025"/>
      <c r="F88" s="1025" t="s">
        <v>1011</v>
      </c>
      <c r="G88" s="1025"/>
      <c r="H88" s="1025"/>
      <c r="I88" s="1025"/>
      <c r="J88" s="1026">
        <v>24.42</v>
      </c>
    </row>
    <row r="89" spans="1:10" ht="20.100000000000001" customHeight="1">
      <c r="A89" s="1025"/>
      <c r="B89" s="1025"/>
      <c r="C89" s="1025"/>
      <c r="D89" s="1025"/>
      <c r="E89" s="1025"/>
      <c r="F89" s="1025" t="s">
        <v>988</v>
      </c>
      <c r="G89" s="1025"/>
      <c r="H89" s="1025"/>
      <c r="I89" s="1025"/>
      <c r="J89" s="1026">
        <v>475.7</v>
      </c>
    </row>
    <row r="90" spans="1:10" ht="20.100000000000001" customHeight="1">
      <c r="A90" s="1025"/>
      <c r="B90" s="1025"/>
      <c r="C90" s="1025"/>
      <c r="D90" s="1025"/>
      <c r="E90" s="1025"/>
      <c r="F90" s="1025" t="s">
        <v>989</v>
      </c>
      <c r="G90" s="1025"/>
      <c r="H90" s="1025"/>
      <c r="I90" s="1025"/>
      <c r="J90" s="1026">
        <v>191</v>
      </c>
    </row>
    <row r="91" spans="1:10" ht="20.100000000000001" customHeight="1">
      <c r="A91" s="1025"/>
      <c r="B91" s="1025"/>
      <c r="C91" s="1025"/>
      <c r="D91" s="1025"/>
      <c r="E91" s="1025"/>
      <c r="F91" s="1025" t="s">
        <v>990</v>
      </c>
      <c r="G91" s="1025"/>
      <c r="H91" s="1025"/>
      <c r="I91" s="1025"/>
      <c r="J91" s="1026">
        <v>2.4900000000000002</v>
      </c>
    </row>
    <row r="92" spans="1:10">
      <c r="A92" s="1035"/>
      <c r="B92" s="1035"/>
      <c r="C92" s="1051"/>
      <c r="D92" s="1035"/>
      <c r="E92" s="1035" t="s">
        <v>958</v>
      </c>
      <c r="F92" s="1036">
        <v>0</v>
      </c>
      <c r="G92" s="1035" t="s">
        <v>959</v>
      </c>
      <c r="H92" s="1036">
        <v>0.13</v>
      </c>
      <c r="I92" s="1035" t="s">
        <v>960</v>
      </c>
      <c r="J92" s="1036">
        <v>0.12785340314136126</v>
      </c>
    </row>
    <row r="93" spans="1:10" ht="15.75" thickBot="1">
      <c r="A93" s="1035"/>
      <c r="B93" s="1035"/>
      <c r="C93" s="1051"/>
      <c r="D93" s="1035"/>
      <c r="E93" s="1035" t="s">
        <v>961</v>
      </c>
      <c r="F93" s="1036">
        <v>0</v>
      </c>
      <c r="G93" s="1035"/>
      <c r="H93" s="1037" t="s">
        <v>962</v>
      </c>
      <c r="I93" s="1037"/>
      <c r="J93" s="1036">
        <v>2.4900000000000002</v>
      </c>
    </row>
    <row r="94" spans="1:10" ht="0.95" customHeight="1" thickTop="1">
      <c r="A94" s="1038"/>
      <c r="B94" s="1038"/>
      <c r="C94" s="1052"/>
      <c r="D94" s="1038"/>
      <c r="E94" s="1038"/>
      <c r="F94" s="1038"/>
      <c r="G94" s="1038"/>
      <c r="H94" s="1038"/>
      <c r="I94" s="1038"/>
      <c r="J94" s="1038"/>
    </row>
    <row r="95" spans="1:10" ht="18" customHeight="1">
      <c r="A95" s="1015" t="s">
        <v>789</v>
      </c>
      <c r="B95" s="1016" t="s">
        <v>530</v>
      </c>
      <c r="C95" s="1018" t="s">
        <v>531</v>
      </c>
      <c r="D95" s="1015" t="s">
        <v>140</v>
      </c>
      <c r="E95" s="1017" t="s">
        <v>954</v>
      </c>
      <c r="F95" s="1017"/>
      <c r="G95" s="1018" t="s">
        <v>532</v>
      </c>
      <c r="H95" s="1016" t="s">
        <v>27</v>
      </c>
      <c r="I95" s="1016" t="s">
        <v>778</v>
      </c>
      <c r="J95" s="1016" t="s">
        <v>185</v>
      </c>
    </row>
    <row r="96" spans="1:10" ht="24" customHeight="1">
      <c r="A96" s="1019" t="s">
        <v>955</v>
      </c>
      <c r="B96" s="1020" t="s">
        <v>847</v>
      </c>
      <c r="C96" s="1022" t="s">
        <v>839</v>
      </c>
      <c r="D96" s="1019" t="s">
        <v>395</v>
      </c>
      <c r="E96" s="1021">
        <v>4000</v>
      </c>
      <c r="F96" s="1021"/>
      <c r="G96" s="1022" t="s">
        <v>806</v>
      </c>
      <c r="H96" s="1023">
        <v>1</v>
      </c>
      <c r="I96" s="1024">
        <v>2.2599999999999998</v>
      </c>
      <c r="J96" s="1024">
        <v>2.2599999999999998</v>
      </c>
    </row>
    <row r="97" spans="1:10" ht="15" customHeight="1">
      <c r="A97" s="1017" t="s">
        <v>184</v>
      </c>
      <c r="B97" s="1027" t="s">
        <v>530</v>
      </c>
      <c r="C97" s="1013" t="s">
        <v>531</v>
      </c>
      <c r="D97" s="1017" t="s">
        <v>980</v>
      </c>
      <c r="E97" s="1027" t="s">
        <v>96</v>
      </c>
      <c r="F97" s="1013" t="s">
        <v>981</v>
      </c>
      <c r="G97" s="1027"/>
      <c r="H97" s="1013" t="s">
        <v>975</v>
      </c>
      <c r="I97" s="1027"/>
      <c r="J97" s="1027" t="s">
        <v>998</v>
      </c>
    </row>
    <row r="98" spans="1:10" ht="15" customHeight="1">
      <c r="A98" s="1027"/>
      <c r="B98" s="1027"/>
      <c r="C98" s="1013"/>
      <c r="D98" s="1027"/>
      <c r="E98" s="1027"/>
      <c r="F98" s="1016" t="s">
        <v>982</v>
      </c>
      <c r="G98" s="1016" t="s">
        <v>983</v>
      </c>
      <c r="H98" s="1016" t="s">
        <v>982</v>
      </c>
      <c r="I98" s="1016" t="s">
        <v>983</v>
      </c>
      <c r="J98" s="1027"/>
    </row>
    <row r="99" spans="1:10" ht="24" customHeight="1">
      <c r="A99" s="1028" t="s">
        <v>956</v>
      </c>
      <c r="B99" s="1029" t="s">
        <v>1001</v>
      </c>
      <c r="C99" s="1031" t="s">
        <v>839</v>
      </c>
      <c r="D99" s="1028" t="s">
        <v>676</v>
      </c>
      <c r="E99" s="1030">
        <v>1</v>
      </c>
      <c r="F99" s="1039">
        <v>1</v>
      </c>
      <c r="G99" s="1039">
        <v>0</v>
      </c>
      <c r="H99" s="1034">
        <v>305.94</v>
      </c>
      <c r="I99" s="1034">
        <v>84.71</v>
      </c>
      <c r="J99" s="1034">
        <v>305.94</v>
      </c>
    </row>
    <row r="100" spans="1:10" ht="20.100000000000001" customHeight="1">
      <c r="A100" s="1025"/>
      <c r="B100" s="1025"/>
      <c r="C100" s="1025"/>
      <c r="D100" s="1025"/>
      <c r="E100" s="1025"/>
      <c r="F100" s="1025" t="s">
        <v>1004</v>
      </c>
      <c r="G100" s="1025"/>
      <c r="H100" s="1025"/>
      <c r="I100" s="1025"/>
      <c r="J100" s="1026">
        <v>305.94</v>
      </c>
    </row>
    <row r="101" spans="1:10" ht="20.100000000000001" customHeight="1">
      <c r="A101" s="1025"/>
      <c r="B101" s="1025"/>
      <c r="C101" s="1025"/>
      <c r="D101" s="1025"/>
      <c r="E101" s="1025"/>
      <c r="F101" s="1025" t="s">
        <v>988</v>
      </c>
      <c r="G101" s="1025"/>
      <c r="H101" s="1025"/>
      <c r="I101" s="1025"/>
      <c r="J101" s="1026">
        <v>305.94</v>
      </c>
    </row>
    <row r="102" spans="1:10" ht="20.100000000000001" customHeight="1">
      <c r="A102" s="1025"/>
      <c r="B102" s="1025"/>
      <c r="C102" s="1025"/>
      <c r="D102" s="1025"/>
      <c r="E102" s="1025"/>
      <c r="F102" s="1025" t="s">
        <v>989</v>
      </c>
      <c r="G102" s="1025"/>
      <c r="H102" s="1025"/>
      <c r="I102" s="1025"/>
      <c r="J102" s="1026">
        <v>135</v>
      </c>
    </row>
    <row r="103" spans="1:10" ht="20.100000000000001" customHeight="1">
      <c r="A103" s="1025"/>
      <c r="B103" s="1025"/>
      <c r="C103" s="1025"/>
      <c r="D103" s="1025"/>
      <c r="E103" s="1025"/>
      <c r="F103" s="1025" t="s">
        <v>990</v>
      </c>
      <c r="G103" s="1025"/>
      <c r="H103" s="1025"/>
      <c r="I103" s="1025"/>
      <c r="J103" s="1026">
        <v>2.2599999999999998</v>
      </c>
    </row>
    <row r="104" spans="1:10">
      <c r="A104" s="1035"/>
      <c r="B104" s="1035"/>
      <c r="C104" s="1051"/>
      <c r="D104" s="1035"/>
      <c r="E104" s="1035" t="s">
        <v>958</v>
      </c>
      <c r="F104" s="1036">
        <v>0</v>
      </c>
      <c r="G104" s="1035" t="s">
        <v>959</v>
      </c>
      <c r="H104" s="1036">
        <v>0</v>
      </c>
      <c r="I104" s="1035" t="s">
        <v>960</v>
      </c>
      <c r="J104" s="1036">
        <v>0</v>
      </c>
    </row>
    <row r="105" spans="1:10" ht="15.75" thickBot="1">
      <c r="A105" s="1035"/>
      <c r="B105" s="1035"/>
      <c r="C105" s="1051"/>
      <c r="D105" s="1035"/>
      <c r="E105" s="1035" t="s">
        <v>961</v>
      </c>
      <c r="F105" s="1036">
        <v>0</v>
      </c>
      <c r="G105" s="1035"/>
      <c r="H105" s="1037" t="s">
        <v>962</v>
      </c>
      <c r="I105" s="1037"/>
      <c r="J105" s="1036">
        <v>2.2599999999999998</v>
      </c>
    </row>
    <row r="106" spans="1:10" ht="0.95" customHeight="1" thickTop="1">
      <c r="A106" s="1038"/>
      <c r="B106" s="1038"/>
      <c r="C106" s="1052"/>
      <c r="D106" s="1038"/>
      <c r="E106" s="1038"/>
      <c r="F106" s="1038"/>
      <c r="G106" s="1038"/>
      <c r="H106" s="1038"/>
      <c r="I106" s="1038"/>
      <c r="J106" s="1038"/>
    </row>
    <row r="107" spans="1:10" ht="18" customHeight="1">
      <c r="A107" s="1015" t="s">
        <v>790</v>
      </c>
      <c r="B107" s="1016" t="s">
        <v>530</v>
      </c>
      <c r="C107" s="1018" t="s">
        <v>531</v>
      </c>
      <c r="D107" s="1015" t="s">
        <v>140</v>
      </c>
      <c r="E107" s="1017" t="s">
        <v>954</v>
      </c>
      <c r="F107" s="1017"/>
      <c r="G107" s="1018" t="s">
        <v>532</v>
      </c>
      <c r="H107" s="1016" t="s">
        <v>27</v>
      </c>
      <c r="I107" s="1016" t="s">
        <v>778</v>
      </c>
      <c r="J107" s="1016" t="s">
        <v>185</v>
      </c>
    </row>
    <row r="108" spans="1:10" ht="24" customHeight="1">
      <c r="A108" s="1019" t="s">
        <v>955</v>
      </c>
      <c r="B108" s="1020" t="s">
        <v>473</v>
      </c>
      <c r="C108" s="1022" t="s">
        <v>839</v>
      </c>
      <c r="D108" s="1019" t="s">
        <v>477</v>
      </c>
      <c r="E108" s="1021">
        <v>4014</v>
      </c>
      <c r="F108" s="1021"/>
      <c r="G108" s="1022" t="s">
        <v>225</v>
      </c>
      <c r="H108" s="1023">
        <v>1</v>
      </c>
      <c r="I108" s="1024">
        <v>2</v>
      </c>
      <c r="J108" s="1024">
        <v>2</v>
      </c>
    </row>
    <row r="109" spans="1:10" ht="15" customHeight="1">
      <c r="A109" s="1017" t="s">
        <v>184</v>
      </c>
      <c r="B109" s="1027" t="s">
        <v>530</v>
      </c>
      <c r="C109" s="1013" t="s">
        <v>531</v>
      </c>
      <c r="D109" s="1017" t="s">
        <v>980</v>
      </c>
      <c r="E109" s="1027" t="s">
        <v>96</v>
      </c>
      <c r="F109" s="1013" t="s">
        <v>981</v>
      </c>
      <c r="G109" s="1027"/>
      <c r="H109" s="1013" t="s">
        <v>975</v>
      </c>
      <c r="I109" s="1027"/>
      <c r="J109" s="1027" t="s">
        <v>998</v>
      </c>
    </row>
    <row r="110" spans="1:10" ht="15" customHeight="1">
      <c r="A110" s="1027"/>
      <c r="B110" s="1027"/>
      <c r="C110" s="1013"/>
      <c r="D110" s="1027"/>
      <c r="E110" s="1027"/>
      <c r="F110" s="1016" t="s">
        <v>982</v>
      </c>
      <c r="G110" s="1016" t="s">
        <v>983</v>
      </c>
      <c r="H110" s="1016" t="s">
        <v>982</v>
      </c>
      <c r="I110" s="1016" t="s">
        <v>983</v>
      </c>
      <c r="J110" s="1027"/>
    </row>
    <row r="111" spans="1:10" ht="26.1" customHeight="1">
      <c r="A111" s="1028" t="s">
        <v>956</v>
      </c>
      <c r="B111" s="1029" t="s">
        <v>1016</v>
      </c>
      <c r="C111" s="1031" t="s">
        <v>839</v>
      </c>
      <c r="D111" s="1028" t="s">
        <v>711</v>
      </c>
      <c r="E111" s="1030">
        <v>1</v>
      </c>
      <c r="F111" s="1039">
        <v>1</v>
      </c>
      <c r="G111" s="1039">
        <v>0</v>
      </c>
      <c r="H111" s="1034">
        <v>331.9</v>
      </c>
      <c r="I111" s="1034">
        <v>136.13</v>
      </c>
      <c r="J111" s="1034">
        <v>331.9</v>
      </c>
    </row>
    <row r="112" spans="1:10" ht="20.100000000000001" customHeight="1">
      <c r="A112" s="1025"/>
      <c r="B112" s="1025"/>
      <c r="C112" s="1025"/>
      <c r="D112" s="1025"/>
      <c r="E112" s="1025"/>
      <c r="F112" s="1025" t="s">
        <v>1004</v>
      </c>
      <c r="G112" s="1025"/>
      <c r="H112" s="1025"/>
      <c r="I112" s="1025"/>
      <c r="J112" s="1026">
        <v>331.9</v>
      </c>
    </row>
    <row r="113" spans="1:10" ht="20.100000000000001" customHeight="1">
      <c r="A113" s="1015" t="s">
        <v>198</v>
      </c>
      <c r="B113" s="1016" t="s">
        <v>530</v>
      </c>
      <c r="C113" s="1018" t="s">
        <v>531</v>
      </c>
      <c r="D113" s="1015" t="s">
        <v>957</v>
      </c>
      <c r="E113" s="1016" t="s">
        <v>96</v>
      </c>
      <c r="F113" s="1027" t="s">
        <v>975</v>
      </c>
      <c r="G113" s="1027"/>
      <c r="H113" s="1027"/>
      <c r="I113" s="1027"/>
      <c r="J113" s="1016" t="s">
        <v>998</v>
      </c>
    </row>
    <row r="114" spans="1:10" ht="24" customHeight="1">
      <c r="A114" s="1028" t="s">
        <v>956</v>
      </c>
      <c r="B114" s="1029" t="s">
        <v>1005</v>
      </c>
      <c r="C114" s="1031" t="s">
        <v>839</v>
      </c>
      <c r="D114" s="1028" t="s">
        <v>964</v>
      </c>
      <c r="E114" s="1030">
        <v>1</v>
      </c>
      <c r="F114" s="1028"/>
      <c r="G114" s="1028"/>
      <c r="H114" s="1028"/>
      <c r="I114" s="1034" t="s">
        <v>1006</v>
      </c>
      <c r="J114" s="1034" t="s">
        <v>1006</v>
      </c>
    </row>
    <row r="115" spans="1:10" ht="20.100000000000001" customHeight="1">
      <c r="A115" s="1025"/>
      <c r="B115" s="1025"/>
      <c r="C115" s="1025"/>
      <c r="D115" s="1025"/>
      <c r="E115" s="1025"/>
      <c r="F115" s="1025" t="s">
        <v>1010</v>
      </c>
      <c r="G115" s="1025"/>
      <c r="H115" s="1025"/>
      <c r="I115" s="1025"/>
      <c r="J115" s="1040">
        <v>0</v>
      </c>
    </row>
    <row r="116" spans="1:10" ht="20.100000000000001" customHeight="1">
      <c r="A116" s="1025"/>
      <c r="B116" s="1025"/>
      <c r="C116" s="1025"/>
      <c r="D116" s="1025"/>
      <c r="E116" s="1025"/>
      <c r="F116" s="1025" t="s">
        <v>1011</v>
      </c>
      <c r="G116" s="1025"/>
      <c r="H116" s="1025"/>
      <c r="I116" s="1025"/>
      <c r="J116" s="1026">
        <v>21.73</v>
      </c>
    </row>
    <row r="117" spans="1:10" ht="20.100000000000001" customHeight="1">
      <c r="A117" s="1025"/>
      <c r="B117" s="1025"/>
      <c r="C117" s="1025"/>
      <c r="D117" s="1025"/>
      <c r="E117" s="1025"/>
      <c r="F117" s="1025" t="s">
        <v>988</v>
      </c>
      <c r="G117" s="1025"/>
      <c r="H117" s="1025"/>
      <c r="I117" s="1025"/>
      <c r="J117" s="1026">
        <v>353.63</v>
      </c>
    </row>
    <row r="118" spans="1:10" ht="20.100000000000001" customHeight="1">
      <c r="A118" s="1025"/>
      <c r="B118" s="1025"/>
      <c r="C118" s="1025"/>
      <c r="D118" s="1025"/>
      <c r="E118" s="1025"/>
      <c r="F118" s="1025" t="s">
        <v>989</v>
      </c>
      <c r="G118" s="1025"/>
      <c r="H118" s="1025"/>
      <c r="I118" s="1025"/>
      <c r="J118" s="1026">
        <v>176.81</v>
      </c>
    </row>
    <row r="119" spans="1:10" ht="20.100000000000001" customHeight="1">
      <c r="A119" s="1025"/>
      <c r="B119" s="1025"/>
      <c r="C119" s="1025"/>
      <c r="D119" s="1025"/>
      <c r="E119" s="1025"/>
      <c r="F119" s="1025" t="s">
        <v>990</v>
      </c>
      <c r="G119" s="1025"/>
      <c r="H119" s="1025"/>
      <c r="I119" s="1025"/>
      <c r="J119" s="1026">
        <v>2</v>
      </c>
    </row>
    <row r="120" spans="1:10">
      <c r="A120" s="1035"/>
      <c r="B120" s="1035"/>
      <c r="C120" s="1051"/>
      <c r="D120" s="1035"/>
      <c r="E120" s="1035" t="s">
        <v>958</v>
      </c>
      <c r="F120" s="1036">
        <v>0</v>
      </c>
      <c r="G120" s="1035" t="s">
        <v>959</v>
      </c>
      <c r="H120" s="1036">
        <v>0.12</v>
      </c>
      <c r="I120" s="1035" t="s">
        <v>960</v>
      </c>
      <c r="J120" s="1036">
        <v>0.12290028844522369</v>
      </c>
    </row>
    <row r="121" spans="1:10" ht="15.75" thickBot="1">
      <c r="A121" s="1035"/>
      <c r="B121" s="1035"/>
      <c r="C121" s="1051"/>
      <c r="D121" s="1035"/>
      <c r="E121" s="1035" t="s">
        <v>961</v>
      </c>
      <c r="F121" s="1036">
        <v>0</v>
      </c>
      <c r="G121" s="1035"/>
      <c r="H121" s="1037" t="s">
        <v>962</v>
      </c>
      <c r="I121" s="1037"/>
      <c r="J121" s="1036">
        <v>2</v>
      </c>
    </row>
    <row r="122" spans="1:10" ht="0.95" customHeight="1" thickTop="1">
      <c r="A122" s="1038"/>
      <c r="B122" s="1038"/>
      <c r="C122" s="1052"/>
      <c r="D122" s="1038"/>
      <c r="E122" s="1038"/>
      <c r="F122" s="1038"/>
      <c r="G122" s="1038"/>
      <c r="H122" s="1038"/>
      <c r="I122" s="1038"/>
      <c r="J122" s="1038"/>
    </row>
    <row r="123" spans="1:10" ht="18" customHeight="1">
      <c r="A123" s="1015" t="s">
        <v>791</v>
      </c>
      <c r="B123" s="1016" t="s">
        <v>530</v>
      </c>
      <c r="C123" s="1018" t="s">
        <v>531</v>
      </c>
      <c r="D123" s="1015" t="s">
        <v>140</v>
      </c>
      <c r="E123" s="1017" t="s">
        <v>954</v>
      </c>
      <c r="F123" s="1017"/>
      <c r="G123" s="1018" t="s">
        <v>532</v>
      </c>
      <c r="H123" s="1016" t="s">
        <v>27</v>
      </c>
      <c r="I123" s="1016" t="s">
        <v>778</v>
      </c>
      <c r="J123" s="1016" t="s">
        <v>185</v>
      </c>
    </row>
    <row r="124" spans="1:10" ht="26.1" customHeight="1">
      <c r="A124" s="1019" t="s">
        <v>955</v>
      </c>
      <c r="B124" s="1020" t="s">
        <v>848</v>
      </c>
      <c r="C124" s="1022" t="s">
        <v>735</v>
      </c>
      <c r="D124" s="1019" t="s">
        <v>849</v>
      </c>
      <c r="E124" s="1021" t="s">
        <v>1017</v>
      </c>
      <c r="F124" s="1021"/>
      <c r="G124" s="1022" t="s">
        <v>833</v>
      </c>
      <c r="H124" s="1023">
        <v>1</v>
      </c>
      <c r="I124" s="1024">
        <v>30</v>
      </c>
      <c r="J124" s="1024">
        <v>30</v>
      </c>
    </row>
    <row r="125" spans="1:10" ht="15" customHeight="1">
      <c r="A125" s="1015" t="s">
        <v>509</v>
      </c>
      <c r="B125" s="1016" t="s">
        <v>530</v>
      </c>
      <c r="C125" s="1018" t="s">
        <v>531</v>
      </c>
      <c r="D125" s="1015" t="s">
        <v>140</v>
      </c>
      <c r="E125" s="1017" t="s">
        <v>954</v>
      </c>
      <c r="F125" s="1027"/>
      <c r="G125" s="1018" t="s">
        <v>532</v>
      </c>
      <c r="H125" s="1016" t="s">
        <v>27</v>
      </c>
      <c r="I125" s="1016" t="s">
        <v>778</v>
      </c>
      <c r="J125" s="1016" t="s">
        <v>185</v>
      </c>
    </row>
    <row r="126" spans="1:10" ht="26.1" customHeight="1">
      <c r="A126" s="1028" t="s">
        <v>956</v>
      </c>
      <c r="B126" s="1029" t="s">
        <v>1018</v>
      </c>
      <c r="C126" s="1031" t="s">
        <v>735</v>
      </c>
      <c r="D126" s="1028" t="s">
        <v>1019</v>
      </c>
      <c r="E126" s="1033" t="s">
        <v>978</v>
      </c>
      <c r="F126" s="1033"/>
      <c r="G126" s="1031" t="s">
        <v>833</v>
      </c>
      <c r="H126" s="1030">
        <v>1</v>
      </c>
      <c r="I126" s="1039" t="s">
        <v>944</v>
      </c>
      <c r="J126" s="1034" t="s">
        <v>944</v>
      </c>
    </row>
    <row r="127" spans="1:10" ht="39.950000000000003" customHeight="1">
      <c r="A127" s="1013" t="s">
        <v>1020</v>
      </c>
      <c r="B127" s="1027"/>
      <c r="C127" s="1027"/>
      <c r="D127" s="1027"/>
      <c r="E127" s="1027"/>
      <c r="F127" s="1027"/>
      <c r="G127" s="1027"/>
      <c r="H127" s="1027"/>
      <c r="I127" s="1027"/>
      <c r="J127" s="1027"/>
    </row>
    <row r="128" spans="1:10" ht="15" customHeight="1">
      <c r="A128" s="1015" t="s">
        <v>509</v>
      </c>
      <c r="B128" s="1016" t="s">
        <v>530</v>
      </c>
      <c r="C128" s="1018" t="s">
        <v>531</v>
      </c>
      <c r="D128" s="1015" t="s">
        <v>140</v>
      </c>
      <c r="E128" s="1017" t="s">
        <v>954</v>
      </c>
      <c r="F128" s="1027"/>
      <c r="G128" s="1018" t="s">
        <v>532</v>
      </c>
      <c r="H128" s="1016" t="s">
        <v>27</v>
      </c>
      <c r="I128" s="1016" t="s">
        <v>778</v>
      </c>
      <c r="J128" s="1016" t="s">
        <v>185</v>
      </c>
    </row>
    <row r="129" spans="1:10" ht="26.1" customHeight="1">
      <c r="A129" s="1028" t="s">
        <v>956</v>
      </c>
      <c r="B129" s="1029" t="s">
        <v>1018</v>
      </c>
      <c r="C129" s="1031" t="s">
        <v>735</v>
      </c>
      <c r="D129" s="1028" t="s">
        <v>1019</v>
      </c>
      <c r="E129" s="1033" t="s">
        <v>978</v>
      </c>
      <c r="F129" s="1033"/>
      <c r="G129" s="1031" t="s">
        <v>833</v>
      </c>
      <c r="H129" s="1030">
        <v>1</v>
      </c>
      <c r="I129" s="1039" t="s">
        <v>944</v>
      </c>
      <c r="J129" s="1034" t="s">
        <v>944</v>
      </c>
    </row>
    <row r="130" spans="1:10">
      <c r="A130" s="1035"/>
      <c r="B130" s="1035"/>
      <c r="C130" s="1051"/>
      <c r="D130" s="1035"/>
      <c r="E130" s="1035" t="s">
        <v>958</v>
      </c>
      <c r="F130" s="1036">
        <v>0</v>
      </c>
      <c r="G130" s="1035" t="s">
        <v>959</v>
      </c>
      <c r="H130" s="1036">
        <v>0</v>
      </c>
      <c r="I130" s="1035" t="s">
        <v>960</v>
      </c>
      <c r="J130" s="1036">
        <v>0</v>
      </c>
    </row>
    <row r="131" spans="1:10" ht="15.75" thickBot="1">
      <c r="A131" s="1035"/>
      <c r="B131" s="1035"/>
      <c r="C131" s="1051"/>
      <c r="D131" s="1035"/>
      <c r="E131" s="1035" t="s">
        <v>961</v>
      </c>
      <c r="F131" s="1036">
        <v>0</v>
      </c>
      <c r="G131" s="1035"/>
      <c r="H131" s="1037" t="s">
        <v>962</v>
      </c>
      <c r="I131" s="1037"/>
      <c r="J131" s="1036">
        <v>30</v>
      </c>
    </row>
    <row r="132" spans="1:10" ht="0.95" customHeight="1" thickTop="1">
      <c r="A132" s="1038"/>
      <c r="B132" s="1038"/>
      <c r="C132" s="1052"/>
      <c r="D132" s="1038"/>
      <c r="E132" s="1038"/>
      <c r="F132" s="1038"/>
      <c r="G132" s="1038"/>
      <c r="H132" s="1038"/>
      <c r="I132" s="1038"/>
      <c r="J132" s="1038"/>
    </row>
    <row r="133" spans="1:10" ht="18" customHeight="1">
      <c r="A133" s="1015" t="s">
        <v>794</v>
      </c>
      <c r="B133" s="1016" t="s">
        <v>530</v>
      </c>
      <c r="C133" s="1018" t="s">
        <v>531</v>
      </c>
      <c r="D133" s="1015" t="s">
        <v>140</v>
      </c>
      <c r="E133" s="1017" t="s">
        <v>954</v>
      </c>
      <c r="F133" s="1017"/>
      <c r="G133" s="1018" t="s">
        <v>532</v>
      </c>
      <c r="H133" s="1016" t="s">
        <v>27</v>
      </c>
      <c r="I133" s="1016" t="s">
        <v>778</v>
      </c>
      <c r="J133" s="1016" t="s">
        <v>185</v>
      </c>
    </row>
    <row r="134" spans="1:10" ht="24" customHeight="1">
      <c r="A134" s="1019" t="s">
        <v>955</v>
      </c>
      <c r="B134" s="1020" t="s">
        <v>438</v>
      </c>
      <c r="C134" s="1022" t="s">
        <v>839</v>
      </c>
      <c r="D134" s="1019" t="s">
        <v>439</v>
      </c>
      <c r="E134" s="1021">
        <v>4502</v>
      </c>
      <c r="F134" s="1021"/>
      <c r="G134" s="1022" t="s">
        <v>225</v>
      </c>
      <c r="H134" s="1023">
        <v>1</v>
      </c>
      <c r="I134" s="1024">
        <v>7.58</v>
      </c>
      <c r="J134" s="1024">
        <v>7.58</v>
      </c>
    </row>
    <row r="135" spans="1:10" ht="15" customHeight="1">
      <c r="A135" s="1017" t="s">
        <v>184</v>
      </c>
      <c r="B135" s="1027" t="s">
        <v>530</v>
      </c>
      <c r="C135" s="1013" t="s">
        <v>531</v>
      </c>
      <c r="D135" s="1017" t="s">
        <v>980</v>
      </c>
      <c r="E135" s="1027" t="s">
        <v>96</v>
      </c>
      <c r="F135" s="1013" t="s">
        <v>981</v>
      </c>
      <c r="G135" s="1027"/>
      <c r="H135" s="1013" t="s">
        <v>975</v>
      </c>
      <c r="I135" s="1027"/>
      <c r="J135" s="1027" t="s">
        <v>998</v>
      </c>
    </row>
    <row r="136" spans="1:10" ht="15" customHeight="1">
      <c r="A136" s="1027"/>
      <c r="B136" s="1027"/>
      <c r="C136" s="1013"/>
      <c r="D136" s="1027"/>
      <c r="E136" s="1027"/>
      <c r="F136" s="1016" t="s">
        <v>982</v>
      </c>
      <c r="G136" s="1016" t="s">
        <v>983</v>
      </c>
      <c r="H136" s="1016" t="s">
        <v>982</v>
      </c>
      <c r="I136" s="1016" t="s">
        <v>983</v>
      </c>
      <c r="J136" s="1027"/>
    </row>
    <row r="137" spans="1:10" ht="26.1" customHeight="1">
      <c r="A137" s="1028" t="s">
        <v>956</v>
      </c>
      <c r="B137" s="1029" t="s">
        <v>1021</v>
      </c>
      <c r="C137" s="1031" t="s">
        <v>839</v>
      </c>
      <c r="D137" s="1028" t="s">
        <v>700</v>
      </c>
      <c r="E137" s="1030">
        <v>1</v>
      </c>
      <c r="F137" s="1039">
        <v>0.04</v>
      </c>
      <c r="G137" s="1039">
        <v>0</v>
      </c>
      <c r="H137" s="1034">
        <v>154.91999999999999</v>
      </c>
      <c r="I137" s="1034">
        <v>80.760000000000005</v>
      </c>
      <c r="J137" s="1034">
        <v>6.19</v>
      </c>
    </row>
    <row r="138" spans="1:10" ht="20.100000000000001" customHeight="1">
      <c r="A138" s="1025"/>
      <c r="B138" s="1025"/>
      <c r="C138" s="1025"/>
      <c r="D138" s="1025"/>
      <c r="E138" s="1025"/>
      <c r="F138" s="1025" t="s">
        <v>1004</v>
      </c>
      <c r="G138" s="1025"/>
      <c r="H138" s="1025"/>
      <c r="I138" s="1025"/>
      <c r="J138" s="1026">
        <v>6.19</v>
      </c>
    </row>
    <row r="139" spans="1:10" ht="20.100000000000001" customHeight="1">
      <c r="A139" s="1015" t="s">
        <v>198</v>
      </c>
      <c r="B139" s="1016" t="s">
        <v>530</v>
      </c>
      <c r="C139" s="1018" t="s">
        <v>531</v>
      </c>
      <c r="D139" s="1015" t="s">
        <v>957</v>
      </c>
      <c r="E139" s="1016" t="s">
        <v>96</v>
      </c>
      <c r="F139" s="1027" t="s">
        <v>975</v>
      </c>
      <c r="G139" s="1027"/>
      <c r="H139" s="1027"/>
      <c r="I139" s="1027"/>
      <c r="J139" s="1016" t="s">
        <v>998</v>
      </c>
    </row>
    <row r="140" spans="1:10" ht="24" customHeight="1">
      <c r="A140" s="1028" t="s">
        <v>956</v>
      </c>
      <c r="B140" s="1029" t="s">
        <v>1005</v>
      </c>
      <c r="C140" s="1031" t="s">
        <v>839</v>
      </c>
      <c r="D140" s="1028" t="s">
        <v>964</v>
      </c>
      <c r="E140" s="1030">
        <v>0.04</v>
      </c>
      <c r="F140" s="1028"/>
      <c r="G140" s="1028"/>
      <c r="H140" s="1028"/>
      <c r="I140" s="1034" t="s">
        <v>1006</v>
      </c>
      <c r="J140" s="1034" t="s">
        <v>1022</v>
      </c>
    </row>
    <row r="141" spans="1:10" ht="24" customHeight="1">
      <c r="A141" s="1028" t="s">
        <v>956</v>
      </c>
      <c r="B141" s="1029" t="s">
        <v>1007</v>
      </c>
      <c r="C141" s="1031" t="s">
        <v>839</v>
      </c>
      <c r="D141" s="1028" t="s">
        <v>984</v>
      </c>
      <c r="E141" s="1030">
        <v>0.02</v>
      </c>
      <c r="F141" s="1028"/>
      <c r="G141" s="1028"/>
      <c r="H141" s="1028"/>
      <c r="I141" s="1034" t="s">
        <v>1008</v>
      </c>
      <c r="J141" s="1034" t="s">
        <v>1023</v>
      </c>
    </row>
    <row r="142" spans="1:10" ht="20.100000000000001" customHeight="1">
      <c r="A142" s="1025"/>
      <c r="B142" s="1025"/>
      <c r="C142" s="1025"/>
      <c r="D142" s="1025"/>
      <c r="E142" s="1025"/>
      <c r="F142" s="1025" t="s">
        <v>1010</v>
      </c>
      <c r="G142" s="1025"/>
      <c r="H142" s="1025"/>
      <c r="I142" s="1025"/>
      <c r="J142" s="1040">
        <v>0</v>
      </c>
    </row>
    <row r="143" spans="1:10" ht="20.100000000000001" customHeight="1">
      <c r="A143" s="1025"/>
      <c r="B143" s="1025"/>
      <c r="C143" s="1025"/>
      <c r="D143" s="1025"/>
      <c r="E143" s="1025"/>
      <c r="F143" s="1025" t="s">
        <v>1011</v>
      </c>
      <c r="G143" s="1025"/>
      <c r="H143" s="1025"/>
      <c r="I143" s="1025"/>
      <c r="J143" s="1026">
        <v>1.39</v>
      </c>
    </row>
    <row r="144" spans="1:10" ht="20.100000000000001" customHeight="1">
      <c r="A144" s="1025"/>
      <c r="B144" s="1025"/>
      <c r="C144" s="1025"/>
      <c r="D144" s="1025"/>
      <c r="E144" s="1025"/>
      <c r="F144" s="1025" t="s">
        <v>988</v>
      </c>
      <c r="G144" s="1025"/>
      <c r="H144" s="1025"/>
      <c r="I144" s="1025"/>
      <c r="J144" s="1026">
        <v>7.58</v>
      </c>
    </row>
    <row r="145" spans="1:10" ht="20.100000000000001" customHeight="1">
      <c r="A145" s="1025"/>
      <c r="B145" s="1025"/>
      <c r="C145" s="1025"/>
      <c r="D145" s="1025"/>
      <c r="E145" s="1025"/>
      <c r="F145" s="1025" t="s">
        <v>989</v>
      </c>
      <c r="G145" s="1025"/>
      <c r="H145" s="1025"/>
      <c r="I145" s="1025"/>
      <c r="J145" s="1026">
        <v>1</v>
      </c>
    </row>
    <row r="146" spans="1:10" ht="20.100000000000001" customHeight="1">
      <c r="A146" s="1025"/>
      <c r="B146" s="1025"/>
      <c r="C146" s="1025"/>
      <c r="D146" s="1025"/>
      <c r="E146" s="1025"/>
      <c r="F146" s="1025" t="s">
        <v>990</v>
      </c>
      <c r="G146" s="1025"/>
      <c r="H146" s="1025"/>
      <c r="I146" s="1025"/>
      <c r="J146" s="1026">
        <v>7.58</v>
      </c>
    </row>
    <row r="147" spans="1:10">
      <c r="A147" s="1035"/>
      <c r="B147" s="1035"/>
      <c r="C147" s="1051"/>
      <c r="D147" s="1035"/>
      <c r="E147" s="1035" t="s">
        <v>958</v>
      </c>
      <c r="F147" s="1036">
        <v>0</v>
      </c>
      <c r="G147" s="1035" t="s">
        <v>959</v>
      </c>
      <c r="H147" s="1036">
        <v>1.39</v>
      </c>
      <c r="I147" s="1035" t="s">
        <v>960</v>
      </c>
      <c r="J147" s="1036">
        <v>1.39</v>
      </c>
    </row>
    <row r="148" spans="1:10" ht="15.75" thickBot="1">
      <c r="A148" s="1035"/>
      <c r="B148" s="1035"/>
      <c r="C148" s="1051"/>
      <c r="D148" s="1035"/>
      <c r="E148" s="1035" t="s">
        <v>961</v>
      </c>
      <c r="F148" s="1036">
        <v>0</v>
      </c>
      <c r="G148" s="1035"/>
      <c r="H148" s="1037" t="s">
        <v>962</v>
      </c>
      <c r="I148" s="1037"/>
      <c r="J148" s="1036">
        <v>7.58</v>
      </c>
    </row>
    <row r="149" spans="1:10" ht="0.95" customHeight="1" thickTop="1">
      <c r="A149" s="1038"/>
      <c r="B149" s="1038"/>
      <c r="C149" s="1052"/>
      <c r="D149" s="1038"/>
      <c r="E149" s="1038"/>
      <c r="F149" s="1038"/>
      <c r="G149" s="1038"/>
      <c r="H149" s="1038"/>
      <c r="I149" s="1038"/>
      <c r="J149" s="1038"/>
    </row>
    <row r="150" spans="1:10" ht="18" customHeight="1">
      <c r="A150" s="1015" t="s">
        <v>795</v>
      </c>
      <c r="B150" s="1016" t="s">
        <v>530</v>
      </c>
      <c r="C150" s="1018" t="s">
        <v>531</v>
      </c>
      <c r="D150" s="1015" t="s">
        <v>140</v>
      </c>
      <c r="E150" s="1017" t="s">
        <v>954</v>
      </c>
      <c r="F150" s="1017"/>
      <c r="G150" s="1018" t="s">
        <v>532</v>
      </c>
      <c r="H150" s="1016" t="s">
        <v>27</v>
      </c>
      <c r="I150" s="1016" t="s">
        <v>778</v>
      </c>
      <c r="J150" s="1016" t="s">
        <v>185</v>
      </c>
    </row>
    <row r="151" spans="1:10" ht="24" customHeight="1">
      <c r="A151" s="1019" t="s">
        <v>955</v>
      </c>
      <c r="B151" s="1020" t="s">
        <v>536</v>
      </c>
      <c r="C151" s="1022" t="s">
        <v>839</v>
      </c>
      <c r="D151" s="1019" t="s">
        <v>440</v>
      </c>
      <c r="E151" s="1021">
        <v>4031</v>
      </c>
      <c r="F151" s="1021"/>
      <c r="G151" s="1022" t="s">
        <v>225</v>
      </c>
      <c r="H151" s="1023">
        <v>1</v>
      </c>
      <c r="I151" s="1024">
        <v>19.11</v>
      </c>
      <c r="J151" s="1024">
        <v>19.11</v>
      </c>
    </row>
    <row r="152" spans="1:10" ht="20.100000000000001" customHeight="1">
      <c r="A152" s="1025"/>
      <c r="B152" s="1025"/>
      <c r="C152" s="1025"/>
      <c r="D152" s="1025"/>
      <c r="E152" s="1025"/>
      <c r="F152" s="1025" t="s">
        <v>988</v>
      </c>
      <c r="G152" s="1025"/>
      <c r="H152" s="1025"/>
      <c r="I152" s="1025"/>
      <c r="J152" s="1026">
        <v>0</v>
      </c>
    </row>
    <row r="153" spans="1:10" ht="20.100000000000001" customHeight="1">
      <c r="A153" s="1025"/>
      <c r="B153" s="1025"/>
      <c r="C153" s="1025"/>
      <c r="D153" s="1025"/>
      <c r="E153" s="1025"/>
      <c r="F153" s="1025" t="s">
        <v>989</v>
      </c>
      <c r="G153" s="1025"/>
      <c r="H153" s="1025"/>
      <c r="I153" s="1025"/>
      <c r="J153" s="1026">
        <v>1</v>
      </c>
    </row>
    <row r="154" spans="1:10" ht="20.100000000000001" customHeight="1">
      <c r="A154" s="1025"/>
      <c r="B154" s="1025"/>
      <c r="C154" s="1025"/>
      <c r="D154" s="1025"/>
      <c r="E154" s="1025"/>
      <c r="F154" s="1025" t="s">
        <v>990</v>
      </c>
      <c r="G154" s="1025"/>
      <c r="H154" s="1025"/>
      <c r="I154" s="1025"/>
      <c r="J154" s="1026">
        <v>0</v>
      </c>
    </row>
    <row r="155" spans="1:10" ht="20.100000000000001" customHeight="1">
      <c r="A155" s="1017" t="s">
        <v>991</v>
      </c>
      <c r="B155" s="1027" t="s">
        <v>530</v>
      </c>
      <c r="C155" s="1017" t="s">
        <v>531</v>
      </c>
      <c r="D155" s="1017" t="s">
        <v>296</v>
      </c>
      <c r="E155" s="1027" t="s">
        <v>96</v>
      </c>
      <c r="F155" s="1016" t="s">
        <v>134</v>
      </c>
      <c r="G155" s="1016" t="s">
        <v>974</v>
      </c>
      <c r="H155" s="1016"/>
      <c r="I155" s="1016"/>
      <c r="J155" s="1016" t="s">
        <v>975</v>
      </c>
    </row>
    <row r="156" spans="1:10" ht="24" customHeight="1">
      <c r="A156" s="1028" t="s">
        <v>956</v>
      </c>
      <c r="B156" s="1029" t="s">
        <v>1024</v>
      </c>
      <c r="C156" s="1031" t="s">
        <v>839</v>
      </c>
      <c r="D156" s="1028" t="s">
        <v>1025</v>
      </c>
      <c r="E156" s="1030">
        <v>1.25</v>
      </c>
      <c r="F156" s="1031" t="s">
        <v>225</v>
      </c>
      <c r="G156" s="1032" t="s">
        <v>1026</v>
      </c>
      <c r="H156" s="1032"/>
      <c r="I156" s="1033"/>
      <c r="J156" s="1034" t="s">
        <v>941</v>
      </c>
    </row>
    <row r="157" spans="1:10" ht="20.100000000000001" customHeight="1">
      <c r="A157" s="1025"/>
      <c r="B157" s="1025"/>
      <c r="C157" s="1025"/>
      <c r="D157" s="1025"/>
      <c r="E157" s="1025"/>
      <c r="F157" s="1025" t="s">
        <v>994</v>
      </c>
      <c r="G157" s="1025"/>
      <c r="H157" s="1025"/>
      <c r="I157" s="1025"/>
      <c r="J157" s="1026">
        <v>19.11</v>
      </c>
    </row>
    <row r="158" spans="1:10">
      <c r="A158" s="1035"/>
      <c r="B158" s="1035"/>
      <c r="C158" s="1051"/>
      <c r="D158" s="1035"/>
      <c r="E158" s="1035" t="s">
        <v>958</v>
      </c>
      <c r="F158" s="1036">
        <v>0</v>
      </c>
      <c r="G158" s="1035" t="s">
        <v>959</v>
      </c>
      <c r="H158" s="1036">
        <v>0</v>
      </c>
      <c r="I158" s="1035" t="s">
        <v>960</v>
      </c>
      <c r="J158" s="1036">
        <v>0</v>
      </c>
    </row>
    <row r="159" spans="1:10" ht="15.75" thickBot="1">
      <c r="A159" s="1035"/>
      <c r="B159" s="1035"/>
      <c r="C159" s="1051"/>
      <c r="D159" s="1035"/>
      <c r="E159" s="1035" t="s">
        <v>961</v>
      </c>
      <c r="F159" s="1036">
        <v>0</v>
      </c>
      <c r="G159" s="1035"/>
      <c r="H159" s="1037" t="s">
        <v>962</v>
      </c>
      <c r="I159" s="1037"/>
      <c r="J159" s="1036">
        <v>19.11</v>
      </c>
    </row>
    <row r="160" spans="1:10" ht="0.95" customHeight="1" thickTop="1">
      <c r="A160" s="1038"/>
      <c r="B160" s="1038"/>
      <c r="C160" s="1052"/>
      <c r="D160" s="1038"/>
      <c r="E160" s="1038"/>
      <c r="F160" s="1038"/>
      <c r="G160" s="1038"/>
      <c r="H160" s="1038"/>
      <c r="I160" s="1038"/>
      <c r="J160" s="1038"/>
    </row>
    <row r="161" spans="1:10" ht="18" customHeight="1">
      <c r="A161" s="1015" t="s">
        <v>796</v>
      </c>
      <c r="B161" s="1016" t="s">
        <v>530</v>
      </c>
      <c r="C161" s="1018" t="s">
        <v>531</v>
      </c>
      <c r="D161" s="1015" t="s">
        <v>140</v>
      </c>
      <c r="E161" s="1017" t="s">
        <v>954</v>
      </c>
      <c r="F161" s="1017"/>
      <c r="G161" s="1018" t="s">
        <v>532</v>
      </c>
      <c r="H161" s="1016" t="s">
        <v>27</v>
      </c>
      <c r="I161" s="1016" t="s">
        <v>778</v>
      </c>
      <c r="J161" s="1016" t="s">
        <v>185</v>
      </c>
    </row>
    <row r="162" spans="1:10" ht="24" customHeight="1">
      <c r="A162" s="1019" t="s">
        <v>955</v>
      </c>
      <c r="B162" s="1020" t="s">
        <v>852</v>
      </c>
      <c r="C162" s="1022" t="s">
        <v>839</v>
      </c>
      <c r="D162" s="1019" t="s">
        <v>441</v>
      </c>
      <c r="E162" s="1021">
        <v>4031</v>
      </c>
      <c r="F162" s="1021"/>
      <c r="G162" s="1022" t="s">
        <v>225</v>
      </c>
      <c r="H162" s="1023">
        <v>1</v>
      </c>
      <c r="I162" s="1024">
        <v>4.18</v>
      </c>
      <c r="J162" s="1024">
        <v>4.18</v>
      </c>
    </row>
    <row r="163" spans="1:10" ht="15" customHeight="1">
      <c r="A163" s="1017" t="s">
        <v>184</v>
      </c>
      <c r="B163" s="1027" t="s">
        <v>530</v>
      </c>
      <c r="C163" s="1013" t="s">
        <v>531</v>
      </c>
      <c r="D163" s="1017" t="s">
        <v>980</v>
      </c>
      <c r="E163" s="1027" t="s">
        <v>96</v>
      </c>
      <c r="F163" s="1013" t="s">
        <v>981</v>
      </c>
      <c r="G163" s="1027"/>
      <c r="H163" s="1013" t="s">
        <v>975</v>
      </c>
      <c r="I163" s="1027"/>
      <c r="J163" s="1027" t="s">
        <v>998</v>
      </c>
    </row>
    <row r="164" spans="1:10" ht="15" customHeight="1">
      <c r="A164" s="1027"/>
      <c r="B164" s="1027"/>
      <c r="C164" s="1013"/>
      <c r="D164" s="1027"/>
      <c r="E164" s="1027"/>
      <c r="F164" s="1016" t="s">
        <v>982</v>
      </c>
      <c r="G164" s="1016" t="s">
        <v>983</v>
      </c>
      <c r="H164" s="1016" t="s">
        <v>982</v>
      </c>
      <c r="I164" s="1016" t="s">
        <v>983</v>
      </c>
      <c r="J164" s="1027"/>
    </row>
    <row r="165" spans="1:10" ht="24" customHeight="1">
      <c r="A165" s="1028" t="s">
        <v>956</v>
      </c>
      <c r="B165" s="1029" t="s">
        <v>1027</v>
      </c>
      <c r="C165" s="1031" t="s">
        <v>839</v>
      </c>
      <c r="D165" s="1028" t="s">
        <v>691</v>
      </c>
      <c r="E165" s="1030">
        <v>1</v>
      </c>
      <c r="F165" s="1039">
        <v>1</v>
      </c>
      <c r="G165" s="1039">
        <v>0</v>
      </c>
      <c r="H165" s="1034">
        <v>284.32</v>
      </c>
      <c r="I165" s="1034">
        <v>134.32</v>
      </c>
      <c r="J165" s="1034">
        <v>284.32</v>
      </c>
    </row>
    <row r="166" spans="1:10" ht="20.100000000000001" customHeight="1">
      <c r="A166" s="1025"/>
      <c r="B166" s="1025"/>
      <c r="C166" s="1025"/>
      <c r="D166" s="1025"/>
      <c r="E166" s="1025"/>
      <c r="F166" s="1025" t="s">
        <v>1004</v>
      </c>
      <c r="G166" s="1025"/>
      <c r="H166" s="1025"/>
      <c r="I166" s="1025"/>
      <c r="J166" s="1026">
        <v>284.32</v>
      </c>
    </row>
    <row r="167" spans="1:10" ht="20.100000000000001" customHeight="1">
      <c r="A167" s="1015" t="s">
        <v>198</v>
      </c>
      <c r="B167" s="1016" t="s">
        <v>530</v>
      </c>
      <c r="C167" s="1018" t="s">
        <v>531</v>
      </c>
      <c r="D167" s="1015" t="s">
        <v>957</v>
      </c>
      <c r="E167" s="1016" t="s">
        <v>96</v>
      </c>
      <c r="F167" s="1027" t="s">
        <v>975</v>
      </c>
      <c r="G167" s="1027"/>
      <c r="H167" s="1027"/>
      <c r="I167" s="1027"/>
      <c r="J167" s="1016" t="s">
        <v>998</v>
      </c>
    </row>
    <row r="168" spans="1:10" ht="24" customHeight="1">
      <c r="A168" s="1028" t="s">
        <v>956</v>
      </c>
      <c r="B168" s="1029" t="s">
        <v>1005</v>
      </c>
      <c r="C168" s="1031" t="s">
        <v>839</v>
      </c>
      <c r="D168" s="1028" t="s">
        <v>964</v>
      </c>
      <c r="E168" s="1030">
        <v>1</v>
      </c>
      <c r="F168" s="1028"/>
      <c r="G168" s="1028"/>
      <c r="H168" s="1028"/>
      <c r="I168" s="1034" t="s">
        <v>1006</v>
      </c>
      <c r="J168" s="1034" t="s">
        <v>1006</v>
      </c>
    </row>
    <row r="169" spans="1:10" ht="24" customHeight="1">
      <c r="A169" s="1028" t="s">
        <v>956</v>
      </c>
      <c r="B169" s="1029" t="s">
        <v>1007</v>
      </c>
      <c r="C169" s="1031" t="s">
        <v>839</v>
      </c>
      <c r="D169" s="1028" t="s">
        <v>984</v>
      </c>
      <c r="E169" s="1030">
        <v>0.5</v>
      </c>
      <c r="F169" s="1028"/>
      <c r="G169" s="1028"/>
      <c r="H169" s="1028"/>
      <c r="I169" s="1034" t="s">
        <v>1008</v>
      </c>
      <c r="J169" s="1034" t="s">
        <v>1028</v>
      </c>
    </row>
    <row r="170" spans="1:10" ht="20.100000000000001" customHeight="1">
      <c r="A170" s="1025"/>
      <c r="B170" s="1025"/>
      <c r="C170" s="1025"/>
      <c r="D170" s="1025"/>
      <c r="E170" s="1025"/>
      <c r="F170" s="1025" t="s">
        <v>1010</v>
      </c>
      <c r="G170" s="1025"/>
      <c r="H170" s="1025"/>
      <c r="I170" s="1025"/>
      <c r="J170" s="1040">
        <v>0</v>
      </c>
    </row>
    <row r="171" spans="1:10" ht="20.100000000000001" customHeight="1">
      <c r="A171" s="1025"/>
      <c r="B171" s="1025"/>
      <c r="C171" s="1025"/>
      <c r="D171" s="1025"/>
      <c r="E171" s="1025"/>
      <c r="F171" s="1025" t="s">
        <v>1011</v>
      </c>
      <c r="G171" s="1025"/>
      <c r="H171" s="1025"/>
      <c r="I171" s="1025"/>
      <c r="J171" s="1026">
        <v>35.18</v>
      </c>
    </row>
    <row r="172" spans="1:10" ht="20.100000000000001" customHeight="1">
      <c r="A172" s="1025"/>
      <c r="B172" s="1025"/>
      <c r="C172" s="1025"/>
      <c r="D172" s="1025"/>
      <c r="E172" s="1025"/>
      <c r="F172" s="1025" t="s">
        <v>988</v>
      </c>
      <c r="G172" s="1025"/>
      <c r="H172" s="1025"/>
      <c r="I172" s="1025"/>
      <c r="J172" s="1026">
        <v>319.5</v>
      </c>
    </row>
    <row r="173" spans="1:10" ht="20.100000000000001" customHeight="1">
      <c r="A173" s="1025"/>
      <c r="B173" s="1025"/>
      <c r="C173" s="1025"/>
      <c r="D173" s="1025"/>
      <c r="E173" s="1025"/>
      <c r="F173" s="1025" t="s">
        <v>989</v>
      </c>
      <c r="G173" s="1025"/>
      <c r="H173" s="1025"/>
      <c r="I173" s="1025"/>
      <c r="J173" s="1026">
        <v>76.290000000000006</v>
      </c>
    </row>
    <row r="174" spans="1:10" ht="20.100000000000001" customHeight="1">
      <c r="A174" s="1025"/>
      <c r="B174" s="1025"/>
      <c r="C174" s="1025"/>
      <c r="D174" s="1025"/>
      <c r="E174" s="1025"/>
      <c r="F174" s="1025" t="s">
        <v>990</v>
      </c>
      <c r="G174" s="1025"/>
      <c r="H174" s="1025"/>
      <c r="I174" s="1025"/>
      <c r="J174" s="1026">
        <v>4.18</v>
      </c>
    </row>
    <row r="175" spans="1:10">
      <c r="A175" s="1035"/>
      <c r="B175" s="1035"/>
      <c r="C175" s="1051"/>
      <c r="D175" s="1035"/>
      <c r="E175" s="1035" t="s">
        <v>958</v>
      </c>
      <c r="F175" s="1036">
        <v>0</v>
      </c>
      <c r="G175" s="1035" t="s">
        <v>959</v>
      </c>
      <c r="H175" s="1036">
        <v>0.46</v>
      </c>
      <c r="I175" s="1035" t="s">
        <v>960</v>
      </c>
      <c r="J175" s="1036">
        <v>0.46113514222047453</v>
      </c>
    </row>
    <row r="176" spans="1:10" ht="15.75" thickBot="1">
      <c r="A176" s="1035"/>
      <c r="B176" s="1035"/>
      <c r="C176" s="1051"/>
      <c r="D176" s="1035"/>
      <c r="E176" s="1035" t="s">
        <v>961</v>
      </c>
      <c r="F176" s="1036">
        <v>0</v>
      </c>
      <c r="G176" s="1035"/>
      <c r="H176" s="1037" t="s">
        <v>962</v>
      </c>
      <c r="I176" s="1037"/>
      <c r="J176" s="1036">
        <v>4.18</v>
      </c>
    </row>
    <row r="177" spans="1:10" ht="0.95" customHeight="1" thickTop="1">
      <c r="A177" s="1038"/>
      <c r="B177" s="1038"/>
      <c r="C177" s="1052"/>
      <c r="D177" s="1038"/>
      <c r="E177" s="1038"/>
      <c r="F177" s="1038"/>
      <c r="G177" s="1038"/>
      <c r="H177" s="1038"/>
      <c r="I177" s="1038"/>
      <c r="J177" s="1038"/>
    </row>
    <row r="178" spans="1:10" ht="18" customHeight="1">
      <c r="A178" s="1015" t="s">
        <v>797</v>
      </c>
      <c r="B178" s="1016" t="s">
        <v>530</v>
      </c>
      <c r="C178" s="1018" t="s">
        <v>531</v>
      </c>
      <c r="D178" s="1015" t="s">
        <v>140</v>
      </c>
      <c r="E178" s="1017" t="s">
        <v>954</v>
      </c>
      <c r="F178" s="1017"/>
      <c r="G178" s="1018" t="s">
        <v>532</v>
      </c>
      <c r="H178" s="1016" t="s">
        <v>27</v>
      </c>
      <c r="I178" s="1016" t="s">
        <v>778</v>
      </c>
      <c r="J178" s="1016" t="s">
        <v>185</v>
      </c>
    </row>
    <row r="179" spans="1:10" ht="24" customHeight="1">
      <c r="A179" s="1019" t="s">
        <v>955</v>
      </c>
      <c r="B179" s="1020" t="s">
        <v>853</v>
      </c>
      <c r="C179" s="1022" t="s">
        <v>839</v>
      </c>
      <c r="D179" s="1019" t="s">
        <v>442</v>
      </c>
      <c r="E179" s="1021">
        <v>4032</v>
      </c>
      <c r="F179" s="1021"/>
      <c r="G179" s="1022" t="s">
        <v>806</v>
      </c>
      <c r="H179" s="1023">
        <v>1</v>
      </c>
      <c r="I179" s="1024">
        <v>2.5</v>
      </c>
      <c r="J179" s="1024">
        <v>2.5</v>
      </c>
    </row>
    <row r="180" spans="1:10" ht="15" customHeight="1">
      <c r="A180" s="1017" t="s">
        <v>184</v>
      </c>
      <c r="B180" s="1027" t="s">
        <v>530</v>
      </c>
      <c r="C180" s="1013" t="s">
        <v>531</v>
      </c>
      <c r="D180" s="1017" t="s">
        <v>980</v>
      </c>
      <c r="E180" s="1027" t="s">
        <v>96</v>
      </c>
      <c r="F180" s="1013" t="s">
        <v>981</v>
      </c>
      <c r="G180" s="1027"/>
      <c r="H180" s="1013" t="s">
        <v>975</v>
      </c>
      <c r="I180" s="1027"/>
      <c r="J180" s="1027" t="s">
        <v>998</v>
      </c>
    </row>
    <row r="181" spans="1:10" ht="15" customHeight="1">
      <c r="A181" s="1027"/>
      <c r="B181" s="1027"/>
      <c r="C181" s="1013"/>
      <c r="D181" s="1027"/>
      <c r="E181" s="1027"/>
      <c r="F181" s="1016" t="s">
        <v>982</v>
      </c>
      <c r="G181" s="1016" t="s">
        <v>983</v>
      </c>
      <c r="H181" s="1016" t="s">
        <v>982</v>
      </c>
      <c r="I181" s="1016" t="s">
        <v>983</v>
      </c>
      <c r="J181" s="1027"/>
    </row>
    <row r="182" spans="1:10" ht="24" customHeight="1">
      <c r="A182" s="1028" t="s">
        <v>956</v>
      </c>
      <c r="B182" s="1029" t="s">
        <v>1029</v>
      </c>
      <c r="C182" s="1031" t="s">
        <v>839</v>
      </c>
      <c r="D182" s="1028" t="s">
        <v>685</v>
      </c>
      <c r="E182" s="1030">
        <v>2.5000000000000001E-2</v>
      </c>
      <c r="F182" s="1039">
        <v>1</v>
      </c>
      <c r="G182" s="1039">
        <v>0</v>
      </c>
      <c r="H182" s="1034">
        <v>325.47000000000003</v>
      </c>
      <c r="I182" s="1034">
        <v>76.349999999999994</v>
      </c>
      <c r="J182" s="1034">
        <v>8.1300000000000008</v>
      </c>
    </row>
    <row r="183" spans="1:10" ht="24" customHeight="1">
      <c r="A183" s="1028" t="s">
        <v>956</v>
      </c>
      <c r="B183" s="1029" t="s">
        <v>1001</v>
      </c>
      <c r="C183" s="1031" t="s">
        <v>839</v>
      </c>
      <c r="D183" s="1028" t="s">
        <v>676</v>
      </c>
      <c r="E183" s="1030">
        <v>1</v>
      </c>
      <c r="F183" s="1039">
        <v>1</v>
      </c>
      <c r="G183" s="1039">
        <v>0</v>
      </c>
      <c r="H183" s="1034">
        <v>305.94</v>
      </c>
      <c r="I183" s="1034">
        <v>84.71</v>
      </c>
      <c r="J183" s="1034">
        <v>305.94</v>
      </c>
    </row>
    <row r="184" spans="1:10" ht="24" customHeight="1">
      <c r="A184" s="1028" t="s">
        <v>956</v>
      </c>
      <c r="B184" s="1029" t="s">
        <v>1030</v>
      </c>
      <c r="C184" s="1031" t="s">
        <v>839</v>
      </c>
      <c r="D184" s="1028" t="s">
        <v>696</v>
      </c>
      <c r="E184" s="1030">
        <v>2.5000000000000001E-2</v>
      </c>
      <c r="F184" s="1039">
        <v>1</v>
      </c>
      <c r="G184" s="1039">
        <v>0</v>
      </c>
      <c r="H184" s="1034">
        <v>296.36</v>
      </c>
      <c r="I184" s="1034">
        <v>131.15</v>
      </c>
      <c r="J184" s="1034">
        <v>7.4</v>
      </c>
    </row>
    <row r="185" spans="1:10" ht="20.100000000000001" customHeight="1">
      <c r="A185" s="1025"/>
      <c r="B185" s="1025"/>
      <c r="C185" s="1025"/>
      <c r="D185" s="1025"/>
      <c r="E185" s="1025"/>
      <c r="F185" s="1025" t="s">
        <v>1004</v>
      </c>
      <c r="G185" s="1025"/>
      <c r="H185" s="1025"/>
      <c r="I185" s="1025"/>
      <c r="J185" s="1026">
        <v>321.47000000000003</v>
      </c>
    </row>
    <row r="186" spans="1:10" ht="20.100000000000001" customHeight="1">
      <c r="A186" s="1025"/>
      <c r="B186" s="1025"/>
      <c r="C186" s="1025"/>
      <c r="D186" s="1025"/>
      <c r="E186" s="1025"/>
      <c r="F186" s="1025" t="s">
        <v>988</v>
      </c>
      <c r="G186" s="1025"/>
      <c r="H186" s="1025"/>
      <c r="I186" s="1025"/>
      <c r="J186" s="1026">
        <v>321.47000000000003</v>
      </c>
    </row>
    <row r="187" spans="1:10" ht="20.100000000000001" customHeight="1">
      <c r="A187" s="1025"/>
      <c r="B187" s="1025"/>
      <c r="C187" s="1025"/>
      <c r="D187" s="1025"/>
      <c r="E187" s="1025"/>
      <c r="F187" s="1025" t="s">
        <v>989</v>
      </c>
      <c r="G187" s="1025"/>
      <c r="H187" s="1025"/>
      <c r="I187" s="1025"/>
      <c r="J187" s="1026">
        <v>128.33330000000001</v>
      </c>
    </row>
    <row r="188" spans="1:10" ht="20.100000000000001" customHeight="1">
      <c r="A188" s="1025"/>
      <c r="B188" s="1025"/>
      <c r="C188" s="1025"/>
      <c r="D188" s="1025"/>
      <c r="E188" s="1025"/>
      <c r="F188" s="1025" t="s">
        <v>990</v>
      </c>
      <c r="G188" s="1025"/>
      <c r="H188" s="1025"/>
      <c r="I188" s="1025"/>
      <c r="J188" s="1026">
        <v>2.5</v>
      </c>
    </row>
    <row r="189" spans="1:10">
      <c r="A189" s="1035"/>
      <c r="B189" s="1035"/>
      <c r="C189" s="1051"/>
      <c r="D189" s="1035"/>
      <c r="E189" s="1035" t="s">
        <v>958</v>
      </c>
      <c r="F189" s="1036">
        <v>0</v>
      </c>
      <c r="G189" s="1035" t="s">
        <v>959</v>
      </c>
      <c r="H189" s="1036">
        <v>0</v>
      </c>
      <c r="I189" s="1035" t="s">
        <v>960</v>
      </c>
      <c r="J189" s="1036">
        <v>0</v>
      </c>
    </row>
    <row r="190" spans="1:10" ht="15.75" thickBot="1">
      <c r="A190" s="1035"/>
      <c r="B190" s="1035"/>
      <c r="C190" s="1051"/>
      <c r="D190" s="1035"/>
      <c r="E190" s="1035" t="s">
        <v>961</v>
      </c>
      <c r="F190" s="1036">
        <v>0</v>
      </c>
      <c r="G190" s="1035"/>
      <c r="H190" s="1037" t="s">
        <v>962</v>
      </c>
      <c r="I190" s="1037"/>
      <c r="J190" s="1036">
        <v>2.5</v>
      </c>
    </row>
    <row r="191" spans="1:10" ht="0.95" customHeight="1" thickTop="1">
      <c r="A191" s="1038"/>
      <c r="B191" s="1038"/>
      <c r="C191" s="1052"/>
      <c r="D191" s="1038"/>
      <c r="E191" s="1038"/>
      <c r="F191" s="1038"/>
      <c r="G191" s="1038"/>
      <c r="H191" s="1038"/>
      <c r="I191" s="1038"/>
      <c r="J191" s="1038"/>
    </row>
    <row r="192" spans="1:10" ht="18" customHeight="1">
      <c r="A192" s="1015" t="s">
        <v>798</v>
      </c>
      <c r="B192" s="1016" t="s">
        <v>530</v>
      </c>
      <c r="C192" s="1018" t="s">
        <v>531</v>
      </c>
      <c r="D192" s="1015" t="s">
        <v>140</v>
      </c>
      <c r="E192" s="1017" t="s">
        <v>954</v>
      </c>
      <c r="F192" s="1017"/>
      <c r="G192" s="1018" t="s">
        <v>532</v>
      </c>
      <c r="H192" s="1016" t="s">
        <v>27</v>
      </c>
      <c r="I192" s="1016" t="s">
        <v>778</v>
      </c>
      <c r="J192" s="1016" t="s">
        <v>185</v>
      </c>
    </row>
    <row r="193" spans="1:10" ht="24" customHeight="1">
      <c r="A193" s="1019" t="s">
        <v>955</v>
      </c>
      <c r="B193" s="1020" t="s">
        <v>854</v>
      </c>
      <c r="C193" s="1022" t="s">
        <v>839</v>
      </c>
      <c r="D193" s="1019" t="s">
        <v>443</v>
      </c>
      <c r="E193" s="1021">
        <v>4010</v>
      </c>
      <c r="F193" s="1021"/>
      <c r="G193" s="1022" t="s">
        <v>225</v>
      </c>
      <c r="H193" s="1023">
        <v>1</v>
      </c>
      <c r="I193" s="1024">
        <v>4.8</v>
      </c>
      <c r="J193" s="1024">
        <v>4.8</v>
      </c>
    </row>
    <row r="194" spans="1:10" ht="15" customHeight="1">
      <c r="A194" s="1017" t="s">
        <v>184</v>
      </c>
      <c r="B194" s="1027" t="s">
        <v>530</v>
      </c>
      <c r="C194" s="1013" t="s">
        <v>531</v>
      </c>
      <c r="D194" s="1017" t="s">
        <v>980</v>
      </c>
      <c r="E194" s="1027" t="s">
        <v>96</v>
      </c>
      <c r="F194" s="1013" t="s">
        <v>981</v>
      </c>
      <c r="G194" s="1027"/>
      <c r="H194" s="1013" t="s">
        <v>975</v>
      </c>
      <c r="I194" s="1027"/>
      <c r="J194" s="1027" t="s">
        <v>998</v>
      </c>
    </row>
    <row r="195" spans="1:10" ht="15" customHeight="1">
      <c r="A195" s="1027"/>
      <c r="B195" s="1027"/>
      <c r="C195" s="1013"/>
      <c r="D195" s="1027"/>
      <c r="E195" s="1027"/>
      <c r="F195" s="1016" t="s">
        <v>982</v>
      </c>
      <c r="G195" s="1016" t="s">
        <v>983</v>
      </c>
      <c r="H195" s="1016" t="s">
        <v>982</v>
      </c>
      <c r="I195" s="1016" t="s">
        <v>983</v>
      </c>
      <c r="J195" s="1027"/>
    </row>
    <row r="196" spans="1:10" ht="24" customHeight="1">
      <c r="A196" s="1028" t="s">
        <v>956</v>
      </c>
      <c r="B196" s="1029" t="s">
        <v>1030</v>
      </c>
      <c r="C196" s="1031" t="s">
        <v>839</v>
      </c>
      <c r="D196" s="1028" t="s">
        <v>696</v>
      </c>
      <c r="E196" s="1030">
        <v>1</v>
      </c>
      <c r="F196" s="1039">
        <v>0.39</v>
      </c>
      <c r="G196" s="1039">
        <v>0.61</v>
      </c>
      <c r="H196" s="1034">
        <v>296.36</v>
      </c>
      <c r="I196" s="1034">
        <v>131.15</v>
      </c>
      <c r="J196" s="1034">
        <v>195.58</v>
      </c>
    </row>
    <row r="197" spans="1:10" ht="26.1" customHeight="1">
      <c r="A197" s="1028" t="s">
        <v>956</v>
      </c>
      <c r="B197" s="1029" t="s">
        <v>1031</v>
      </c>
      <c r="C197" s="1031" t="s">
        <v>839</v>
      </c>
      <c r="D197" s="1028" t="s">
        <v>704</v>
      </c>
      <c r="E197" s="1030">
        <v>1</v>
      </c>
      <c r="F197" s="1039">
        <v>1</v>
      </c>
      <c r="G197" s="1039">
        <v>0</v>
      </c>
      <c r="H197" s="1034">
        <v>233.84</v>
      </c>
      <c r="I197" s="1034">
        <v>107.18</v>
      </c>
      <c r="J197" s="1034">
        <v>233.84</v>
      </c>
    </row>
    <row r="198" spans="1:10" ht="24" customHeight="1">
      <c r="A198" s="1028" t="s">
        <v>956</v>
      </c>
      <c r="B198" s="1029" t="s">
        <v>1032</v>
      </c>
      <c r="C198" s="1031" t="s">
        <v>839</v>
      </c>
      <c r="D198" s="1028" t="s">
        <v>706</v>
      </c>
      <c r="E198" s="1030">
        <v>1</v>
      </c>
      <c r="F198" s="1039">
        <v>0.69</v>
      </c>
      <c r="G198" s="1039">
        <v>0.31</v>
      </c>
      <c r="H198" s="1034">
        <v>157.13</v>
      </c>
      <c r="I198" s="1034">
        <v>57.64</v>
      </c>
      <c r="J198" s="1034">
        <v>126.28</v>
      </c>
    </row>
    <row r="199" spans="1:10" ht="24" customHeight="1">
      <c r="A199" s="1028" t="s">
        <v>956</v>
      </c>
      <c r="B199" s="1029" t="s">
        <v>1033</v>
      </c>
      <c r="C199" s="1031" t="s">
        <v>839</v>
      </c>
      <c r="D199" s="1028" t="s">
        <v>1034</v>
      </c>
      <c r="E199" s="1030">
        <v>1</v>
      </c>
      <c r="F199" s="1039">
        <v>0.69</v>
      </c>
      <c r="G199" s="1039">
        <v>0.31</v>
      </c>
      <c r="H199" s="1034">
        <v>4.93</v>
      </c>
      <c r="I199" s="1034">
        <v>3.43</v>
      </c>
      <c r="J199" s="1034">
        <v>4.46</v>
      </c>
    </row>
    <row r="200" spans="1:10" ht="24" customHeight="1">
      <c r="A200" s="1028" t="s">
        <v>956</v>
      </c>
      <c r="B200" s="1029" t="s">
        <v>1029</v>
      </c>
      <c r="C200" s="1031" t="s">
        <v>839</v>
      </c>
      <c r="D200" s="1028" t="s">
        <v>685</v>
      </c>
      <c r="E200" s="1030">
        <v>2</v>
      </c>
      <c r="F200" s="1039">
        <v>0.66</v>
      </c>
      <c r="G200" s="1039">
        <v>0.34</v>
      </c>
      <c r="H200" s="1034">
        <v>325.47000000000003</v>
      </c>
      <c r="I200" s="1034">
        <v>76.349999999999994</v>
      </c>
      <c r="J200" s="1034">
        <v>481.53</v>
      </c>
    </row>
    <row r="201" spans="1:10" ht="20.100000000000001" customHeight="1">
      <c r="A201" s="1025"/>
      <c r="B201" s="1025"/>
      <c r="C201" s="1025"/>
      <c r="D201" s="1025"/>
      <c r="E201" s="1025"/>
      <c r="F201" s="1025" t="s">
        <v>1004</v>
      </c>
      <c r="G201" s="1025"/>
      <c r="H201" s="1025"/>
      <c r="I201" s="1025"/>
      <c r="J201" s="1026">
        <v>1041.69</v>
      </c>
    </row>
    <row r="202" spans="1:10" ht="20.100000000000001" customHeight="1">
      <c r="A202" s="1015" t="s">
        <v>198</v>
      </c>
      <c r="B202" s="1016" t="s">
        <v>530</v>
      </c>
      <c r="C202" s="1018" t="s">
        <v>531</v>
      </c>
      <c r="D202" s="1015" t="s">
        <v>957</v>
      </c>
      <c r="E202" s="1016" t="s">
        <v>96</v>
      </c>
      <c r="F202" s="1027" t="s">
        <v>975</v>
      </c>
      <c r="G202" s="1027"/>
      <c r="H202" s="1027"/>
      <c r="I202" s="1027"/>
      <c r="J202" s="1016" t="s">
        <v>998</v>
      </c>
    </row>
    <row r="203" spans="1:10" ht="24" customHeight="1">
      <c r="A203" s="1028" t="s">
        <v>956</v>
      </c>
      <c r="B203" s="1029" t="s">
        <v>1005</v>
      </c>
      <c r="C203" s="1031" t="s">
        <v>839</v>
      </c>
      <c r="D203" s="1028" t="s">
        <v>964</v>
      </c>
      <c r="E203" s="1030">
        <v>1</v>
      </c>
      <c r="F203" s="1028"/>
      <c r="G203" s="1028"/>
      <c r="H203" s="1028"/>
      <c r="I203" s="1034" t="s">
        <v>1006</v>
      </c>
      <c r="J203" s="1034" t="s">
        <v>1006</v>
      </c>
    </row>
    <row r="204" spans="1:10" ht="24" customHeight="1">
      <c r="A204" s="1028" t="s">
        <v>956</v>
      </c>
      <c r="B204" s="1029" t="s">
        <v>1007</v>
      </c>
      <c r="C204" s="1031" t="s">
        <v>839</v>
      </c>
      <c r="D204" s="1028" t="s">
        <v>984</v>
      </c>
      <c r="E204" s="1030">
        <v>0.5</v>
      </c>
      <c r="F204" s="1028"/>
      <c r="G204" s="1028"/>
      <c r="H204" s="1028"/>
      <c r="I204" s="1034" t="s">
        <v>1008</v>
      </c>
      <c r="J204" s="1034" t="s">
        <v>1028</v>
      </c>
    </row>
    <row r="205" spans="1:10" ht="20.100000000000001" customHeight="1">
      <c r="A205" s="1025"/>
      <c r="B205" s="1025"/>
      <c r="C205" s="1025"/>
      <c r="D205" s="1025"/>
      <c r="E205" s="1025"/>
      <c r="F205" s="1025" t="s">
        <v>1010</v>
      </c>
      <c r="G205" s="1025"/>
      <c r="H205" s="1025"/>
      <c r="I205" s="1025"/>
      <c r="J205" s="1040">
        <v>0</v>
      </c>
    </row>
    <row r="206" spans="1:10" ht="20.100000000000001" customHeight="1">
      <c r="A206" s="1025"/>
      <c r="B206" s="1025"/>
      <c r="C206" s="1025"/>
      <c r="D206" s="1025"/>
      <c r="E206" s="1025"/>
      <c r="F206" s="1025" t="s">
        <v>1011</v>
      </c>
      <c r="G206" s="1025"/>
      <c r="H206" s="1025"/>
      <c r="I206" s="1025"/>
      <c r="J206" s="1026">
        <v>35.18</v>
      </c>
    </row>
    <row r="207" spans="1:10" ht="20.100000000000001" customHeight="1">
      <c r="A207" s="1025"/>
      <c r="B207" s="1025"/>
      <c r="C207" s="1025"/>
      <c r="D207" s="1025"/>
      <c r="E207" s="1025"/>
      <c r="F207" s="1025" t="s">
        <v>988</v>
      </c>
      <c r="G207" s="1025"/>
      <c r="H207" s="1025"/>
      <c r="I207" s="1025"/>
      <c r="J207" s="1026">
        <v>1076.8699999999999</v>
      </c>
    </row>
    <row r="208" spans="1:10" ht="20.100000000000001" customHeight="1">
      <c r="A208" s="1025"/>
      <c r="B208" s="1025"/>
      <c r="C208" s="1025"/>
      <c r="D208" s="1025"/>
      <c r="E208" s="1025"/>
      <c r="F208" s="1025" t="s">
        <v>989</v>
      </c>
      <c r="G208" s="1025"/>
      <c r="H208" s="1025"/>
      <c r="I208" s="1025"/>
      <c r="J208" s="1026">
        <v>224.27</v>
      </c>
    </row>
    <row r="209" spans="1:10" ht="20.100000000000001" customHeight="1">
      <c r="A209" s="1025"/>
      <c r="B209" s="1025"/>
      <c r="C209" s="1025"/>
      <c r="D209" s="1025"/>
      <c r="E209" s="1025"/>
      <c r="F209" s="1025" t="s">
        <v>990</v>
      </c>
      <c r="G209" s="1025"/>
      <c r="H209" s="1025"/>
      <c r="I209" s="1025"/>
      <c r="J209" s="1026">
        <v>4.8</v>
      </c>
    </row>
    <row r="210" spans="1:10">
      <c r="A210" s="1035"/>
      <c r="B210" s="1035"/>
      <c r="C210" s="1051"/>
      <c r="D210" s="1035"/>
      <c r="E210" s="1035" t="s">
        <v>958</v>
      </c>
      <c r="F210" s="1036">
        <v>0</v>
      </c>
      <c r="G210" s="1035" t="s">
        <v>959</v>
      </c>
      <c r="H210" s="1036">
        <v>0.16</v>
      </c>
      <c r="I210" s="1035" t="s">
        <v>960</v>
      </c>
      <c r="J210" s="1036">
        <v>0.15686449369064073</v>
      </c>
    </row>
    <row r="211" spans="1:10" ht="15.75" thickBot="1">
      <c r="A211" s="1035"/>
      <c r="B211" s="1035"/>
      <c r="C211" s="1051"/>
      <c r="D211" s="1035"/>
      <c r="E211" s="1035" t="s">
        <v>961</v>
      </c>
      <c r="F211" s="1036">
        <v>0</v>
      </c>
      <c r="G211" s="1035"/>
      <c r="H211" s="1037" t="s">
        <v>962</v>
      </c>
      <c r="I211" s="1037"/>
      <c r="J211" s="1036">
        <v>4.8</v>
      </c>
    </row>
    <row r="212" spans="1:10" ht="0.95" customHeight="1" thickTop="1">
      <c r="A212" s="1038"/>
      <c r="B212" s="1038"/>
      <c r="C212" s="1052"/>
      <c r="D212" s="1038"/>
      <c r="E212" s="1038"/>
      <c r="F212" s="1038"/>
      <c r="G212" s="1038"/>
      <c r="H212" s="1038"/>
      <c r="I212" s="1038"/>
      <c r="J212" s="1038"/>
    </row>
    <row r="213" spans="1:10" ht="18" customHeight="1">
      <c r="A213" s="1015" t="s">
        <v>799</v>
      </c>
      <c r="B213" s="1016" t="s">
        <v>530</v>
      </c>
      <c r="C213" s="1018" t="s">
        <v>531</v>
      </c>
      <c r="D213" s="1015" t="s">
        <v>140</v>
      </c>
      <c r="E213" s="1017" t="s">
        <v>954</v>
      </c>
      <c r="F213" s="1017"/>
      <c r="G213" s="1018" t="s">
        <v>532</v>
      </c>
      <c r="H213" s="1016" t="s">
        <v>27</v>
      </c>
      <c r="I213" s="1016" t="s">
        <v>778</v>
      </c>
      <c r="J213" s="1016" t="s">
        <v>185</v>
      </c>
    </row>
    <row r="214" spans="1:10" ht="24" customHeight="1">
      <c r="A214" s="1019" t="s">
        <v>955</v>
      </c>
      <c r="B214" s="1020" t="s">
        <v>537</v>
      </c>
      <c r="C214" s="1022" t="s">
        <v>839</v>
      </c>
      <c r="D214" s="1019" t="s">
        <v>538</v>
      </c>
      <c r="E214" s="1021">
        <v>4280</v>
      </c>
      <c r="F214" s="1021"/>
      <c r="G214" s="1022" t="s">
        <v>225</v>
      </c>
      <c r="H214" s="1023">
        <v>1</v>
      </c>
      <c r="I214" s="1024">
        <v>815.09</v>
      </c>
      <c r="J214" s="1024">
        <v>815.09</v>
      </c>
    </row>
    <row r="215" spans="1:10" ht="20.100000000000001" customHeight="1">
      <c r="A215" s="1015" t="s">
        <v>198</v>
      </c>
      <c r="B215" s="1016" t="s">
        <v>530</v>
      </c>
      <c r="C215" s="1018" t="s">
        <v>531</v>
      </c>
      <c r="D215" s="1015" t="s">
        <v>957</v>
      </c>
      <c r="E215" s="1016" t="s">
        <v>96</v>
      </c>
      <c r="F215" s="1027" t="s">
        <v>975</v>
      </c>
      <c r="G215" s="1027"/>
      <c r="H215" s="1027"/>
      <c r="I215" s="1027"/>
      <c r="J215" s="1016" t="s">
        <v>998</v>
      </c>
    </row>
    <row r="216" spans="1:10" ht="24" customHeight="1">
      <c r="A216" s="1028" t="s">
        <v>956</v>
      </c>
      <c r="B216" s="1029" t="s">
        <v>1035</v>
      </c>
      <c r="C216" s="1031" t="s">
        <v>839</v>
      </c>
      <c r="D216" s="1028" t="s">
        <v>972</v>
      </c>
      <c r="E216" s="1030">
        <v>1</v>
      </c>
      <c r="F216" s="1028"/>
      <c r="G216" s="1028"/>
      <c r="H216" s="1028"/>
      <c r="I216" s="1034" t="s">
        <v>1036</v>
      </c>
      <c r="J216" s="1034" t="s">
        <v>1036</v>
      </c>
    </row>
    <row r="217" spans="1:10" ht="24" customHeight="1">
      <c r="A217" s="1028" t="s">
        <v>956</v>
      </c>
      <c r="B217" s="1029" t="s">
        <v>1037</v>
      </c>
      <c r="C217" s="1031" t="s">
        <v>839</v>
      </c>
      <c r="D217" s="1028" t="s">
        <v>966</v>
      </c>
      <c r="E217" s="1030">
        <v>5</v>
      </c>
      <c r="F217" s="1028"/>
      <c r="G217" s="1028"/>
      <c r="H217" s="1028"/>
      <c r="I217" s="1034" t="s">
        <v>1038</v>
      </c>
      <c r="J217" s="1034" t="s">
        <v>1039</v>
      </c>
    </row>
    <row r="218" spans="1:10" ht="24" customHeight="1">
      <c r="A218" s="1028" t="s">
        <v>956</v>
      </c>
      <c r="B218" s="1029" t="s">
        <v>1007</v>
      </c>
      <c r="C218" s="1031" t="s">
        <v>839</v>
      </c>
      <c r="D218" s="1028" t="s">
        <v>984</v>
      </c>
      <c r="E218" s="1030">
        <v>1</v>
      </c>
      <c r="F218" s="1028"/>
      <c r="G218" s="1028"/>
      <c r="H218" s="1028"/>
      <c r="I218" s="1034" t="s">
        <v>1008</v>
      </c>
      <c r="J218" s="1034" t="s">
        <v>1008</v>
      </c>
    </row>
    <row r="219" spans="1:10" ht="24" customHeight="1">
      <c r="A219" s="1028" t="s">
        <v>956</v>
      </c>
      <c r="B219" s="1029" t="s">
        <v>1040</v>
      </c>
      <c r="C219" s="1031" t="s">
        <v>839</v>
      </c>
      <c r="D219" s="1028" t="s">
        <v>968</v>
      </c>
      <c r="E219" s="1030">
        <v>5</v>
      </c>
      <c r="F219" s="1028"/>
      <c r="G219" s="1028"/>
      <c r="H219" s="1028"/>
      <c r="I219" s="1034" t="s">
        <v>1041</v>
      </c>
      <c r="J219" s="1034" t="s">
        <v>1042</v>
      </c>
    </row>
    <row r="220" spans="1:10" ht="20.100000000000001" customHeight="1">
      <c r="A220" s="1025"/>
      <c r="B220" s="1025"/>
      <c r="C220" s="1025"/>
      <c r="D220" s="1025"/>
      <c r="E220" s="1025"/>
      <c r="F220" s="1025" t="s">
        <v>1010</v>
      </c>
      <c r="G220" s="1025"/>
      <c r="H220" s="1025"/>
      <c r="I220" s="1025"/>
      <c r="J220" s="1040">
        <v>0</v>
      </c>
    </row>
    <row r="221" spans="1:10" ht="20.100000000000001" customHeight="1">
      <c r="A221" s="1025"/>
      <c r="B221" s="1025"/>
      <c r="C221" s="1025"/>
      <c r="D221" s="1025"/>
      <c r="E221" s="1025"/>
      <c r="F221" s="1025" t="s">
        <v>1011</v>
      </c>
      <c r="G221" s="1025"/>
      <c r="H221" s="1025"/>
      <c r="I221" s="1025"/>
      <c r="J221" s="1026">
        <v>306.16000000000003</v>
      </c>
    </row>
    <row r="222" spans="1:10" ht="20.100000000000001" customHeight="1">
      <c r="A222" s="1025"/>
      <c r="B222" s="1025"/>
      <c r="C222" s="1025"/>
      <c r="D222" s="1025"/>
      <c r="E222" s="1025"/>
      <c r="F222" s="1025" t="s">
        <v>988</v>
      </c>
      <c r="G222" s="1025"/>
      <c r="H222" s="1025"/>
      <c r="I222" s="1025"/>
      <c r="J222" s="1026">
        <v>306.16000000000003</v>
      </c>
    </row>
    <row r="223" spans="1:10" ht="20.100000000000001" customHeight="1">
      <c r="A223" s="1025"/>
      <c r="B223" s="1025"/>
      <c r="C223" s="1025"/>
      <c r="D223" s="1025"/>
      <c r="E223" s="1025"/>
      <c r="F223" s="1025" t="s">
        <v>989</v>
      </c>
      <c r="G223" s="1025"/>
      <c r="H223" s="1025"/>
      <c r="I223" s="1025"/>
      <c r="J223" s="1026">
        <v>2</v>
      </c>
    </row>
    <row r="224" spans="1:10" ht="20.100000000000001" customHeight="1">
      <c r="A224" s="1025"/>
      <c r="B224" s="1025"/>
      <c r="C224" s="1025"/>
      <c r="D224" s="1025"/>
      <c r="E224" s="1025"/>
      <c r="F224" s="1025" t="s">
        <v>990</v>
      </c>
      <c r="G224" s="1025"/>
      <c r="H224" s="1025"/>
      <c r="I224" s="1025"/>
      <c r="J224" s="1026">
        <v>153.08000000000001</v>
      </c>
    </row>
    <row r="225" spans="1:10" ht="20.100000000000001" customHeight="1">
      <c r="A225" s="1017" t="s">
        <v>991</v>
      </c>
      <c r="B225" s="1027" t="s">
        <v>530</v>
      </c>
      <c r="C225" s="1017" t="s">
        <v>531</v>
      </c>
      <c r="D225" s="1017" t="s">
        <v>296</v>
      </c>
      <c r="E225" s="1027" t="s">
        <v>96</v>
      </c>
      <c r="F225" s="1016" t="s">
        <v>134</v>
      </c>
      <c r="G225" s="1016" t="s">
        <v>974</v>
      </c>
      <c r="H225" s="1016"/>
      <c r="I225" s="1016"/>
      <c r="J225" s="1016" t="s">
        <v>975</v>
      </c>
    </row>
    <row r="226" spans="1:10" ht="26.1" customHeight="1">
      <c r="A226" s="1028" t="s">
        <v>956</v>
      </c>
      <c r="B226" s="1029" t="s">
        <v>1043</v>
      </c>
      <c r="C226" s="1031" t="s">
        <v>839</v>
      </c>
      <c r="D226" s="1028" t="s">
        <v>1044</v>
      </c>
      <c r="E226" s="1030">
        <v>1.1000000000000001</v>
      </c>
      <c r="F226" s="1031" t="s">
        <v>225</v>
      </c>
      <c r="G226" s="1032" t="s">
        <v>1045</v>
      </c>
      <c r="H226" s="1032"/>
      <c r="I226" s="1033"/>
      <c r="J226" s="1034" t="s">
        <v>1046</v>
      </c>
    </row>
    <row r="227" spans="1:10" ht="24" customHeight="1">
      <c r="A227" s="1028" t="s">
        <v>956</v>
      </c>
      <c r="B227" s="1029" t="s">
        <v>1047</v>
      </c>
      <c r="C227" s="1031" t="s">
        <v>839</v>
      </c>
      <c r="D227" s="1028" t="s">
        <v>1048</v>
      </c>
      <c r="E227" s="1030">
        <v>1.1000000000000001</v>
      </c>
      <c r="F227" s="1031" t="s">
        <v>225</v>
      </c>
      <c r="G227" s="1032" t="s">
        <v>1049</v>
      </c>
      <c r="H227" s="1032"/>
      <c r="I227" s="1033"/>
      <c r="J227" s="1034" t="s">
        <v>1050</v>
      </c>
    </row>
    <row r="228" spans="1:10" ht="20.100000000000001" customHeight="1">
      <c r="A228" s="1025"/>
      <c r="B228" s="1025"/>
      <c r="C228" s="1025"/>
      <c r="D228" s="1025"/>
      <c r="E228" s="1025"/>
      <c r="F228" s="1025" t="s">
        <v>994</v>
      </c>
      <c r="G228" s="1025"/>
      <c r="H228" s="1025"/>
      <c r="I228" s="1025"/>
      <c r="J228" s="1026">
        <v>635.62</v>
      </c>
    </row>
    <row r="229" spans="1:10" ht="20.100000000000001" customHeight="1">
      <c r="A229" s="1017" t="s">
        <v>1051</v>
      </c>
      <c r="B229" s="1027" t="s">
        <v>530</v>
      </c>
      <c r="C229" s="1017" t="s">
        <v>531</v>
      </c>
      <c r="D229" s="1017" t="s">
        <v>1052</v>
      </c>
      <c r="E229" s="1027" t="s">
        <v>96</v>
      </c>
      <c r="F229" s="1016" t="s">
        <v>134</v>
      </c>
      <c r="G229" s="1016" t="s">
        <v>974</v>
      </c>
      <c r="H229" s="1016"/>
      <c r="I229" s="1016"/>
      <c r="J229" s="1016" t="s">
        <v>975</v>
      </c>
    </row>
    <row r="230" spans="1:10" ht="24" customHeight="1">
      <c r="A230" s="1041" t="s">
        <v>955</v>
      </c>
      <c r="B230" s="1042" t="s">
        <v>1053</v>
      </c>
      <c r="C230" s="1044" t="s">
        <v>839</v>
      </c>
      <c r="D230" s="1041" t="s">
        <v>1054</v>
      </c>
      <c r="E230" s="1043">
        <v>0.4</v>
      </c>
      <c r="F230" s="1044" t="s">
        <v>225</v>
      </c>
      <c r="G230" s="1045" t="s">
        <v>1055</v>
      </c>
      <c r="H230" s="1045"/>
      <c r="I230" s="1046"/>
      <c r="J230" s="1047" t="s">
        <v>1056</v>
      </c>
    </row>
    <row r="231" spans="1:10" ht="20.100000000000001" customHeight="1">
      <c r="A231" s="1025"/>
      <c r="B231" s="1025"/>
      <c r="C231" s="1025"/>
      <c r="D231" s="1025"/>
      <c r="E231" s="1025"/>
      <c r="F231" s="1025" t="s">
        <v>1057</v>
      </c>
      <c r="G231" s="1025"/>
      <c r="H231" s="1025"/>
      <c r="I231" s="1025"/>
      <c r="J231" s="1026">
        <v>26.39</v>
      </c>
    </row>
    <row r="232" spans="1:10">
      <c r="A232" s="1035"/>
      <c r="B232" s="1035"/>
      <c r="C232" s="1051"/>
      <c r="D232" s="1035"/>
      <c r="E232" s="1035" t="s">
        <v>958</v>
      </c>
      <c r="F232" s="1036">
        <v>0</v>
      </c>
      <c r="G232" s="1035" t="s">
        <v>959</v>
      </c>
      <c r="H232" s="1036">
        <v>179.48</v>
      </c>
      <c r="I232" s="1035" t="s">
        <v>960</v>
      </c>
      <c r="J232" s="1036">
        <v>179.476</v>
      </c>
    </row>
    <row r="233" spans="1:10" ht="15.75" thickBot="1">
      <c r="A233" s="1035"/>
      <c r="B233" s="1035"/>
      <c r="C233" s="1051"/>
      <c r="D233" s="1035"/>
      <c r="E233" s="1035" t="s">
        <v>961</v>
      </c>
      <c r="F233" s="1036">
        <v>0</v>
      </c>
      <c r="G233" s="1035"/>
      <c r="H233" s="1037" t="s">
        <v>962</v>
      </c>
      <c r="I233" s="1037"/>
      <c r="J233" s="1036">
        <v>815.09</v>
      </c>
    </row>
    <row r="234" spans="1:10" ht="0.95" customHeight="1" thickTop="1">
      <c r="A234" s="1038"/>
      <c r="B234" s="1038"/>
      <c r="C234" s="1052"/>
      <c r="D234" s="1038"/>
      <c r="E234" s="1038"/>
      <c r="F234" s="1038"/>
      <c r="G234" s="1038"/>
      <c r="H234" s="1038"/>
      <c r="I234" s="1038"/>
      <c r="J234" s="1038"/>
    </row>
    <row r="235" spans="1:10" ht="18" customHeight="1">
      <c r="A235" s="1015" t="s">
        <v>800</v>
      </c>
      <c r="B235" s="1016" t="s">
        <v>530</v>
      </c>
      <c r="C235" s="1018" t="s">
        <v>531</v>
      </c>
      <c r="D235" s="1015" t="s">
        <v>140</v>
      </c>
      <c r="E235" s="1017" t="s">
        <v>954</v>
      </c>
      <c r="F235" s="1017"/>
      <c r="G235" s="1018" t="s">
        <v>532</v>
      </c>
      <c r="H235" s="1016" t="s">
        <v>27</v>
      </c>
      <c r="I235" s="1016" t="s">
        <v>778</v>
      </c>
      <c r="J235" s="1016" t="s">
        <v>185</v>
      </c>
    </row>
    <row r="236" spans="1:10" ht="24" customHeight="1">
      <c r="A236" s="1019" t="s">
        <v>955</v>
      </c>
      <c r="B236" s="1020" t="s">
        <v>539</v>
      </c>
      <c r="C236" s="1022" t="s">
        <v>839</v>
      </c>
      <c r="D236" s="1019" t="s">
        <v>540</v>
      </c>
      <c r="E236" s="1021">
        <v>4280</v>
      </c>
      <c r="F236" s="1021"/>
      <c r="G236" s="1022" t="s">
        <v>225</v>
      </c>
      <c r="H236" s="1023">
        <v>1</v>
      </c>
      <c r="I236" s="1024">
        <v>640.02</v>
      </c>
      <c r="J236" s="1024">
        <v>640.02</v>
      </c>
    </row>
    <row r="237" spans="1:10" ht="20.100000000000001" customHeight="1">
      <c r="A237" s="1015" t="s">
        <v>198</v>
      </c>
      <c r="B237" s="1016" t="s">
        <v>530</v>
      </c>
      <c r="C237" s="1018" t="s">
        <v>531</v>
      </c>
      <c r="D237" s="1015" t="s">
        <v>957</v>
      </c>
      <c r="E237" s="1016" t="s">
        <v>96</v>
      </c>
      <c r="F237" s="1027" t="s">
        <v>975</v>
      </c>
      <c r="G237" s="1027"/>
      <c r="H237" s="1027"/>
      <c r="I237" s="1027"/>
      <c r="J237" s="1016" t="s">
        <v>998</v>
      </c>
    </row>
    <row r="238" spans="1:10" ht="24" customHeight="1">
      <c r="A238" s="1028" t="s">
        <v>956</v>
      </c>
      <c r="B238" s="1029" t="s">
        <v>1035</v>
      </c>
      <c r="C238" s="1031" t="s">
        <v>839</v>
      </c>
      <c r="D238" s="1028" t="s">
        <v>972</v>
      </c>
      <c r="E238" s="1030">
        <v>1</v>
      </c>
      <c r="F238" s="1028"/>
      <c r="G238" s="1028"/>
      <c r="H238" s="1028"/>
      <c r="I238" s="1034" t="s">
        <v>1036</v>
      </c>
      <c r="J238" s="1034" t="s">
        <v>1036</v>
      </c>
    </row>
    <row r="239" spans="1:10" ht="24" customHeight="1">
      <c r="A239" s="1028" t="s">
        <v>956</v>
      </c>
      <c r="B239" s="1029" t="s">
        <v>1040</v>
      </c>
      <c r="C239" s="1031" t="s">
        <v>839</v>
      </c>
      <c r="D239" s="1028" t="s">
        <v>968</v>
      </c>
      <c r="E239" s="1030">
        <v>5</v>
      </c>
      <c r="F239" s="1028"/>
      <c r="G239" s="1028"/>
      <c r="H239" s="1028"/>
      <c r="I239" s="1034" t="s">
        <v>1041</v>
      </c>
      <c r="J239" s="1034" t="s">
        <v>1042</v>
      </c>
    </row>
    <row r="240" spans="1:10" ht="24" customHeight="1">
      <c r="A240" s="1028" t="s">
        <v>956</v>
      </c>
      <c r="B240" s="1029" t="s">
        <v>1007</v>
      </c>
      <c r="C240" s="1031" t="s">
        <v>839</v>
      </c>
      <c r="D240" s="1028" t="s">
        <v>984</v>
      </c>
      <c r="E240" s="1030">
        <v>1</v>
      </c>
      <c r="F240" s="1028"/>
      <c r="G240" s="1028"/>
      <c r="H240" s="1028"/>
      <c r="I240" s="1034" t="s">
        <v>1008</v>
      </c>
      <c r="J240" s="1034" t="s">
        <v>1008</v>
      </c>
    </row>
    <row r="241" spans="1:10" ht="24" customHeight="1">
      <c r="A241" s="1028" t="s">
        <v>956</v>
      </c>
      <c r="B241" s="1029" t="s">
        <v>1037</v>
      </c>
      <c r="C241" s="1031" t="s">
        <v>839</v>
      </c>
      <c r="D241" s="1028" t="s">
        <v>966</v>
      </c>
      <c r="E241" s="1030">
        <v>5</v>
      </c>
      <c r="F241" s="1028"/>
      <c r="G241" s="1028"/>
      <c r="H241" s="1028"/>
      <c r="I241" s="1034" t="s">
        <v>1038</v>
      </c>
      <c r="J241" s="1034" t="s">
        <v>1039</v>
      </c>
    </row>
    <row r="242" spans="1:10" ht="20.100000000000001" customHeight="1">
      <c r="A242" s="1025"/>
      <c r="B242" s="1025"/>
      <c r="C242" s="1025"/>
      <c r="D242" s="1025"/>
      <c r="E242" s="1025"/>
      <c r="F242" s="1025" t="s">
        <v>1010</v>
      </c>
      <c r="G242" s="1025"/>
      <c r="H242" s="1025"/>
      <c r="I242" s="1025"/>
      <c r="J242" s="1040">
        <v>0</v>
      </c>
    </row>
    <row r="243" spans="1:10" ht="20.100000000000001" customHeight="1">
      <c r="A243" s="1025"/>
      <c r="B243" s="1025"/>
      <c r="C243" s="1025"/>
      <c r="D243" s="1025"/>
      <c r="E243" s="1025"/>
      <c r="F243" s="1025" t="s">
        <v>1011</v>
      </c>
      <c r="G243" s="1025"/>
      <c r="H243" s="1025"/>
      <c r="I243" s="1025"/>
      <c r="J243" s="1026">
        <v>306.16000000000003</v>
      </c>
    </row>
    <row r="244" spans="1:10" ht="20.100000000000001" customHeight="1">
      <c r="A244" s="1025"/>
      <c r="B244" s="1025"/>
      <c r="C244" s="1025"/>
      <c r="D244" s="1025"/>
      <c r="E244" s="1025"/>
      <c r="F244" s="1025" t="s">
        <v>988</v>
      </c>
      <c r="G244" s="1025"/>
      <c r="H244" s="1025"/>
      <c r="I244" s="1025"/>
      <c r="J244" s="1026">
        <v>306.16000000000003</v>
      </c>
    </row>
    <row r="245" spans="1:10" ht="20.100000000000001" customHeight="1">
      <c r="A245" s="1025"/>
      <c r="B245" s="1025"/>
      <c r="C245" s="1025"/>
      <c r="D245" s="1025"/>
      <c r="E245" s="1025"/>
      <c r="F245" s="1025" t="s">
        <v>989</v>
      </c>
      <c r="G245" s="1025"/>
      <c r="H245" s="1025"/>
      <c r="I245" s="1025"/>
      <c r="J245" s="1026">
        <v>2</v>
      </c>
    </row>
    <row r="246" spans="1:10" ht="20.100000000000001" customHeight="1">
      <c r="A246" s="1025"/>
      <c r="B246" s="1025"/>
      <c r="C246" s="1025"/>
      <c r="D246" s="1025"/>
      <c r="E246" s="1025"/>
      <c r="F246" s="1025" t="s">
        <v>990</v>
      </c>
      <c r="G246" s="1025"/>
      <c r="H246" s="1025"/>
      <c r="I246" s="1025"/>
      <c r="J246" s="1026">
        <v>153.08000000000001</v>
      </c>
    </row>
    <row r="247" spans="1:10" ht="20.100000000000001" customHeight="1">
      <c r="A247" s="1017" t="s">
        <v>991</v>
      </c>
      <c r="B247" s="1027" t="s">
        <v>530</v>
      </c>
      <c r="C247" s="1017" t="s">
        <v>531</v>
      </c>
      <c r="D247" s="1017" t="s">
        <v>296</v>
      </c>
      <c r="E247" s="1027" t="s">
        <v>96</v>
      </c>
      <c r="F247" s="1016" t="s">
        <v>134</v>
      </c>
      <c r="G247" s="1016" t="s">
        <v>974</v>
      </c>
      <c r="H247" s="1016"/>
      <c r="I247" s="1016"/>
      <c r="J247" s="1016" t="s">
        <v>975</v>
      </c>
    </row>
    <row r="248" spans="1:10" ht="24" customHeight="1">
      <c r="A248" s="1028" t="s">
        <v>956</v>
      </c>
      <c r="B248" s="1029" t="s">
        <v>1047</v>
      </c>
      <c r="C248" s="1031" t="s">
        <v>839</v>
      </c>
      <c r="D248" s="1028" t="s">
        <v>1048</v>
      </c>
      <c r="E248" s="1030">
        <v>1.1000000000000001</v>
      </c>
      <c r="F248" s="1031" t="s">
        <v>225</v>
      </c>
      <c r="G248" s="1032" t="s">
        <v>1049</v>
      </c>
      <c r="H248" s="1032"/>
      <c r="I248" s="1033"/>
      <c r="J248" s="1034" t="s">
        <v>1050</v>
      </c>
    </row>
    <row r="249" spans="1:10" ht="26.1" customHeight="1">
      <c r="A249" s="1028" t="s">
        <v>956</v>
      </c>
      <c r="B249" s="1029" t="s">
        <v>1058</v>
      </c>
      <c r="C249" s="1031" t="s">
        <v>839</v>
      </c>
      <c r="D249" s="1028" t="s">
        <v>1059</v>
      </c>
      <c r="E249" s="1030">
        <v>1.1000000000000001</v>
      </c>
      <c r="F249" s="1031" t="s">
        <v>225</v>
      </c>
      <c r="G249" s="1032" t="s">
        <v>1060</v>
      </c>
      <c r="H249" s="1032"/>
      <c r="I249" s="1033"/>
      <c r="J249" s="1034" t="s">
        <v>1061</v>
      </c>
    </row>
    <row r="250" spans="1:10" ht="20.100000000000001" customHeight="1">
      <c r="A250" s="1025"/>
      <c r="B250" s="1025"/>
      <c r="C250" s="1025"/>
      <c r="D250" s="1025"/>
      <c r="E250" s="1025"/>
      <c r="F250" s="1025" t="s">
        <v>994</v>
      </c>
      <c r="G250" s="1025"/>
      <c r="H250" s="1025"/>
      <c r="I250" s="1025"/>
      <c r="J250" s="1026">
        <v>460.55</v>
      </c>
    </row>
    <row r="251" spans="1:10" ht="20.100000000000001" customHeight="1">
      <c r="A251" s="1017" t="s">
        <v>1051</v>
      </c>
      <c r="B251" s="1027" t="s">
        <v>530</v>
      </c>
      <c r="C251" s="1017" t="s">
        <v>531</v>
      </c>
      <c r="D251" s="1017" t="s">
        <v>1052</v>
      </c>
      <c r="E251" s="1027" t="s">
        <v>96</v>
      </c>
      <c r="F251" s="1016" t="s">
        <v>134</v>
      </c>
      <c r="G251" s="1016" t="s">
        <v>974</v>
      </c>
      <c r="H251" s="1016"/>
      <c r="I251" s="1016"/>
      <c r="J251" s="1016" t="s">
        <v>975</v>
      </c>
    </row>
    <row r="252" spans="1:10" ht="24" customHeight="1">
      <c r="A252" s="1041" t="s">
        <v>955</v>
      </c>
      <c r="B252" s="1042" t="s">
        <v>1053</v>
      </c>
      <c r="C252" s="1044" t="s">
        <v>839</v>
      </c>
      <c r="D252" s="1041" t="s">
        <v>1054</v>
      </c>
      <c r="E252" s="1043">
        <v>0.4</v>
      </c>
      <c r="F252" s="1044" t="s">
        <v>225</v>
      </c>
      <c r="G252" s="1045" t="s">
        <v>1055</v>
      </c>
      <c r="H252" s="1045"/>
      <c r="I252" s="1046"/>
      <c r="J252" s="1047" t="s">
        <v>1056</v>
      </c>
    </row>
    <row r="253" spans="1:10" ht="20.100000000000001" customHeight="1">
      <c r="A253" s="1025"/>
      <c r="B253" s="1025"/>
      <c r="C253" s="1025"/>
      <c r="D253" s="1025"/>
      <c r="E253" s="1025"/>
      <c r="F253" s="1025" t="s">
        <v>1057</v>
      </c>
      <c r="G253" s="1025"/>
      <c r="H253" s="1025"/>
      <c r="I253" s="1025"/>
      <c r="J253" s="1026">
        <v>26.39</v>
      </c>
    </row>
    <row r="254" spans="1:10">
      <c r="A254" s="1035"/>
      <c r="B254" s="1035"/>
      <c r="C254" s="1051"/>
      <c r="D254" s="1035"/>
      <c r="E254" s="1035" t="s">
        <v>958</v>
      </c>
      <c r="F254" s="1036">
        <v>0</v>
      </c>
      <c r="G254" s="1035" t="s">
        <v>959</v>
      </c>
      <c r="H254" s="1036">
        <v>179.48</v>
      </c>
      <c r="I254" s="1035" t="s">
        <v>960</v>
      </c>
      <c r="J254" s="1036">
        <v>179.476</v>
      </c>
    </row>
    <row r="255" spans="1:10" ht="15.75" thickBot="1">
      <c r="A255" s="1035"/>
      <c r="B255" s="1035"/>
      <c r="C255" s="1051"/>
      <c r="D255" s="1035"/>
      <c r="E255" s="1035" t="s">
        <v>961</v>
      </c>
      <c r="F255" s="1036">
        <v>0</v>
      </c>
      <c r="G255" s="1035"/>
      <c r="H255" s="1037" t="s">
        <v>962</v>
      </c>
      <c r="I255" s="1037"/>
      <c r="J255" s="1036">
        <v>640.02</v>
      </c>
    </row>
    <row r="256" spans="1:10" ht="0.95" customHeight="1" thickTop="1">
      <c r="A256" s="1038"/>
      <c r="B256" s="1038"/>
      <c r="C256" s="1052"/>
      <c r="D256" s="1038"/>
      <c r="E256" s="1038"/>
      <c r="F256" s="1038"/>
      <c r="G256" s="1038"/>
      <c r="H256" s="1038"/>
      <c r="I256" s="1038"/>
      <c r="J256" s="1038"/>
    </row>
    <row r="257" spans="1:10" ht="18" customHeight="1">
      <c r="A257" s="1015" t="s">
        <v>801</v>
      </c>
      <c r="B257" s="1016" t="s">
        <v>530</v>
      </c>
      <c r="C257" s="1018" t="s">
        <v>531</v>
      </c>
      <c r="D257" s="1015" t="s">
        <v>140</v>
      </c>
      <c r="E257" s="1017" t="s">
        <v>954</v>
      </c>
      <c r="F257" s="1017"/>
      <c r="G257" s="1018" t="s">
        <v>532</v>
      </c>
      <c r="H257" s="1016" t="s">
        <v>27</v>
      </c>
      <c r="I257" s="1016" t="s">
        <v>778</v>
      </c>
      <c r="J257" s="1016" t="s">
        <v>185</v>
      </c>
    </row>
    <row r="258" spans="1:10" ht="26.1" customHeight="1">
      <c r="A258" s="1019" t="s">
        <v>955</v>
      </c>
      <c r="B258" s="1020" t="s">
        <v>856</v>
      </c>
      <c r="C258" s="1022" t="s">
        <v>839</v>
      </c>
      <c r="D258" s="1019" t="s">
        <v>750</v>
      </c>
      <c r="E258" s="1021">
        <v>4281</v>
      </c>
      <c r="F258" s="1021"/>
      <c r="G258" s="1022" t="s">
        <v>225</v>
      </c>
      <c r="H258" s="1023">
        <v>1</v>
      </c>
      <c r="I258" s="1024">
        <v>1037.1300000000001</v>
      </c>
      <c r="J258" s="1024">
        <v>1037.1300000000001</v>
      </c>
    </row>
    <row r="259" spans="1:10" ht="20.100000000000001" customHeight="1">
      <c r="A259" s="1015" t="s">
        <v>198</v>
      </c>
      <c r="B259" s="1016" t="s">
        <v>530</v>
      </c>
      <c r="C259" s="1018" t="s">
        <v>531</v>
      </c>
      <c r="D259" s="1015" t="s">
        <v>957</v>
      </c>
      <c r="E259" s="1016" t="s">
        <v>96</v>
      </c>
      <c r="F259" s="1027" t="s">
        <v>975</v>
      </c>
      <c r="G259" s="1027"/>
      <c r="H259" s="1027"/>
      <c r="I259" s="1027"/>
      <c r="J259" s="1016" t="s">
        <v>998</v>
      </c>
    </row>
    <row r="260" spans="1:10" ht="24" customHeight="1">
      <c r="A260" s="1028" t="s">
        <v>956</v>
      </c>
      <c r="B260" s="1029" t="s">
        <v>1040</v>
      </c>
      <c r="C260" s="1031" t="s">
        <v>839</v>
      </c>
      <c r="D260" s="1028" t="s">
        <v>968</v>
      </c>
      <c r="E260" s="1030">
        <v>5</v>
      </c>
      <c r="F260" s="1028"/>
      <c r="G260" s="1028"/>
      <c r="H260" s="1028"/>
      <c r="I260" s="1034" t="s">
        <v>1041</v>
      </c>
      <c r="J260" s="1034" t="s">
        <v>1042</v>
      </c>
    </row>
    <row r="261" spans="1:10" ht="24" customHeight="1">
      <c r="A261" s="1028" t="s">
        <v>956</v>
      </c>
      <c r="B261" s="1029" t="s">
        <v>1037</v>
      </c>
      <c r="C261" s="1031" t="s">
        <v>839</v>
      </c>
      <c r="D261" s="1028" t="s">
        <v>966</v>
      </c>
      <c r="E261" s="1030">
        <v>5</v>
      </c>
      <c r="F261" s="1028"/>
      <c r="G261" s="1028"/>
      <c r="H261" s="1028"/>
      <c r="I261" s="1034" t="s">
        <v>1038</v>
      </c>
      <c r="J261" s="1034" t="s">
        <v>1039</v>
      </c>
    </row>
    <row r="262" spans="1:10" ht="24" customHeight="1">
      <c r="A262" s="1028" t="s">
        <v>956</v>
      </c>
      <c r="B262" s="1029" t="s">
        <v>1035</v>
      </c>
      <c r="C262" s="1031" t="s">
        <v>839</v>
      </c>
      <c r="D262" s="1028" t="s">
        <v>972</v>
      </c>
      <c r="E262" s="1030">
        <v>2</v>
      </c>
      <c r="F262" s="1028"/>
      <c r="G262" s="1028"/>
      <c r="H262" s="1028"/>
      <c r="I262" s="1034" t="s">
        <v>1036</v>
      </c>
      <c r="J262" s="1034" t="s">
        <v>1062</v>
      </c>
    </row>
    <row r="263" spans="1:10" ht="24" customHeight="1">
      <c r="A263" s="1028" t="s">
        <v>956</v>
      </c>
      <c r="B263" s="1029" t="s">
        <v>1007</v>
      </c>
      <c r="C263" s="1031" t="s">
        <v>839</v>
      </c>
      <c r="D263" s="1028" t="s">
        <v>984</v>
      </c>
      <c r="E263" s="1030">
        <v>1</v>
      </c>
      <c r="F263" s="1028"/>
      <c r="G263" s="1028"/>
      <c r="H263" s="1028"/>
      <c r="I263" s="1034" t="s">
        <v>1008</v>
      </c>
      <c r="J263" s="1034" t="s">
        <v>1008</v>
      </c>
    </row>
    <row r="264" spans="1:10" ht="20.100000000000001" customHeight="1">
      <c r="A264" s="1025"/>
      <c r="B264" s="1025"/>
      <c r="C264" s="1025"/>
      <c r="D264" s="1025"/>
      <c r="E264" s="1025"/>
      <c r="F264" s="1025" t="s">
        <v>1010</v>
      </c>
      <c r="G264" s="1025"/>
      <c r="H264" s="1025"/>
      <c r="I264" s="1025"/>
      <c r="J264" s="1040">
        <v>0</v>
      </c>
    </row>
    <row r="265" spans="1:10" ht="20.100000000000001" customHeight="1">
      <c r="A265" s="1025"/>
      <c r="B265" s="1025"/>
      <c r="C265" s="1025"/>
      <c r="D265" s="1025"/>
      <c r="E265" s="1025"/>
      <c r="F265" s="1025" t="s">
        <v>1011</v>
      </c>
      <c r="G265" s="1025"/>
      <c r="H265" s="1025"/>
      <c r="I265" s="1025"/>
      <c r="J265" s="1026">
        <v>332.77</v>
      </c>
    </row>
    <row r="266" spans="1:10" ht="20.100000000000001" customHeight="1">
      <c r="A266" s="1025"/>
      <c r="B266" s="1025"/>
      <c r="C266" s="1025"/>
      <c r="D266" s="1025"/>
      <c r="E266" s="1025"/>
      <c r="F266" s="1025" t="s">
        <v>988</v>
      </c>
      <c r="G266" s="1025"/>
      <c r="H266" s="1025"/>
      <c r="I266" s="1025"/>
      <c r="J266" s="1026">
        <v>332.77</v>
      </c>
    </row>
    <row r="267" spans="1:10" ht="20.100000000000001" customHeight="1">
      <c r="A267" s="1025"/>
      <c r="B267" s="1025"/>
      <c r="C267" s="1025"/>
      <c r="D267" s="1025"/>
      <c r="E267" s="1025"/>
      <c r="F267" s="1025" t="s">
        <v>989</v>
      </c>
      <c r="G267" s="1025"/>
      <c r="H267" s="1025"/>
      <c r="I267" s="1025"/>
      <c r="J267" s="1026">
        <v>2</v>
      </c>
    </row>
    <row r="268" spans="1:10" ht="20.100000000000001" customHeight="1">
      <c r="A268" s="1025"/>
      <c r="B268" s="1025"/>
      <c r="C268" s="1025"/>
      <c r="D268" s="1025"/>
      <c r="E268" s="1025"/>
      <c r="F268" s="1025" t="s">
        <v>990</v>
      </c>
      <c r="G268" s="1025"/>
      <c r="H268" s="1025"/>
      <c r="I268" s="1025"/>
      <c r="J268" s="1026">
        <v>166.38</v>
      </c>
    </row>
    <row r="269" spans="1:10" ht="20.100000000000001" customHeight="1">
      <c r="A269" s="1017" t="s">
        <v>991</v>
      </c>
      <c r="B269" s="1027" t="s">
        <v>530</v>
      </c>
      <c r="C269" s="1017" t="s">
        <v>531</v>
      </c>
      <c r="D269" s="1017" t="s">
        <v>296</v>
      </c>
      <c r="E269" s="1027" t="s">
        <v>96</v>
      </c>
      <c r="F269" s="1016" t="s">
        <v>134</v>
      </c>
      <c r="G269" s="1016" t="s">
        <v>974</v>
      </c>
      <c r="H269" s="1016"/>
      <c r="I269" s="1016"/>
      <c r="J269" s="1016" t="s">
        <v>975</v>
      </c>
    </row>
    <row r="270" spans="1:10" ht="39" customHeight="1">
      <c r="A270" s="1028" t="s">
        <v>956</v>
      </c>
      <c r="B270" s="1029" t="s">
        <v>1063</v>
      </c>
      <c r="C270" s="1031" t="s">
        <v>445</v>
      </c>
      <c r="D270" s="1028" t="s">
        <v>1064</v>
      </c>
      <c r="E270" s="1030">
        <v>4.7830000000000004</v>
      </c>
      <c r="F270" s="1031" t="s">
        <v>231</v>
      </c>
      <c r="G270" s="1032" t="s">
        <v>1065</v>
      </c>
      <c r="H270" s="1032"/>
      <c r="I270" s="1033"/>
      <c r="J270" s="1034" t="s">
        <v>1066</v>
      </c>
    </row>
    <row r="271" spans="1:10" ht="24" customHeight="1">
      <c r="A271" s="1028" t="s">
        <v>956</v>
      </c>
      <c r="B271" s="1029" t="s">
        <v>1047</v>
      </c>
      <c r="C271" s="1031" t="s">
        <v>839</v>
      </c>
      <c r="D271" s="1028" t="s">
        <v>1048</v>
      </c>
      <c r="E271" s="1030">
        <v>1.1000000000000001</v>
      </c>
      <c r="F271" s="1031" t="s">
        <v>225</v>
      </c>
      <c r="G271" s="1032" t="s">
        <v>1049</v>
      </c>
      <c r="H271" s="1032"/>
      <c r="I271" s="1033"/>
      <c r="J271" s="1034" t="s">
        <v>1050</v>
      </c>
    </row>
    <row r="272" spans="1:10" ht="20.100000000000001" customHeight="1">
      <c r="A272" s="1025"/>
      <c r="B272" s="1025"/>
      <c r="C272" s="1025"/>
      <c r="D272" s="1025"/>
      <c r="E272" s="1025"/>
      <c r="F272" s="1025" t="s">
        <v>994</v>
      </c>
      <c r="G272" s="1025"/>
      <c r="H272" s="1025"/>
      <c r="I272" s="1025"/>
      <c r="J272" s="1026">
        <v>844.36</v>
      </c>
    </row>
    <row r="273" spans="1:10" ht="20.100000000000001" customHeight="1">
      <c r="A273" s="1017" t="s">
        <v>1051</v>
      </c>
      <c r="B273" s="1027" t="s">
        <v>530</v>
      </c>
      <c r="C273" s="1017" t="s">
        <v>531</v>
      </c>
      <c r="D273" s="1017" t="s">
        <v>1052</v>
      </c>
      <c r="E273" s="1027" t="s">
        <v>96</v>
      </c>
      <c r="F273" s="1016" t="s">
        <v>134</v>
      </c>
      <c r="G273" s="1016" t="s">
        <v>974</v>
      </c>
      <c r="H273" s="1016"/>
      <c r="I273" s="1016"/>
      <c r="J273" s="1016" t="s">
        <v>975</v>
      </c>
    </row>
    <row r="274" spans="1:10" ht="24" customHeight="1">
      <c r="A274" s="1041" t="s">
        <v>955</v>
      </c>
      <c r="B274" s="1042" t="s">
        <v>1053</v>
      </c>
      <c r="C274" s="1044" t="s">
        <v>839</v>
      </c>
      <c r="D274" s="1041" t="s">
        <v>1054</v>
      </c>
      <c r="E274" s="1043">
        <v>0.4</v>
      </c>
      <c r="F274" s="1044" t="s">
        <v>225</v>
      </c>
      <c r="G274" s="1045" t="s">
        <v>1055</v>
      </c>
      <c r="H274" s="1045"/>
      <c r="I274" s="1046"/>
      <c r="J274" s="1047" t="s">
        <v>1056</v>
      </c>
    </row>
    <row r="275" spans="1:10" ht="20.100000000000001" customHeight="1">
      <c r="A275" s="1025"/>
      <c r="B275" s="1025"/>
      <c r="C275" s="1025"/>
      <c r="D275" s="1025"/>
      <c r="E275" s="1025"/>
      <c r="F275" s="1025" t="s">
        <v>1057</v>
      </c>
      <c r="G275" s="1025"/>
      <c r="H275" s="1025"/>
      <c r="I275" s="1025"/>
      <c r="J275" s="1026">
        <v>26.39</v>
      </c>
    </row>
    <row r="276" spans="1:10">
      <c r="A276" s="1035"/>
      <c r="B276" s="1035"/>
      <c r="C276" s="1051"/>
      <c r="D276" s="1035"/>
      <c r="E276" s="1035" t="s">
        <v>958</v>
      </c>
      <c r="F276" s="1036">
        <v>0</v>
      </c>
      <c r="G276" s="1035" t="s">
        <v>959</v>
      </c>
      <c r="H276" s="1036">
        <v>192.78</v>
      </c>
      <c r="I276" s="1035" t="s">
        <v>960</v>
      </c>
      <c r="J276" s="1036">
        <v>192.78100000000001</v>
      </c>
    </row>
    <row r="277" spans="1:10" ht="15.75" thickBot="1">
      <c r="A277" s="1035"/>
      <c r="B277" s="1035"/>
      <c r="C277" s="1051"/>
      <c r="D277" s="1035"/>
      <c r="E277" s="1035" t="s">
        <v>961</v>
      </c>
      <c r="F277" s="1036">
        <v>0</v>
      </c>
      <c r="G277" s="1035"/>
      <c r="H277" s="1037" t="s">
        <v>962</v>
      </c>
      <c r="I277" s="1037"/>
      <c r="J277" s="1036">
        <v>1037.1300000000001</v>
      </c>
    </row>
    <row r="278" spans="1:10" ht="0.95" customHeight="1" thickTop="1">
      <c r="A278" s="1038"/>
      <c r="B278" s="1038"/>
      <c r="C278" s="1052"/>
      <c r="D278" s="1038"/>
      <c r="E278" s="1038"/>
      <c r="F278" s="1038"/>
      <c r="G278" s="1038"/>
      <c r="H278" s="1038"/>
      <c r="I278" s="1038"/>
      <c r="J278" s="1038"/>
    </row>
    <row r="279" spans="1:10" ht="18" customHeight="1">
      <c r="A279" s="1015" t="s">
        <v>802</v>
      </c>
      <c r="B279" s="1016" t="s">
        <v>530</v>
      </c>
      <c r="C279" s="1018" t="s">
        <v>531</v>
      </c>
      <c r="D279" s="1015" t="s">
        <v>140</v>
      </c>
      <c r="E279" s="1017" t="s">
        <v>954</v>
      </c>
      <c r="F279" s="1017"/>
      <c r="G279" s="1018" t="s">
        <v>532</v>
      </c>
      <c r="H279" s="1016" t="s">
        <v>27</v>
      </c>
      <c r="I279" s="1016" t="s">
        <v>778</v>
      </c>
      <c r="J279" s="1016" t="s">
        <v>185</v>
      </c>
    </row>
    <row r="280" spans="1:10" ht="24" customHeight="1">
      <c r="A280" s="1019" t="s">
        <v>955</v>
      </c>
      <c r="B280" s="1020" t="s">
        <v>834</v>
      </c>
      <c r="C280" s="1022" t="s">
        <v>858</v>
      </c>
      <c r="D280" s="1019" t="s">
        <v>835</v>
      </c>
      <c r="E280" s="1021">
        <v>7</v>
      </c>
      <c r="F280" s="1021"/>
      <c r="G280" s="1022" t="s">
        <v>815</v>
      </c>
      <c r="H280" s="1023">
        <v>1</v>
      </c>
      <c r="I280" s="1024">
        <v>35.78</v>
      </c>
      <c r="J280" s="1024">
        <v>35.78</v>
      </c>
    </row>
    <row r="281" spans="1:10" ht="24" customHeight="1">
      <c r="A281" s="1028" t="s">
        <v>956</v>
      </c>
      <c r="B281" s="1029" t="s">
        <v>1067</v>
      </c>
      <c r="C281" s="1031" t="s">
        <v>839</v>
      </c>
      <c r="D281" s="1028" t="s">
        <v>1068</v>
      </c>
      <c r="E281" s="1033" t="s">
        <v>970</v>
      </c>
      <c r="F281" s="1033"/>
      <c r="G281" s="1031" t="s">
        <v>815</v>
      </c>
      <c r="H281" s="1030">
        <v>1</v>
      </c>
      <c r="I281" s="1039">
        <v>15.2</v>
      </c>
      <c r="J281" s="1039">
        <v>15.2</v>
      </c>
    </row>
    <row r="282" spans="1:10" ht="24" customHeight="1">
      <c r="A282" s="1028" t="s">
        <v>956</v>
      </c>
      <c r="B282" s="1029" t="s">
        <v>1040</v>
      </c>
      <c r="C282" s="1031" t="s">
        <v>839</v>
      </c>
      <c r="D282" s="1028" t="s">
        <v>968</v>
      </c>
      <c r="E282" s="1033" t="s">
        <v>957</v>
      </c>
      <c r="F282" s="1033"/>
      <c r="G282" s="1031" t="s">
        <v>282</v>
      </c>
      <c r="H282" s="1030">
        <v>0.90669999999999995</v>
      </c>
      <c r="I282" s="1039">
        <v>22.7</v>
      </c>
      <c r="J282" s="1039">
        <v>20.58</v>
      </c>
    </row>
    <row r="283" spans="1:10">
      <c r="A283" s="1035"/>
      <c r="B283" s="1035"/>
      <c r="C283" s="1051"/>
      <c r="D283" s="1035"/>
      <c r="E283" s="1035" t="s">
        <v>958</v>
      </c>
      <c r="F283" s="1036">
        <v>20.58</v>
      </c>
      <c r="G283" s="1035" t="s">
        <v>959</v>
      </c>
      <c r="H283" s="1036">
        <v>0</v>
      </c>
      <c r="I283" s="1035" t="s">
        <v>960</v>
      </c>
      <c r="J283" s="1036">
        <v>20.58</v>
      </c>
    </row>
    <row r="284" spans="1:10" ht="15.75" thickBot="1">
      <c r="A284" s="1035"/>
      <c r="B284" s="1035"/>
      <c r="C284" s="1051"/>
      <c r="D284" s="1035"/>
      <c r="E284" s="1035" t="s">
        <v>961</v>
      </c>
      <c r="F284" s="1036">
        <v>0</v>
      </c>
      <c r="G284" s="1035"/>
      <c r="H284" s="1037" t="s">
        <v>962</v>
      </c>
      <c r="I284" s="1037"/>
      <c r="J284" s="1036">
        <v>35.78</v>
      </c>
    </row>
    <row r="285" spans="1:10" ht="0.95" customHeight="1" thickTop="1">
      <c r="A285" s="1038"/>
      <c r="B285" s="1038"/>
      <c r="C285" s="1052"/>
      <c r="D285" s="1038"/>
      <c r="E285" s="1038"/>
      <c r="F285" s="1038"/>
      <c r="G285" s="1038"/>
      <c r="H285" s="1038"/>
      <c r="I285" s="1038"/>
      <c r="J285" s="1038"/>
    </row>
    <row r="286" spans="1:10" ht="18" customHeight="1">
      <c r="A286" s="1015" t="s">
        <v>803</v>
      </c>
      <c r="B286" s="1016" t="s">
        <v>530</v>
      </c>
      <c r="C286" s="1018" t="s">
        <v>531</v>
      </c>
      <c r="D286" s="1015" t="s">
        <v>140</v>
      </c>
      <c r="E286" s="1017" t="s">
        <v>954</v>
      </c>
      <c r="F286" s="1017"/>
      <c r="G286" s="1018" t="s">
        <v>532</v>
      </c>
      <c r="H286" s="1016" t="s">
        <v>27</v>
      </c>
      <c r="I286" s="1016" t="s">
        <v>778</v>
      </c>
      <c r="J286" s="1016" t="s">
        <v>185</v>
      </c>
    </row>
    <row r="287" spans="1:10" ht="24" customHeight="1">
      <c r="A287" s="1019" t="s">
        <v>955</v>
      </c>
      <c r="B287" s="1020" t="s">
        <v>541</v>
      </c>
      <c r="C287" s="1022" t="s">
        <v>839</v>
      </c>
      <c r="D287" s="1019" t="s">
        <v>542</v>
      </c>
      <c r="E287" s="1021">
        <v>4557</v>
      </c>
      <c r="F287" s="1021"/>
      <c r="G287" s="1022" t="s">
        <v>231</v>
      </c>
      <c r="H287" s="1023">
        <v>1</v>
      </c>
      <c r="I287" s="1024">
        <v>9.11</v>
      </c>
      <c r="J287" s="1024">
        <v>9.11</v>
      </c>
    </row>
    <row r="288" spans="1:10" ht="20.100000000000001" customHeight="1">
      <c r="A288" s="1015" t="s">
        <v>198</v>
      </c>
      <c r="B288" s="1016" t="s">
        <v>530</v>
      </c>
      <c r="C288" s="1018" t="s">
        <v>531</v>
      </c>
      <c r="D288" s="1015" t="s">
        <v>957</v>
      </c>
      <c r="E288" s="1016" t="s">
        <v>96</v>
      </c>
      <c r="F288" s="1027" t="s">
        <v>975</v>
      </c>
      <c r="G288" s="1027"/>
      <c r="H288" s="1027"/>
      <c r="I288" s="1027"/>
      <c r="J288" s="1016" t="s">
        <v>998</v>
      </c>
    </row>
    <row r="289" spans="1:10" ht="24" customHeight="1">
      <c r="A289" s="1028" t="s">
        <v>956</v>
      </c>
      <c r="B289" s="1029" t="s">
        <v>1007</v>
      </c>
      <c r="C289" s="1031" t="s">
        <v>839</v>
      </c>
      <c r="D289" s="1028" t="s">
        <v>984</v>
      </c>
      <c r="E289" s="1030">
        <v>1.2</v>
      </c>
      <c r="F289" s="1028"/>
      <c r="G289" s="1028"/>
      <c r="H289" s="1028"/>
      <c r="I289" s="1034" t="s">
        <v>1008</v>
      </c>
      <c r="J289" s="1034" t="s">
        <v>1069</v>
      </c>
    </row>
    <row r="290" spans="1:10" ht="24" customHeight="1">
      <c r="A290" s="1028" t="s">
        <v>956</v>
      </c>
      <c r="B290" s="1029" t="s">
        <v>1005</v>
      </c>
      <c r="C290" s="1031" t="s">
        <v>839</v>
      </c>
      <c r="D290" s="1028" t="s">
        <v>964</v>
      </c>
      <c r="E290" s="1030">
        <v>0.8</v>
      </c>
      <c r="F290" s="1028"/>
      <c r="G290" s="1028"/>
      <c r="H290" s="1028"/>
      <c r="I290" s="1034" t="s">
        <v>1006</v>
      </c>
      <c r="J290" s="1034" t="s">
        <v>1070</v>
      </c>
    </row>
    <row r="291" spans="1:10" ht="20.100000000000001" customHeight="1">
      <c r="A291" s="1025"/>
      <c r="B291" s="1025"/>
      <c r="C291" s="1025"/>
      <c r="D291" s="1025"/>
      <c r="E291" s="1025"/>
      <c r="F291" s="1025" t="s">
        <v>1010</v>
      </c>
      <c r="G291" s="1025"/>
      <c r="H291" s="1025"/>
      <c r="I291" s="1025"/>
      <c r="J291" s="1040">
        <v>0</v>
      </c>
    </row>
    <row r="292" spans="1:10" ht="20.100000000000001" customHeight="1">
      <c r="A292" s="1025"/>
      <c r="B292" s="1025"/>
      <c r="C292" s="1025"/>
      <c r="D292" s="1025"/>
      <c r="E292" s="1025"/>
      <c r="F292" s="1025" t="s">
        <v>1011</v>
      </c>
      <c r="G292" s="1025"/>
      <c r="H292" s="1025"/>
      <c r="I292" s="1025"/>
      <c r="J292" s="1026">
        <v>49.66</v>
      </c>
    </row>
    <row r="293" spans="1:10" ht="20.100000000000001" customHeight="1">
      <c r="A293" s="1025"/>
      <c r="B293" s="1025"/>
      <c r="C293" s="1025"/>
      <c r="D293" s="1025"/>
      <c r="E293" s="1025"/>
      <c r="F293" s="1025" t="s">
        <v>988</v>
      </c>
      <c r="G293" s="1025"/>
      <c r="H293" s="1025"/>
      <c r="I293" s="1025"/>
      <c r="J293" s="1026">
        <v>49.66</v>
      </c>
    </row>
    <row r="294" spans="1:10" ht="20.100000000000001" customHeight="1">
      <c r="A294" s="1025"/>
      <c r="B294" s="1025"/>
      <c r="C294" s="1025"/>
      <c r="D294" s="1025"/>
      <c r="E294" s="1025"/>
      <c r="F294" s="1025" t="s">
        <v>989</v>
      </c>
      <c r="G294" s="1025"/>
      <c r="H294" s="1025"/>
      <c r="I294" s="1025"/>
      <c r="J294" s="1026">
        <v>22</v>
      </c>
    </row>
    <row r="295" spans="1:10" ht="20.100000000000001" customHeight="1">
      <c r="A295" s="1025"/>
      <c r="B295" s="1025"/>
      <c r="C295" s="1025"/>
      <c r="D295" s="1025"/>
      <c r="E295" s="1025"/>
      <c r="F295" s="1025" t="s">
        <v>990</v>
      </c>
      <c r="G295" s="1025"/>
      <c r="H295" s="1025"/>
      <c r="I295" s="1025"/>
      <c r="J295" s="1026">
        <v>2.25</v>
      </c>
    </row>
    <row r="296" spans="1:10" ht="20.100000000000001" customHeight="1">
      <c r="A296" s="1017" t="s">
        <v>991</v>
      </c>
      <c r="B296" s="1027" t="s">
        <v>530</v>
      </c>
      <c r="C296" s="1017" t="s">
        <v>531</v>
      </c>
      <c r="D296" s="1017" t="s">
        <v>296</v>
      </c>
      <c r="E296" s="1027" t="s">
        <v>96</v>
      </c>
      <c r="F296" s="1016" t="s">
        <v>134</v>
      </c>
      <c r="G296" s="1016" t="s">
        <v>974</v>
      </c>
      <c r="H296" s="1016"/>
      <c r="I296" s="1016"/>
      <c r="J296" s="1016" t="s">
        <v>975</v>
      </c>
    </row>
    <row r="297" spans="1:10" ht="26.1" customHeight="1">
      <c r="A297" s="1028" t="s">
        <v>956</v>
      </c>
      <c r="B297" s="1029" t="s">
        <v>1071</v>
      </c>
      <c r="C297" s="1031" t="s">
        <v>839</v>
      </c>
      <c r="D297" s="1028" t="s">
        <v>1072</v>
      </c>
      <c r="E297" s="1030">
        <v>1</v>
      </c>
      <c r="F297" s="1031" t="s">
        <v>231</v>
      </c>
      <c r="G297" s="1032" t="s">
        <v>1073</v>
      </c>
      <c r="H297" s="1032"/>
      <c r="I297" s="1033"/>
      <c r="J297" s="1034" t="s">
        <v>1073</v>
      </c>
    </row>
    <row r="298" spans="1:10" ht="20.100000000000001" customHeight="1">
      <c r="A298" s="1025"/>
      <c r="B298" s="1025"/>
      <c r="C298" s="1025"/>
      <c r="D298" s="1025"/>
      <c r="E298" s="1025"/>
      <c r="F298" s="1025" t="s">
        <v>994</v>
      </c>
      <c r="G298" s="1025"/>
      <c r="H298" s="1025"/>
      <c r="I298" s="1025"/>
      <c r="J298" s="1026">
        <v>6.86</v>
      </c>
    </row>
    <row r="299" spans="1:10">
      <c r="A299" s="1035"/>
      <c r="B299" s="1035"/>
      <c r="C299" s="1051"/>
      <c r="D299" s="1035"/>
      <c r="E299" s="1035" t="s">
        <v>958</v>
      </c>
      <c r="F299" s="1036">
        <v>0</v>
      </c>
      <c r="G299" s="1035" t="s">
        <v>959</v>
      </c>
      <c r="H299" s="1036">
        <v>2.2599999999999998</v>
      </c>
      <c r="I299" s="1035" t="s">
        <v>960</v>
      </c>
      <c r="J299" s="1036">
        <v>2.2572727272727273</v>
      </c>
    </row>
    <row r="300" spans="1:10" ht="15.75" thickBot="1">
      <c r="A300" s="1035"/>
      <c r="B300" s="1035"/>
      <c r="C300" s="1051"/>
      <c r="D300" s="1035"/>
      <c r="E300" s="1035" t="s">
        <v>961</v>
      </c>
      <c r="F300" s="1036">
        <v>0</v>
      </c>
      <c r="G300" s="1035"/>
      <c r="H300" s="1037" t="s">
        <v>962</v>
      </c>
      <c r="I300" s="1037"/>
      <c r="J300" s="1036">
        <v>9.11</v>
      </c>
    </row>
    <row r="301" spans="1:10" ht="0.95" customHeight="1" thickTop="1">
      <c r="A301" s="1038"/>
      <c r="B301" s="1038"/>
      <c r="C301" s="1052"/>
      <c r="D301" s="1038"/>
      <c r="E301" s="1038"/>
      <c r="F301" s="1038"/>
      <c r="G301" s="1038"/>
      <c r="H301" s="1038"/>
      <c r="I301" s="1038"/>
      <c r="J301" s="1038"/>
    </row>
    <row r="302" spans="1:10" ht="18" customHeight="1">
      <c r="A302" s="1015" t="s">
        <v>805</v>
      </c>
      <c r="B302" s="1016" t="s">
        <v>530</v>
      </c>
      <c r="C302" s="1018" t="s">
        <v>531</v>
      </c>
      <c r="D302" s="1015" t="s">
        <v>140</v>
      </c>
      <c r="E302" s="1017" t="s">
        <v>954</v>
      </c>
      <c r="F302" s="1017"/>
      <c r="G302" s="1018" t="s">
        <v>532</v>
      </c>
      <c r="H302" s="1016" t="s">
        <v>27</v>
      </c>
      <c r="I302" s="1016" t="s">
        <v>778</v>
      </c>
      <c r="J302" s="1016" t="s">
        <v>185</v>
      </c>
    </row>
    <row r="303" spans="1:10" ht="24" customHeight="1">
      <c r="A303" s="1019" t="s">
        <v>955</v>
      </c>
      <c r="B303" s="1020" t="s">
        <v>859</v>
      </c>
      <c r="C303" s="1022" t="s">
        <v>839</v>
      </c>
      <c r="D303" s="1019" t="s">
        <v>653</v>
      </c>
      <c r="E303" s="1021">
        <v>4129</v>
      </c>
      <c r="F303" s="1021"/>
      <c r="G303" s="1022" t="s">
        <v>231</v>
      </c>
      <c r="H303" s="1023">
        <v>1</v>
      </c>
      <c r="I303" s="1024">
        <v>4.9400000000000004</v>
      </c>
      <c r="J303" s="1024">
        <v>4.9400000000000004</v>
      </c>
    </row>
    <row r="304" spans="1:10" ht="20.100000000000001" customHeight="1">
      <c r="A304" s="1015" t="s">
        <v>198</v>
      </c>
      <c r="B304" s="1016" t="s">
        <v>530</v>
      </c>
      <c r="C304" s="1018" t="s">
        <v>531</v>
      </c>
      <c r="D304" s="1015" t="s">
        <v>957</v>
      </c>
      <c r="E304" s="1016" t="s">
        <v>96</v>
      </c>
      <c r="F304" s="1027" t="s">
        <v>975</v>
      </c>
      <c r="G304" s="1027"/>
      <c r="H304" s="1027"/>
      <c r="I304" s="1027"/>
      <c r="J304" s="1016" t="s">
        <v>998</v>
      </c>
    </row>
    <row r="305" spans="1:10" ht="24" customHeight="1">
      <c r="A305" s="1028" t="s">
        <v>956</v>
      </c>
      <c r="B305" s="1029" t="s">
        <v>1007</v>
      </c>
      <c r="C305" s="1031" t="s">
        <v>839</v>
      </c>
      <c r="D305" s="1028" t="s">
        <v>984</v>
      </c>
      <c r="E305" s="1030">
        <v>0.01</v>
      </c>
      <c r="F305" s="1028"/>
      <c r="G305" s="1028"/>
      <c r="H305" s="1028"/>
      <c r="I305" s="1034" t="s">
        <v>1008</v>
      </c>
      <c r="J305" s="1034" t="s">
        <v>1074</v>
      </c>
    </row>
    <row r="306" spans="1:10" ht="24" customHeight="1">
      <c r="A306" s="1028" t="s">
        <v>956</v>
      </c>
      <c r="B306" s="1029" t="s">
        <v>1005</v>
      </c>
      <c r="C306" s="1031" t="s">
        <v>839</v>
      </c>
      <c r="D306" s="1028" t="s">
        <v>964</v>
      </c>
      <c r="E306" s="1030">
        <v>1</v>
      </c>
      <c r="F306" s="1028"/>
      <c r="G306" s="1028"/>
      <c r="H306" s="1028"/>
      <c r="I306" s="1034" t="s">
        <v>1006</v>
      </c>
      <c r="J306" s="1034" t="s">
        <v>1006</v>
      </c>
    </row>
    <row r="307" spans="1:10" ht="20.100000000000001" customHeight="1">
      <c r="A307" s="1025"/>
      <c r="B307" s="1025"/>
      <c r="C307" s="1025"/>
      <c r="D307" s="1025"/>
      <c r="E307" s="1025"/>
      <c r="F307" s="1025" t="s">
        <v>1010</v>
      </c>
      <c r="G307" s="1025"/>
      <c r="H307" s="1025"/>
      <c r="I307" s="1025"/>
      <c r="J307" s="1040">
        <v>0</v>
      </c>
    </row>
    <row r="308" spans="1:10" ht="20.100000000000001" customHeight="1">
      <c r="A308" s="1025"/>
      <c r="B308" s="1025"/>
      <c r="C308" s="1025"/>
      <c r="D308" s="1025"/>
      <c r="E308" s="1025"/>
      <c r="F308" s="1025" t="s">
        <v>1011</v>
      </c>
      <c r="G308" s="1025"/>
      <c r="H308" s="1025"/>
      <c r="I308" s="1025"/>
      <c r="J308" s="1026">
        <v>21.99</v>
      </c>
    </row>
    <row r="309" spans="1:10" ht="20.100000000000001" customHeight="1">
      <c r="A309" s="1025"/>
      <c r="B309" s="1025"/>
      <c r="C309" s="1025"/>
      <c r="D309" s="1025"/>
      <c r="E309" s="1025"/>
      <c r="F309" s="1025" t="s">
        <v>988</v>
      </c>
      <c r="G309" s="1025"/>
      <c r="H309" s="1025"/>
      <c r="I309" s="1025"/>
      <c r="J309" s="1026">
        <v>21.99</v>
      </c>
    </row>
    <row r="310" spans="1:10" ht="20.100000000000001" customHeight="1">
      <c r="A310" s="1025"/>
      <c r="B310" s="1025"/>
      <c r="C310" s="1025"/>
      <c r="D310" s="1025"/>
      <c r="E310" s="1025"/>
      <c r="F310" s="1025" t="s">
        <v>989</v>
      </c>
      <c r="G310" s="1025"/>
      <c r="H310" s="1025"/>
      <c r="I310" s="1025"/>
      <c r="J310" s="1026">
        <v>4.4443999999999999</v>
      </c>
    </row>
    <row r="311" spans="1:10" ht="20.100000000000001" customHeight="1">
      <c r="A311" s="1025"/>
      <c r="B311" s="1025"/>
      <c r="C311" s="1025"/>
      <c r="D311" s="1025"/>
      <c r="E311" s="1025"/>
      <c r="F311" s="1025" t="s">
        <v>990</v>
      </c>
      <c r="G311" s="1025"/>
      <c r="H311" s="1025"/>
      <c r="I311" s="1025"/>
      <c r="J311" s="1026">
        <v>4.9400000000000004</v>
      </c>
    </row>
    <row r="312" spans="1:10">
      <c r="A312" s="1035"/>
      <c r="B312" s="1035"/>
      <c r="C312" s="1051"/>
      <c r="D312" s="1035"/>
      <c r="E312" s="1035" t="s">
        <v>958</v>
      </c>
      <c r="F312" s="1036">
        <v>0</v>
      </c>
      <c r="G312" s="1035" t="s">
        <v>959</v>
      </c>
      <c r="H312" s="1036">
        <v>4.95</v>
      </c>
      <c r="I312" s="1035" t="s">
        <v>960</v>
      </c>
      <c r="J312" s="1036">
        <v>4.9477994779947796</v>
      </c>
    </row>
    <row r="313" spans="1:10" ht="15.75" thickBot="1">
      <c r="A313" s="1035"/>
      <c r="B313" s="1035"/>
      <c r="C313" s="1051"/>
      <c r="D313" s="1035"/>
      <c r="E313" s="1035" t="s">
        <v>961</v>
      </c>
      <c r="F313" s="1036">
        <v>0</v>
      </c>
      <c r="G313" s="1035"/>
      <c r="H313" s="1037" t="s">
        <v>962</v>
      </c>
      <c r="I313" s="1037"/>
      <c r="J313" s="1036">
        <v>4.9400000000000004</v>
      </c>
    </row>
    <row r="314" spans="1:10" ht="0.95" customHeight="1" thickTop="1">
      <c r="A314" s="1038"/>
      <c r="B314" s="1038"/>
      <c r="C314" s="1052"/>
      <c r="D314" s="1038"/>
      <c r="E314" s="1038"/>
      <c r="F314" s="1038"/>
      <c r="G314" s="1038"/>
      <c r="H314" s="1038"/>
      <c r="I314" s="1038"/>
      <c r="J314" s="1038"/>
    </row>
    <row r="315" spans="1:10" ht="18" customHeight="1">
      <c r="A315" s="1015" t="s">
        <v>807</v>
      </c>
      <c r="B315" s="1016" t="s">
        <v>530</v>
      </c>
      <c r="C315" s="1018" t="s">
        <v>531</v>
      </c>
      <c r="D315" s="1015" t="s">
        <v>140</v>
      </c>
      <c r="E315" s="1017" t="s">
        <v>954</v>
      </c>
      <c r="F315" s="1017"/>
      <c r="G315" s="1018" t="s">
        <v>532</v>
      </c>
      <c r="H315" s="1016" t="s">
        <v>27</v>
      </c>
      <c r="I315" s="1016" t="s">
        <v>778</v>
      </c>
      <c r="J315" s="1016" t="s">
        <v>185</v>
      </c>
    </row>
    <row r="316" spans="1:10" ht="24" customHeight="1">
      <c r="A316" s="1019" t="s">
        <v>955</v>
      </c>
      <c r="B316" s="1020" t="s">
        <v>543</v>
      </c>
      <c r="C316" s="1022" t="s">
        <v>839</v>
      </c>
      <c r="D316" s="1019" t="s">
        <v>544</v>
      </c>
      <c r="E316" s="1021">
        <v>4045</v>
      </c>
      <c r="F316" s="1021"/>
      <c r="G316" s="1022" t="s">
        <v>806</v>
      </c>
      <c r="H316" s="1023">
        <v>1</v>
      </c>
      <c r="I316" s="1024">
        <v>1.22</v>
      </c>
      <c r="J316" s="1024">
        <v>1.22</v>
      </c>
    </row>
    <row r="317" spans="1:10" ht="15" customHeight="1">
      <c r="A317" s="1017" t="s">
        <v>184</v>
      </c>
      <c r="B317" s="1027" t="s">
        <v>530</v>
      </c>
      <c r="C317" s="1013" t="s">
        <v>531</v>
      </c>
      <c r="D317" s="1017" t="s">
        <v>980</v>
      </c>
      <c r="E317" s="1027" t="s">
        <v>96</v>
      </c>
      <c r="F317" s="1013" t="s">
        <v>981</v>
      </c>
      <c r="G317" s="1027"/>
      <c r="H317" s="1013" t="s">
        <v>975</v>
      </c>
      <c r="I317" s="1027"/>
      <c r="J317" s="1027" t="s">
        <v>998</v>
      </c>
    </row>
    <row r="318" spans="1:10" ht="15" customHeight="1">
      <c r="A318" s="1027"/>
      <c r="B318" s="1027"/>
      <c r="C318" s="1013"/>
      <c r="D318" s="1027"/>
      <c r="E318" s="1027"/>
      <c r="F318" s="1016" t="s">
        <v>982</v>
      </c>
      <c r="G318" s="1016" t="s">
        <v>983</v>
      </c>
      <c r="H318" s="1016" t="s">
        <v>982</v>
      </c>
      <c r="I318" s="1016" t="s">
        <v>983</v>
      </c>
      <c r="J318" s="1027"/>
    </row>
    <row r="319" spans="1:10" ht="24" customHeight="1">
      <c r="A319" s="1028" t="s">
        <v>956</v>
      </c>
      <c r="B319" s="1029" t="s">
        <v>1001</v>
      </c>
      <c r="C319" s="1031" t="s">
        <v>839</v>
      </c>
      <c r="D319" s="1028" t="s">
        <v>676</v>
      </c>
      <c r="E319" s="1030">
        <v>1</v>
      </c>
      <c r="F319" s="1039">
        <v>1</v>
      </c>
      <c r="G319" s="1039">
        <v>0</v>
      </c>
      <c r="H319" s="1034">
        <v>305.94</v>
      </c>
      <c r="I319" s="1034">
        <v>84.71</v>
      </c>
      <c r="J319" s="1034">
        <v>305.94</v>
      </c>
    </row>
    <row r="320" spans="1:10" ht="20.100000000000001" customHeight="1">
      <c r="A320" s="1025"/>
      <c r="B320" s="1025"/>
      <c r="C320" s="1025"/>
      <c r="D320" s="1025"/>
      <c r="E320" s="1025"/>
      <c r="F320" s="1025" t="s">
        <v>1004</v>
      </c>
      <c r="G320" s="1025"/>
      <c r="H320" s="1025"/>
      <c r="I320" s="1025"/>
      <c r="J320" s="1026">
        <v>305.94</v>
      </c>
    </row>
    <row r="321" spans="1:10" ht="20.100000000000001" customHeight="1">
      <c r="A321" s="1025"/>
      <c r="B321" s="1025"/>
      <c r="C321" s="1025"/>
      <c r="D321" s="1025"/>
      <c r="E321" s="1025"/>
      <c r="F321" s="1025" t="s">
        <v>988</v>
      </c>
      <c r="G321" s="1025"/>
      <c r="H321" s="1025"/>
      <c r="I321" s="1025"/>
      <c r="J321" s="1026">
        <v>305.94</v>
      </c>
    </row>
    <row r="322" spans="1:10" ht="20.100000000000001" customHeight="1">
      <c r="A322" s="1025"/>
      <c r="B322" s="1025"/>
      <c r="C322" s="1025"/>
      <c r="D322" s="1025"/>
      <c r="E322" s="1025"/>
      <c r="F322" s="1025" t="s">
        <v>989</v>
      </c>
      <c r="G322" s="1025"/>
      <c r="H322" s="1025"/>
      <c r="I322" s="1025"/>
      <c r="J322" s="1026">
        <v>250</v>
      </c>
    </row>
    <row r="323" spans="1:10" ht="20.100000000000001" customHeight="1">
      <c r="A323" s="1025"/>
      <c r="B323" s="1025"/>
      <c r="C323" s="1025"/>
      <c r="D323" s="1025"/>
      <c r="E323" s="1025"/>
      <c r="F323" s="1025" t="s">
        <v>990</v>
      </c>
      <c r="G323" s="1025"/>
      <c r="H323" s="1025"/>
      <c r="I323" s="1025"/>
      <c r="J323" s="1026">
        <v>1.22</v>
      </c>
    </row>
    <row r="324" spans="1:10">
      <c r="A324" s="1035"/>
      <c r="B324" s="1035"/>
      <c r="C324" s="1051"/>
      <c r="D324" s="1035"/>
      <c r="E324" s="1035" t="s">
        <v>958</v>
      </c>
      <c r="F324" s="1036">
        <v>0</v>
      </c>
      <c r="G324" s="1035" t="s">
        <v>959</v>
      </c>
      <c r="H324" s="1036">
        <v>0</v>
      </c>
      <c r="I324" s="1035" t="s">
        <v>960</v>
      </c>
      <c r="J324" s="1036">
        <v>0</v>
      </c>
    </row>
    <row r="325" spans="1:10" ht="15.75" thickBot="1">
      <c r="A325" s="1035"/>
      <c r="B325" s="1035"/>
      <c r="C325" s="1051"/>
      <c r="D325" s="1035"/>
      <c r="E325" s="1035" t="s">
        <v>961</v>
      </c>
      <c r="F325" s="1036">
        <v>0</v>
      </c>
      <c r="G325" s="1035"/>
      <c r="H325" s="1037" t="s">
        <v>962</v>
      </c>
      <c r="I325" s="1037"/>
      <c r="J325" s="1036">
        <v>1.22</v>
      </c>
    </row>
    <row r="326" spans="1:10" ht="0.95" customHeight="1" thickTop="1">
      <c r="A326" s="1038"/>
      <c r="B326" s="1038"/>
      <c r="C326" s="1052"/>
      <c r="D326" s="1038"/>
      <c r="E326" s="1038"/>
      <c r="F326" s="1038"/>
      <c r="G326" s="1038"/>
      <c r="H326" s="1038"/>
      <c r="I326" s="1038"/>
      <c r="J326" s="1038"/>
    </row>
    <row r="327" spans="1:10" ht="18" customHeight="1">
      <c r="A327" s="1015" t="s">
        <v>811</v>
      </c>
      <c r="B327" s="1016" t="s">
        <v>530</v>
      </c>
      <c r="C327" s="1018" t="s">
        <v>531</v>
      </c>
      <c r="D327" s="1015" t="s">
        <v>140</v>
      </c>
      <c r="E327" s="1017" t="s">
        <v>954</v>
      </c>
      <c r="F327" s="1017"/>
      <c r="G327" s="1018" t="s">
        <v>532</v>
      </c>
      <c r="H327" s="1016" t="s">
        <v>27</v>
      </c>
      <c r="I327" s="1016" t="s">
        <v>778</v>
      </c>
      <c r="J327" s="1016" t="s">
        <v>185</v>
      </c>
    </row>
    <row r="328" spans="1:10" ht="24" customHeight="1">
      <c r="A328" s="1019" t="s">
        <v>955</v>
      </c>
      <c r="B328" s="1020" t="s">
        <v>644</v>
      </c>
      <c r="C328" s="1022" t="s">
        <v>839</v>
      </c>
      <c r="D328" s="1019" t="s">
        <v>645</v>
      </c>
      <c r="E328" s="1021">
        <v>4543</v>
      </c>
      <c r="F328" s="1021"/>
      <c r="G328" s="1022" t="s">
        <v>225</v>
      </c>
      <c r="H328" s="1023">
        <v>1</v>
      </c>
      <c r="I328" s="1024">
        <v>67.14</v>
      </c>
      <c r="J328" s="1024">
        <v>67.14</v>
      </c>
    </row>
    <row r="329" spans="1:10" ht="20.100000000000001" customHeight="1">
      <c r="A329" s="1015" t="s">
        <v>198</v>
      </c>
      <c r="B329" s="1016" t="s">
        <v>530</v>
      </c>
      <c r="C329" s="1018" t="s">
        <v>531</v>
      </c>
      <c r="D329" s="1015" t="s">
        <v>957</v>
      </c>
      <c r="E329" s="1016" t="s">
        <v>96</v>
      </c>
      <c r="F329" s="1027" t="s">
        <v>975</v>
      </c>
      <c r="G329" s="1027"/>
      <c r="H329" s="1027"/>
      <c r="I329" s="1027"/>
      <c r="J329" s="1016" t="s">
        <v>998</v>
      </c>
    </row>
    <row r="330" spans="1:10" ht="24" customHeight="1">
      <c r="A330" s="1028" t="s">
        <v>956</v>
      </c>
      <c r="B330" s="1029" t="s">
        <v>1007</v>
      </c>
      <c r="C330" s="1031" t="s">
        <v>839</v>
      </c>
      <c r="D330" s="1028" t="s">
        <v>984</v>
      </c>
      <c r="E330" s="1030">
        <v>0.27</v>
      </c>
      <c r="F330" s="1028"/>
      <c r="G330" s="1028"/>
      <c r="H330" s="1028"/>
      <c r="I330" s="1034" t="s">
        <v>1008</v>
      </c>
      <c r="J330" s="1034" t="s">
        <v>1075</v>
      </c>
    </row>
    <row r="331" spans="1:10" ht="24" customHeight="1">
      <c r="A331" s="1028" t="s">
        <v>956</v>
      </c>
      <c r="B331" s="1029" t="s">
        <v>1005</v>
      </c>
      <c r="C331" s="1031" t="s">
        <v>839</v>
      </c>
      <c r="D331" s="1028" t="s">
        <v>964</v>
      </c>
      <c r="E331" s="1030">
        <v>2.5</v>
      </c>
      <c r="F331" s="1028"/>
      <c r="G331" s="1028"/>
      <c r="H331" s="1028"/>
      <c r="I331" s="1034" t="s">
        <v>1006</v>
      </c>
      <c r="J331" s="1034" t="s">
        <v>1076</v>
      </c>
    </row>
    <row r="332" spans="1:10" ht="24" customHeight="1">
      <c r="A332" s="1028" t="s">
        <v>956</v>
      </c>
      <c r="B332" s="1029" t="s">
        <v>1037</v>
      </c>
      <c r="C332" s="1031" t="s">
        <v>839</v>
      </c>
      <c r="D332" s="1028" t="s">
        <v>966</v>
      </c>
      <c r="E332" s="1030">
        <v>0.2</v>
      </c>
      <c r="F332" s="1028"/>
      <c r="G332" s="1028"/>
      <c r="H332" s="1028"/>
      <c r="I332" s="1034" t="s">
        <v>1038</v>
      </c>
      <c r="J332" s="1034" t="s">
        <v>1077</v>
      </c>
    </row>
    <row r="333" spans="1:10" ht="20.100000000000001" customHeight="1">
      <c r="A333" s="1025"/>
      <c r="B333" s="1025"/>
      <c r="C333" s="1025"/>
      <c r="D333" s="1025"/>
      <c r="E333" s="1025"/>
      <c r="F333" s="1025" t="s">
        <v>1010</v>
      </c>
      <c r="G333" s="1025"/>
      <c r="H333" s="1025"/>
      <c r="I333" s="1025"/>
      <c r="J333" s="1040">
        <v>0</v>
      </c>
    </row>
    <row r="334" spans="1:10" ht="20.100000000000001" customHeight="1">
      <c r="A334" s="1025"/>
      <c r="B334" s="1025"/>
      <c r="C334" s="1025"/>
      <c r="D334" s="1025"/>
      <c r="E334" s="1025"/>
      <c r="F334" s="1025" t="s">
        <v>1011</v>
      </c>
      <c r="G334" s="1025"/>
      <c r="H334" s="1025"/>
      <c r="I334" s="1025"/>
      <c r="J334" s="1026">
        <v>67.14</v>
      </c>
    </row>
    <row r="335" spans="1:10" ht="20.100000000000001" customHeight="1">
      <c r="A335" s="1025"/>
      <c r="B335" s="1025"/>
      <c r="C335" s="1025"/>
      <c r="D335" s="1025"/>
      <c r="E335" s="1025"/>
      <c r="F335" s="1025" t="s">
        <v>988</v>
      </c>
      <c r="G335" s="1025"/>
      <c r="H335" s="1025"/>
      <c r="I335" s="1025"/>
      <c r="J335" s="1026">
        <v>67.14</v>
      </c>
    </row>
    <row r="336" spans="1:10" ht="20.100000000000001" customHeight="1">
      <c r="A336" s="1025"/>
      <c r="B336" s="1025"/>
      <c r="C336" s="1025"/>
      <c r="D336" s="1025"/>
      <c r="E336" s="1025"/>
      <c r="F336" s="1025" t="s">
        <v>989</v>
      </c>
      <c r="G336" s="1025"/>
      <c r="H336" s="1025"/>
      <c r="I336" s="1025"/>
      <c r="J336" s="1026">
        <v>1</v>
      </c>
    </row>
    <row r="337" spans="1:10" ht="20.100000000000001" customHeight="1">
      <c r="A337" s="1025"/>
      <c r="B337" s="1025"/>
      <c r="C337" s="1025"/>
      <c r="D337" s="1025"/>
      <c r="E337" s="1025"/>
      <c r="F337" s="1025" t="s">
        <v>990</v>
      </c>
      <c r="G337" s="1025"/>
      <c r="H337" s="1025"/>
      <c r="I337" s="1025"/>
      <c r="J337" s="1026">
        <v>67.14</v>
      </c>
    </row>
    <row r="338" spans="1:10">
      <c r="A338" s="1035"/>
      <c r="B338" s="1035"/>
      <c r="C338" s="1051"/>
      <c r="D338" s="1035"/>
      <c r="E338" s="1035" t="s">
        <v>958</v>
      </c>
      <c r="F338" s="1036">
        <v>0</v>
      </c>
      <c r="G338" s="1035" t="s">
        <v>959</v>
      </c>
      <c r="H338" s="1036">
        <v>67.14</v>
      </c>
      <c r="I338" s="1035" t="s">
        <v>960</v>
      </c>
      <c r="J338" s="1036">
        <v>67.14</v>
      </c>
    </row>
    <row r="339" spans="1:10" ht="15.75" thickBot="1">
      <c r="A339" s="1035"/>
      <c r="B339" s="1035"/>
      <c r="C339" s="1051"/>
      <c r="D339" s="1035"/>
      <c r="E339" s="1035" t="s">
        <v>961</v>
      </c>
      <c r="F339" s="1036">
        <v>0</v>
      </c>
      <c r="G339" s="1035"/>
      <c r="H339" s="1037" t="s">
        <v>962</v>
      </c>
      <c r="I339" s="1037"/>
      <c r="J339" s="1036">
        <v>67.14</v>
      </c>
    </row>
    <row r="340" spans="1:10" ht="0.95" customHeight="1" thickTop="1">
      <c r="A340" s="1038"/>
      <c r="B340" s="1038"/>
      <c r="C340" s="1052"/>
      <c r="D340" s="1038"/>
      <c r="E340" s="1038"/>
      <c r="F340" s="1038"/>
      <c r="G340" s="1038"/>
      <c r="H340" s="1038"/>
      <c r="I340" s="1038"/>
      <c r="J340" s="1038"/>
    </row>
    <row r="341" spans="1:10" ht="18" customHeight="1">
      <c r="A341" s="1015" t="s">
        <v>860</v>
      </c>
      <c r="B341" s="1016" t="s">
        <v>530</v>
      </c>
      <c r="C341" s="1018" t="s">
        <v>531</v>
      </c>
      <c r="D341" s="1015" t="s">
        <v>140</v>
      </c>
      <c r="E341" s="1017" t="s">
        <v>954</v>
      </c>
      <c r="F341" s="1017"/>
      <c r="G341" s="1018" t="s">
        <v>532</v>
      </c>
      <c r="H341" s="1016" t="s">
        <v>27</v>
      </c>
      <c r="I341" s="1016" t="s">
        <v>778</v>
      </c>
      <c r="J341" s="1016" t="s">
        <v>185</v>
      </c>
    </row>
    <row r="342" spans="1:10" ht="24" customHeight="1">
      <c r="A342" s="1019" t="s">
        <v>955</v>
      </c>
      <c r="B342" s="1020" t="s">
        <v>471</v>
      </c>
      <c r="C342" s="1022" t="s">
        <v>839</v>
      </c>
      <c r="D342" s="1019" t="s">
        <v>475</v>
      </c>
      <c r="E342" s="1021">
        <v>4560</v>
      </c>
      <c r="F342" s="1021"/>
      <c r="G342" s="1022" t="s">
        <v>225</v>
      </c>
      <c r="H342" s="1023">
        <v>1</v>
      </c>
      <c r="I342" s="1024">
        <v>9.93</v>
      </c>
      <c r="J342" s="1024">
        <v>9.93</v>
      </c>
    </row>
    <row r="343" spans="1:10" ht="15" customHeight="1">
      <c r="A343" s="1017" t="s">
        <v>184</v>
      </c>
      <c r="B343" s="1027" t="s">
        <v>530</v>
      </c>
      <c r="C343" s="1013" t="s">
        <v>531</v>
      </c>
      <c r="D343" s="1017" t="s">
        <v>980</v>
      </c>
      <c r="E343" s="1027" t="s">
        <v>96</v>
      </c>
      <c r="F343" s="1013" t="s">
        <v>981</v>
      </c>
      <c r="G343" s="1027"/>
      <c r="H343" s="1013" t="s">
        <v>975</v>
      </c>
      <c r="I343" s="1027"/>
      <c r="J343" s="1027" t="s">
        <v>998</v>
      </c>
    </row>
    <row r="344" spans="1:10" ht="15" customHeight="1">
      <c r="A344" s="1027"/>
      <c r="B344" s="1027"/>
      <c r="C344" s="1013"/>
      <c r="D344" s="1027"/>
      <c r="E344" s="1027"/>
      <c r="F344" s="1016" t="s">
        <v>982</v>
      </c>
      <c r="G344" s="1016" t="s">
        <v>983</v>
      </c>
      <c r="H344" s="1016" t="s">
        <v>982</v>
      </c>
      <c r="I344" s="1016" t="s">
        <v>983</v>
      </c>
      <c r="J344" s="1027"/>
    </row>
    <row r="345" spans="1:10" ht="24" customHeight="1">
      <c r="A345" s="1028" t="s">
        <v>956</v>
      </c>
      <c r="B345" s="1029" t="s">
        <v>1015</v>
      </c>
      <c r="C345" s="1031" t="s">
        <v>839</v>
      </c>
      <c r="D345" s="1028" t="s">
        <v>690</v>
      </c>
      <c r="E345" s="1030">
        <v>1</v>
      </c>
      <c r="F345" s="1039">
        <v>0.5</v>
      </c>
      <c r="G345" s="1039">
        <v>0.5</v>
      </c>
      <c r="H345" s="1034">
        <v>451.28</v>
      </c>
      <c r="I345" s="1034">
        <v>220.32</v>
      </c>
      <c r="J345" s="1034">
        <v>335.8</v>
      </c>
    </row>
    <row r="346" spans="1:10" ht="20.100000000000001" customHeight="1">
      <c r="A346" s="1025"/>
      <c r="B346" s="1025"/>
      <c r="C346" s="1025"/>
      <c r="D346" s="1025"/>
      <c r="E346" s="1025"/>
      <c r="F346" s="1025" t="s">
        <v>1004</v>
      </c>
      <c r="G346" s="1025"/>
      <c r="H346" s="1025"/>
      <c r="I346" s="1025"/>
      <c r="J346" s="1026">
        <v>335.8</v>
      </c>
    </row>
    <row r="347" spans="1:10" ht="20.100000000000001" customHeight="1">
      <c r="A347" s="1015" t="s">
        <v>198</v>
      </c>
      <c r="B347" s="1016" t="s">
        <v>530</v>
      </c>
      <c r="C347" s="1018" t="s">
        <v>531</v>
      </c>
      <c r="D347" s="1015" t="s">
        <v>957</v>
      </c>
      <c r="E347" s="1016" t="s">
        <v>96</v>
      </c>
      <c r="F347" s="1027" t="s">
        <v>975</v>
      </c>
      <c r="G347" s="1027"/>
      <c r="H347" s="1027"/>
      <c r="I347" s="1027"/>
      <c r="J347" s="1016" t="s">
        <v>998</v>
      </c>
    </row>
    <row r="348" spans="1:10" ht="24" customHeight="1">
      <c r="A348" s="1028" t="s">
        <v>956</v>
      </c>
      <c r="B348" s="1029" t="s">
        <v>1007</v>
      </c>
      <c r="C348" s="1031" t="s">
        <v>839</v>
      </c>
      <c r="D348" s="1028" t="s">
        <v>984</v>
      </c>
      <c r="E348" s="1030">
        <v>0.01</v>
      </c>
      <c r="F348" s="1028"/>
      <c r="G348" s="1028"/>
      <c r="H348" s="1028"/>
      <c r="I348" s="1034" t="s">
        <v>1008</v>
      </c>
      <c r="J348" s="1034" t="s">
        <v>1074</v>
      </c>
    </row>
    <row r="349" spans="1:10" ht="24" customHeight="1">
      <c r="A349" s="1028" t="s">
        <v>956</v>
      </c>
      <c r="B349" s="1029" t="s">
        <v>1005</v>
      </c>
      <c r="C349" s="1031" t="s">
        <v>839</v>
      </c>
      <c r="D349" s="1028" t="s">
        <v>964</v>
      </c>
      <c r="E349" s="1030">
        <v>1</v>
      </c>
      <c r="F349" s="1028"/>
      <c r="G349" s="1028"/>
      <c r="H349" s="1028"/>
      <c r="I349" s="1034" t="s">
        <v>1006</v>
      </c>
      <c r="J349" s="1034" t="s">
        <v>1006</v>
      </c>
    </row>
    <row r="350" spans="1:10" ht="20.100000000000001" customHeight="1">
      <c r="A350" s="1025"/>
      <c r="B350" s="1025"/>
      <c r="C350" s="1025"/>
      <c r="D350" s="1025"/>
      <c r="E350" s="1025"/>
      <c r="F350" s="1025" t="s">
        <v>1010</v>
      </c>
      <c r="G350" s="1025"/>
      <c r="H350" s="1025"/>
      <c r="I350" s="1025"/>
      <c r="J350" s="1040">
        <v>0</v>
      </c>
    </row>
    <row r="351" spans="1:10" ht="20.100000000000001" customHeight="1">
      <c r="A351" s="1025"/>
      <c r="B351" s="1025"/>
      <c r="C351" s="1025"/>
      <c r="D351" s="1025"/>
      <c r="E351" s="1025"/>
      <c r="F351" s="1025" t="s">
        <v>1011</v>
      </c>
      <c r="G351" s="1025"/>
      <c r="H351" s="1025"/>
      <c r="I351" s="1025"/>
      <c r="J351" s="1026">
        <v>21.99</v>
      </c>
    </row>
    <row r="352" spans="1:10" ht="20.100000000000001" customHeight="1">
      <c r="A352" s="1025"/>
      <c r="B352" s="1025"/>
      <c r="C352" s="1025"/>
      <c r="D352" s="1025"/>
      <c r="E352" s="1025"/>
      <c r="F352" s="1025" t="s">
        <v>988</v>
      </c>
      <c r="G352" s="1025"/>
      <c r="H352" s="1025"/>
      <c r="I352" s="1025"/>
      <c r="J352" s="1026">
        <v>357.79</v>
      </c>
    </row>
    <row r="353" spans="1:10" ht="20.100000000000001" customHeight="1">
      <c r="A353" s="1025"/>
      <c r="B353" s="1025"/>
      <c r="C353" s="1025"/>
      <c r="D353" s="1025"/>
      <c r="E353" s="1025"/>
      <c r="F353" s="1025" t="s">
        <v>989</v>
      </c>
      <c r="G353" s="1025"/>
      <c r="H353" s="1025"/>
      <c r="I353" s="1025"/>
      <c r="J353" s="1026">
        <v>36</v>
      </c>
    </row>
    <row r="354" spans="1:10" ht="20.100000000000001" customHeight="1">
      <c r="A354" s="1025"/>
      <c r="B354" s="1025"/>
      <c r="C354" s="1025"/>
      <c r="D354" s="1025"/>
      <c r="E354" s="1025"/>
      <c r="F354" s="1025" t="s">
        <v>990</v>
      </c>
      <c r="G354" s="1025"/>
      <c r="H354" s="1025"/>
      <c r="I354" s="1025"/>
      <c r="J354" s="1026">
        <v>9.93</v>
      </c>
    </row>
    <row r="355" spans="1:10">
      <c r="A355" s="1035"/>
      <c r="B355" s="1035"/>
      <c r="C355" s="1051"/>
      <c r="D355" s="1035"/>
      <c r="E355" s="1035" t="s">
        <v>958</v>
      </c>
      <c r="F355" s="1036">
        <v>0</v>
      </c>
      <c r="G355" s="1035" t="s">
        <v>959</v>
      </c>
      <c r="H355" s="1036">
        <v>0.61</v>
      </c>
      <c r="I355" s="1035" t="s">
        <v>960</v>
      </c>
      <c r="J355" s="1036">
        <v>0.61083333333333334</v>
      </c>
    </row>
    <row r="356" spans="1:10" ht="15.75" thickBot="1">
      <c r="A356" s="1035"/>
      <c r="B356" s="1035"/>
      <c r="C356" s="1051"/>
      <c r="D356" s="1035"/>
      <c r="E356" s="1035" t="s">
        <v>961</v>
      </c>
      <c r="F356" s="1036">
        <v>0</v>
      </c>
      <c r="G356" s="1035"/>
      <c r="H356" s="1037" t="s">
        <v>962</v>
      </c>
      <c r="I356" s="1037"/>
      <c r="J356" s="1036">
        <v>9.93</v>
      </c>
    </row>
    <row r="357" spans="1:10" ht="0.95" customHeight="1" thickTop="1">
      <c r="A357" s="1038"/>
      <c r="B357" s="1038"/>
      <c r="C357" s="1052"/>
      <c r="D357" s="1038"/>
      <c r="E357" s="1038"/>
      <c r="F357" s="1038"/>
      <c r="G357" s="1038"/>
      <c r="H357" s="1038"/>
      <c r="I357" s="1038"/>
      <c r="J357" s="1038"/>
    </row>
    <row r="358" spans="1:10" ht="18" customHeight="1">
      <c r="A358" s="1015" t="s">
        <v>861</v>
      </c>
      <c r="B358" s="1016" t="s">
        <v>530</v>
      </c>
      <c r="C358" s="1018" t="s">
        <v>531</v>
      </c>
      <c r="D358" s="1015" t="s">
        <v>140</v>
      </c>
      <c r="E358" s="1017" t="s">
        <v>954</v>
      </c>
      <c r="F358" s="1017"/>
      <c r="G358" s="1018" t="s">
        <v>532</v>
      </c>
      <c r="H358" s="1016" t="s">
        <v>27</v>
      </c>
      <c r="I358" s="1016" t="s">
        <v>778</v>
      </c>
      <c r="J358" s="1016" t="s">
        <v>185</v>
      </c>
    </row>
    <row r="359" spans="1:10" ht="24" customHeight="1">
      <c r="A359" s="1019" t="s">
        <v>955</v>
      </c>
      <c r="B359" s="1020" t="s">
        <v>472</v>
      </c>
      <c r="C359" s="1022" t="s">
        <v>858</v>
      </c>
      <c r="D359" s="1019" t="s">
        <v>476</v>
      </c>
      <c r="E359" s="1021">
        <v>410</v>
      </c>
      <c r="F359" s="1021"/>
      <c r="G359" s="1022" t="s">
        <v>806</v>
      </c>
      <c r="H359" s="1023">
        <v>1</v>
      </c>
      <c r="I359" s="1024">
        <v>2.76</v>
      </c>
      <c r="J359" s="1024">
        <v>2.76</v>
      </c>
    </row>
    <row r="360" spans="1:10" ht="26.1" customHeight="1">
      <c r="A360" s="1028" t="s">
        <v>956</v>
      </c>
      <c r="B360" s="1029" t="s">
        <v>976</v>
      </c>
      <c r="C360" s="1031" t="s">
        <v>858</v>
      </c>
      <c r="D360" s="1028" t="s">
        <v>977</v>
      </c>
      <c r="E360" s="1033" t="s">
        <v>970</v>
      </c>
      <c r="F360" s="1033"/>
      <c r="G360" s="1031" t="s">
        <v>806</v>
      </c>
      <c r="H360" s="1030">
        <v>1</v>
      </c>
      <c r="I360" s="1039">
        <v>2.76</v>
      </c>
      <c r="J360" s="1039">
        <v>2.76</v>
      </c>
    </row>
    <row r="361" spans="1:10">
      <c r="A361" s="1035"/>
      <c r="B361" s="1035"/>
      <c r="C361" s="1051"/>
      <c r="D361" s="1035"/>
      <c r="E361" s="1035" t="s">
        <v>958</v>
      </c>
      <c r="F361" s="1036">
        <v>0</v>
      </c>
      <c r="G361" s="1035" t="s">
        <v>959</v>
      </c>
      <c r="H361" s="1036">
        <v>0</v>
      </c>
      <c r="I361" s="1035" t="s">
        <v>960</v>
      </c>
      <c r="J361" s="1036">
        <v>0</v>
      </c>
    </row>
    <row r="362" spans="1:10" ht="15.75" thickBot="1">
      <c r="A362" s="1035"/>
      <c r="B362" s="1035"/>
      <c r="C362" s="1051"/>
      <c r="D362" s="1035"/>
      <c r="E362" s="1035" t="s">
        <v>961</v>
      </c>
      <c r="F362" s="1036">
        <v>0</v>
      </c>
      <c r="G362" s="1035"/>
      <c r="H362" s="1037" t="s">
        <v>962</v>
      </c>
      <c r="I362" s="1037"/>
      <c r="J362" s="1036">
        <v>2.76</v>
      </c>
    </row>
    <row r="363" spans="1:10" ht="0.95" customHeight="1" thickTop="1">
      <c r="A363" s="1038"/>
      <c r="B363" s="1038"/>
      <c r="C363" s="1052"/>
      <c r="D363" s="1038"/>
      <c r="E363" s="1038"/>
      <c r="F363" s="1038"/>
      <c r="G363" s="1038"/>
      <c r="H363" s="1038"/>
      <c r="I363" s="1038"/>
      <c r="J363" s="1038"/>
    </row>
    <row r="364" spans="1:10" ht="18" customHeight="1">
      <c r="A364" s="1015" t="s">
        <v>812</v>
      </c>
      <c r="B364" s="1016" t="s">
        <v>530</v>
      </c>
      <c r="C364" s="1018" t="s">
        <v>531</v>
      </c>
      <c r="D364" s="1015" t="s">
        <v>140</v>
      </c>
      <c r="E364" s="1017" t="s">
        <v>954</v>
      </c>
      <c r="F364" s="1017"/>
      <c r="G364" s="1018" t="s">
        <v>532</v>
      </c>
      <c r="H364" s="1016" t="s">
        <v>27</v>
      </c>
      <c r="I364" s="1016" t="s">
        <v>778</v>
      </c>
      <c r="J364" s="1016" t="s">
        <v>185</v>
      </c>
    </row>
    <row r="365" spans="1:10" ht="24" customHeight="1">
      <c r="A365" s="1019" t="s">
        <v>955</v>
      </c>
      <c r="B365" s="1020" t="s">
        <v>458</v>
      </c>
      <c r="C365" s="1022" t="s">
        <v>839</v>
      </c>
      <c r="D365" s="1019" t="s">
        <v>447</v>
      </c>
      <c r="E365" s="1021">
        <v>4526</v>
      </c>
      <c r="F365" s="1021"/>
      <c r="G365" s="1022" t="s">
        <v>258</v>
      </c>
      <c r="H365" s="1023">
        <v>1</v>
      </c>
      <c r="I365" s="1024">
        <v>269.94</v>
      </c>
      <c r="J365" s="1024">
        <v>269.94</v>
      </c>
    </row>
    <row r="366" spans="1:10" ht="15" customHeight="1">
      <c r="A366" s="1017" t="s">
        <v>184</v>
      </c>
      <c r="B366" s="1027" t="s">
        <v>530</v>
      </c>
      <c r="C366" s="1013" t="s">
        <v>531</v>
      </c>
      <c r="D366" s="1017" t="s">
        <v>980</v>
      </c>
      <c r="E366" s="1027" t="s">
        <v>96</v>
      </c>
      <c r="F366" s="1013" t="s">
        <v>981</v>
      </c>
      <c r="G366" s="1027"/>
      <c r="H366" s="1013" t="s">
        <v>975</v>
      </c>
      <c r="I366" s="1027"/>
      <c r="J366" s="1027" t="s">
        <v>998</v>
      </c>
    </row>
    <row r="367" spans="1:10" ht="15" customHeight="1">
      <c r="A367" s="1027"/>
      <c r="B367" s="1027"/>
      <c r="C367" s="1013"/>
      <c r="D367" s="1027"/>
      <c r="E367" s="1027"/>
      <c r="F367" s="1016" t="s">
        <v>982</v>
      </c>
      <c r="G367" s="1016" t="s">
        <v>983</v>
      </c>
      <c r="H367" s="1016" t="s">
        <v>982</v>
      </c>
      <c r="I367" s="1016" t="s">
        <v>983</v>
      </c>
      <c r="J367" s="1027"/>
    </row>
    <row r="368" spans="1:10" ht="24" customHeight="1">
      <c r="A368" s="1028" t="s">
        <v>956</v>
      </c>
      <c r="B368" s="1029" t="s">
        <v>1078</v>
      </c>
      <c r="C368" s="1031" t="s">
        <v>839</v>
      </c>
      <c r="D368" s="1028" t="s">
        <v>1079</v>
      </c>
      <c r="E368" s="1030">
        <v>0.25830999999999998</v>
      </c>
      <c r="F368" s="1039">
        <v>1</v>
      </c>
      <c r="G368" s="1039">
        <v>0</v>
      </c>
      <c r="H368" s="1034">
        <v>69.849999999999994</v>
      </c>
      <c r="I368" s="1034">
        <v>7.56</v>
      </c>
      <c r="J368" s="1034">
        <v>18.04</v>
      </c>
    </row>
    <row r="369" spans="1:10" ht="24" customHeight="1">
      <c r="A369" s="1028" t="s">
        <v>956</v>
      </c>
      <c r="B369" s="1029" t="s">
        <v>1080</v>
      </c>
      <c r="C369" s="1031" t="s">
        <v>839</v>
      </c>
      <c r="D369" s="1028" t="s">
        <v>1081</v>
      </c>
      <c r="E369" s="1030">
        <v>0.25830999999999998</v>
      </c>
      <c r="F369" s="1039">
        <v>1</v>
      </c>
      <c r="G369" s="1039">
        <v>0</v>
      </c>
      <c r="H369" s="1034">
        <v>32.74</v>
      </c>
      <c r="I369" s="1034">
        <v>30.63</v>
      </c>
      <c r="J369" s="1034">
        <v>8.4499999999999993</v>
      </c>
    </row>
    <row r="370" spans="1:10" ht="24" customHeight="1">
      <c r="A370" s="1028" t="s">
        <v>956</v>
      </c>
      <c r="B370" s="1029" t="s">
        <v>1082</v>
      </c>
      <c r="C370" s="1031" t="s">
        <v>839</v>
      </c>
      <c r="D370" s="1028" t="s">
        <v>1083</v>
      </c>
      <c r="E370" s="1030">
        <v>0.58779999999999999</v>
      </c>
      <c r="F370" s="1039">
        <v>1</v>
      </c>
      <c r="G370" s="1039">
        <v>0</v>
      </c>
      <c r="H370" s="1034">
        <v>0.66</v>
      </c>
      <c r="I370" s="1034">
        <v>0.45</v>
      </c>
      <c r="J370" s="1034">
        <v>0.38</v>
      </c>
    </row>
    <row r="371" spans="1:10" ht="24" customHeight="1">
      <c r="A371" s="1028" t="s">
        <v>956</v>
      </c>
      <c r="B371" s="1029" t="s">
        <v>1084</v>
      </c>
      <c r="C371" s="1031" t="s">
        <v>839</v>
      </c>
      <c r="D371" s="1028" t="s">
        <v>686</v>
      </c>
      <c r="E371" s="1030">
        <v>1</v>
      </c>
      <c r="F371" s="1039">
        <v>7.0000000000000007E-2</v>
      </c>
      <c r="G371" s="1039">
        <v>0.93</v>
      </c>
      <c r="H371" s="1034">
        <v>250.02</v>
      </c>
      <c r="I371" s="1034">
        <v>66.47</v>
      </c>
      <c r="J371" s="1034">
        <v>79.31</v>
      </c>
    </row>
    <row r="372" spans="1:10" ht="26.1" customHeight="1">
      <c r="A372" s="1028" t="s">
        <v>956</v>
      </c>
      <c r="B372" s="1029" t="s">
        <v>1085</v>
      </c>
      <c r="C372" s="1031" t="s">
        <v>839</v>
      </c>
      <c r="D372" s="1028" t="s">
        <v>697</v>
      </c>
      <c r="E372" s="1030">
        <v>1</v>
      </c>
      <c r="F372" s="1039">
        <v>1</v>
      </c>
      <c r="G372" s="1039">
        <v>0</v>
      </c>
      <c r="H372" s="1034">
        <v>307.85000000000002</v>
      </c>
      <c r="I372" s="1034">
        <v>172.32</v>
      </c>
      <c r="J372" s="1034">
        <v>307.85000000000002</v>
      </c>
    </row>
    <row r="373" spans="1:10" ht="24" customHeight="1">
      <c r="A373" s="1028" t="s">
        <v>956</v>
      </c>
      <c r="B373" s="1029" t="s">
        <v>1086</v>
      </c>
      <c r="C373" s="1031" t="s">
        <v>839</v>
      </c>
      <c r="D373" s="1028" t="s">
        <v>1087</v>
      </c>
      <c r="E373" s="1030">
        <v>0.15962000000000001</v>
      </c>
      <c r="F373" s="1039">
        <v>1</v>
      </c>
      <c r="G373" s="1039">
        <v>0</v>
      </c>
      <c r="H373" s="1034">
        <v>7.22</v>
      </c>
      <c r="I373" s="1034">
        <v>4.21</v>
      </c>
      <c r="J373" s="1034">
        <v>1.1499999999999999</v>
      </c>
    </row>
    <row r="374" spans="1:10" ht="20.100000000000001" customHeight="1">
      <c r="A374" s="1025"/>
      <c r="B374" s="1025"/>
      <c r="C374" s="1025"/>
      <c r="D374" s="1025"/>
      <c r="E374" s="1025"/>
      <c r="F374" s="1025" t="s">
        <v>1004</v>
      </c>
      <c r="G374" s="1025"/>
      <c r="H374" s="1025"/>
      <c r="I374" s="1025"/>
      <c r="J374" s="1026">
        <v>415.18</v>
      </c>
    </row>
    <row r="375" spans="1:10" ht="20.100000000000001" customHeight="1">
      <c r="A375" s="1015" t="s">
        <v>198</v>
      </c>
      <c r="B375" s="1016" t="s">
        <v>530</v>
      </c>
      <c r="C375" s="1018" t="s">
        <v>531</v>
      </c>
      <c r="D375" s="1015" t="s">
        <v>957</v>
      </c>
      <c r="E375" s="1016" t="s">
        <v>96</v>
      </c>
      <c r="F375" s="1027" t="s">
        <v>975</v>
      </c>
      <c r="G375" s="1027"/>
      <c r="H375" s="1027"/>
      <c r="I375" s="1027"/>
      <c r="J375" s="1016" t="s">
        <v>998</v>
      </c>
    </row>
    <row r="376" spans="1:10" ht="24" customHeight="1">
      <c r="A376" s="1028" t="s">
        <v>956</v>
      </c>
      <c r="B376" s="1029" t="s">
        <v>1005</v>
      </c>
      <c r="C376" s="1031" t="s">
        <v>839</v>
      </c>
      <c r="D376" s="1028" t="s">
        <v>964</v>
      </c>
      <c r="E376" s="1030">
        <v>4.5877999999999997</v>
      </c>
      <c r="F376" s="1028"/>
      <c r="G376" s="1028"/>
      <c r="H376" s="1028"/>
      <c r="I376" s="1034" t="s">
        <v>1006</v>
      </c>
      <c r="J376" s="1034" t="s">
        <v>1088</v>
      </c>
    </row>
    <row r="377" spans="1:10" ht="24" customHeight="1">
      <c r="A377" s="1028" t="s">
        <v>956</v>
      </c>
      <c r="B377" s="1029" t="s">
        <v>1007</v>
      </c>
      <c r="C377" s="1031" t="s">
        <v>839</v>
      </c>
      <c r="D377" s="1028" t="s">
        <v>984</v>
      </c>
      <c r="E377" s="1030">
        <v>4.5877999999999997</v>
      </c>
      <c r="F377" s="1028"/>
      <c r="G377" s="1028"/>
      <c r="H377" s="1028"/>
      <c r="I377" s="1034" t="s">
        <v>1008</v>
      </c>
      <c r="J377" s="1034" t="s">
        <v>1089</v>
      </c>
    </row>
    <row r="378" spans="1:10" ht="20.100000000000001" customHeight="1">
      <c r="A378" s="1025"/>
      <c r="B378" s="1025"/>
      <c r="C378" s="1025"/>
      <c r="D378" s="1025"/>
      <c r="E378" s="1025"/>
      <c r="F378" s="1025" t="s">
        <v>1010</v>
      </c>
      <c r="G378" s="1025"/>
      <c r="H378" s="1025"/>
      <c r="I378" s="1025"/>
      <c r="J378" s="1040">
        <v>0</v>
      </c>
    </row>
    <row r="379" spans="1:10" ht="20.100000000000001" customHeight="1">
      <c r="A379" s="1025"/>
      <c r="B379" s="1025"/>
      <c r="C379" s="1025"/>
      <c r="D379" s="1025"/>
      <c r="E379" s="1025"/>
      <c r="F379" s="1025" t="s">
        <v>1011</v>
      </c>
      <c r="G379" s="1025"/>
      <c r="H379" s="1025"/>
      <c r="I379" s="1025"/>
      <c r="J379" s="1026">
        <v>223.1</v>
      </c>
    </row>
    <row r="380" spans="1:10" ht="20.100000000000001" customHeight="1">
      <c r="A380" s="1025"/>
      <c r="B380" s="1025"/>
      <c r="C380" s="1025"/>
      <c r="D380" s="1025"/>
      <c r="E380" s="1025"/>
      <c r="F380" s="1025" t="s">
        <v>988</v>
      </c>
      <c r="G380" s="1025"/>
      <c r="H380" s="1025"/>
      <c r="I380" s="1025"/>
      <c r="J380" s="1026">
        <v>638.28</v>
      </c>
    </row>
    <row r="381" spans="1:10" ht="20.100000000000001" customHeight="1">
      <c r="A381" s="1025"/>
      <c r="B381" s="1025"/>
      <c r="C381" s="1025"/>
      <c r="D381" s="1025"/>
      <c r="E381" s="1025"/>
      <c r="F381" s="1025" t="s">
        <v>989</v>
      </c>
      <c r="G381" s="1025"/>
      <c r="H381" s="1025"/>
      <c r="I381" s="1025"/>
      <c r="J381" s="1026">
        <v>3.1539999999999999</v>
      </c>
    </row>
    <row r="382" spans="1:10" ht="20.100000000000001" customHeight="1">
      <c r="A382" s="1025"/>
      <c r="B382" s="1025"/>
      <c r="C382" s="1025"/>
      <c r="D382" s="1025"/>
      <c r="E382" s="1025"/>
      <c r="F382" s="1025" t="s">
        <v>990</v>
      </c>
      <c r="G382" s="1025"/>
      <c r="H382" s="1025"/>
      <c r="I382" s="1025"/>
      <c r="J382" s="1026">
        <v>202.37</v>
      </c>
    </row>
    <row r="383" spans="1:10" ht="20.100000000000001" customHeight="1">
      <c r="A383" s="1017" t="s">
        <v>991</v>
      </c>
      <c r="B383" s="1027" t="s">
        <v>530</v>
      </c>
      <c r="C383" s="1017" t="s">
        <v>531</v>
      </c>
      <c r="D383" s="1017" t="s">
        <v>296</v>
      </c>
      <c r="E383" s="1027" t="s">
        <v>96</v>
      </c>
      <c r="F383" s="1016" t="s">
        <v>134</v>
      </c>
      <c r="G383" s="1016" t="s">
        <v>974</v>
      </c>
      <c r="H383" s="1016"/>
      <c r="I383" s="1016"/>
      <c r="J383" s="1016" t="s">
        <v>975</v>
      </c>
    </row>
    <row r="384" spans="1:10" ht="24" customHeight="1">
      <c r="A384" s="1028" t="s">
        <v>956</v>
      </c>
      <c r="B384" s="1029" t="s">
        <v>1090</v>
      </c>
      <c r="C384" s="1031" t="s">
        <v>839</v>
      </c>
      <c r="D384" s="1028" t="s">
        <v>1091</v>
      </c>
      <c r="E384" s="1030">
        <v>82.935599999999994</v>
      </c>
      <c r="F384" s="1031" t="s">
        <v>815</v>
      </c>
      <c r="G384" s="1032" t="s">
        <v>1092</v>
      </c>
      <c r="H384" s="1032"/>
      <c r="I384" s="1033"/>
      <c r="J384" s="1034" t="s">
        <v>1093</v>
      </c>
    </row>
    <row r="385" spans="1:10" ht="24" customHeight="1">
      <c r="A385" s="1028" t="s">
        <v>956</v>
      </c>
      <c r="B385" s="1029" t="s">
        <v>1094</v>
      </c>
      <c r="C385" s="1031" t="s">
        <v>839</v>
      </c>
      <c r="D385" s="1028" t="s">
        <v>1095</v>
      </c>
      <c r="E385" s="1030">
        <v>0.10782</v>
      </c>
      <c r="F385" s="1031" t="s">
        <v>225</v>
      </c>
      <c r="G385" s="1032" t="s">
        <v>1096</v>
      </c>
      <c r="H385" s="1032"/>
      <c r="I385" s="1033"/>
      <c r="J385" s="1034" t="s">
        <v>1097</v>
      </c>
    </row>
    <row r="386" spans="1:10" ht="26.1" customHeight="1">
      <c r="A386" s="1028" t="s">
        <v>956</v>
      </c>
      <c r="B386" s="1029" t="s">
        <v>1098</v>
      </c>
      <c r="C386" s="1031" t="s">
        <v>839</v>
      </c>
      <c r="D386" s="1028" t="s">
        <v>1099</v>
      </c>
      <c r="E386" s="1030">
        <v>1E-3</v>
      </c>
      <c r="F386" s="1031" t="s">
        <v>258</v>
      </c>
      <c r="G386" s="1032" t="s">
        <v>1100</v>
      </c>
      <c r="H386" s="1032"/>
      <c r="I386" s="1033"/>
      <c r="J386" s="1034" t="s">
        <v>1101</v>
      </c>
    </row>
    <row r="387" spans="1:10" ht="20.100000000000001" customHeight="1">
      <c r="A387" s="1025"/>
      <c r="B387" s="1025"/>
      <c r="C387" s="1025"/>
      <c r="D387" s="1025"/>
      <c r="E387" s="1025"/>
      <c r="F387" s="1025" t="s">
        <v>994</v>
      </c>
      <c r="G387" s="1025"/>
      <c r="H387" s="1025"/>
      <c r="I387" s="1025"/>
      <c r="J387" s="1026">
        <v>67.569999999999993</v>
      </c>
    </row>
    <row r="388" spans="1:10">
      <c r="A388" s="1035"/>
      <c r="B388" s="1035"/>
      <c r="C388" s="1051"/>
      <c r="D388" s="1035"/>
      <c r="E388" s="1035" t="s">
        <v>958</v>
      </c>
      <c r="F388" s="1036">
        <v>0</v>
      </c>
      <c r="G388" s="1035" t="s">
        <v>959</v>
      </c>
      <c r="H388" s="1036">
        <v>70.739999999999995</v>
      </c>
      <c r="I388" s="1035" t="s">
        <v>960</v>
      </c>
      <c r="J388" s="1036">
        <v>70.735573874445151</v>
      </c>
    </row>
    <row r="389" spans="1:10" ht="15.75" thickBot="1">
      <c r="A389" s="1035"/>
      <c r="B389" s="1035"/>
      <c r="C389" s="1051"/>
      <c r="D389" s="1035"/>
      <c r="E389" s="1035" t="s">
        <v>961</v>
      </c>
      <c r="F389" s="1036">
        <v>0</v>
      </c>
      <c r="G389" s="1035"/>
      <c r="H389" s="1037" t="s">
        <v>962</v>
      </c>
      <c r="I389" s="1037"/>
      <c r="J389" s="1036">
        <v>269.94</v>
      </c>
    </row>
    <row r="390" spans="1:10" ht="0.95" customHeight="1" thickTop="1">
      <c r="A390" s="1038"/>
      <c r="B390" s="1038"/>
      <c r="C390" s="1052"/>
      <c r="D390" s="1038"/>
      <c r="E390" s="1038"/>
      <c r="F390" s="1038"/>
      <c r="G390" s="1038"/>
      <c r="H390" s="1038"/>
      <c r="I390" s="1038"/>
      <c r="J390" s="1038"/>
    </row>
    <row r="391" spans="1:10" ht="18" customHeight="1">
      <c r="A391" s="1015" t="s">
        <v>813</v>
      </c>
      <c r="B391" s="1016" t="s">
        <v>530</v>
      </c>
      <c r="C391" s="1018" t="s">
        <v>531</v>
      </c>
      <c r="D391" s="1015" t="s">
        <v>140</v>
      </c>
      <c r="E391" s="1017" t="s">
        <v>954</v>
      </c>
      <c r="F391" s="1017"/>
      <c r="G391" s="1018" t="s">
        <v>532</v>
      </c>
      <c r="H391" s="1016" t="s">
        <v>27</v>
      </c>
      <c r="I391" s="1016" t="s">
        <v>778</v>
      </c>
      <c r="J391" s="1016" t="s">
        <v>185</v>
      </c>
    </row>
    <row r="392" spans="1:10" ht="24" customHeight="1">
      <c r="A392" s="1019" t="s">
        <v>955</v>
      </c>
      <c r="B392" s="1020" t="s">
        <v>865</v>
      </c>
      <c r="C392" s="1022" t="s">
        <v>839</v>
      </c>
      <c r="D392" s="1019" t="s">
        <v>448</v>
      </c>
      <c r="E392" s="1021">
        <v>4527</v>
      </c>
      <c r="F392" s="1021"/>
      <c r="G392" s="1022" t="s">
        <v>258</v>
      </c>
      <c r="H392" s="1023">
        <v>1</v>
      </c>
      <c r="I392" s="1024">
        <v>2213.88</v>
      </c>
      <c r="J392" s="1024">
        <v>2213.88</v>
      </c>
    </row>
    <row r="393" spans="1:10" ht="15" customHeight="1">
      <c r="A393" s="1017" t="s">
        <v>184</v>
      </c>
      <c r="B393" s="1027" t="s">
        <v>530</v>
      </c>
      <c r="C393" s="1013" t="s">
        <v>531</v>
      </c>
      <c r="D393" s="1017" t="s">
        <v>980</v>
      </c>
      <c r="E393" s="1027" t="s">
        <v>96</v>
      </c>
      <c r="F393" s="1013" t="s">
        <v>981</v>
      </c>
      <c r="G393" s="1027"/>
      <c r="H393" s="1013" t="s">
        <v>975</v>
      </c>
      <c r="I393" s="1027"/>
      <c r="J393" s="1027" t="s">
        <v>998</v>
      </c>
    </row>
    <row r="394" spans="1:10" ht="15" customHeight="1">
      <c r="A394" s="1027"/>
      <c r="B394" s="1027"/>
      <c r="C394" s="1013"/>
      <c r="D394" s="1027"/>
      <c r="E394" s="1027"/>
      <c r="F394" s="1016" t="s">
        <v>982</v>
      </c>
      <c r="G394" s="1016" t="s">
        <v>983</v>
      </c>
      <c r="H394" s="1016" t="s">
        <v>982</v>
      </c>
      <c r="I394" s="1016" t="s">
        <v>983</v>
      </c>
      <c r="J394" s="1027"/>
    </row>
    <row r="395" spans="1:10" ht="26.1" customHeight="1">
      <c r="A395" s="1028" t="s">
        <v>956</v>
      </c>
      <c r="B395" s="1029" t="s">
        <v>1085</v>
      </c>
      <c r="C395" s="1031" t="s">
        <v>839</v>
      </c>
      <c r="D395" s="1028" t="s">
        <v>697</v>
      </c>
      <c r="E395" s="1030">
        <v>1</v>
      </c>
      <c r="F395" s="1039">
        <v>1</v>
      </c>
      <c r="G395" s="1039">
        <v>0</v>
      </c>
      <c r="H395" s="1034">
        <v>307.85000000000002</v>
      </c>
      <c r="I395" s="1034">
        <v>172.32</v>
      </c>
      <c r="J395" s="1034">
        <v>307.85000000000002</v>
      </c>
    </row>
    <row r="396" spans="1:10" ht="24" customHeight="1">
      <c r="A396" s="1028" t="s">
        <v>956</v>
      </c>
      <c r="B396" s="1029" t="s">
        <v>1086</v>
      </c>
      <c r="C396" s="1031" t="s">
        <v>839</v>
      </c>
      <c r="D396" s="1028" t="s">
        <v>1087</v>
      </c>
      <c r="E396" s="1030">
        <v>2.52E-2</v>
      </c>
      <c r="F396" s="1039">
        <v>1</v>
      </c>
      <c r="G396" s="1039">
        <v>0</v>
      </c>
      <c r="H396" s="1034">
        <v>7.22</v>
      </c>
      <c r="I396" s="1034">
        <v>4.21</v>
      </c>
      <c r="J396" s="1034">
        <v>0.18</v>
      </c>
    </row>
    <row r="397" spans="1:10" ht="24" customHeight="1">
      <c r="A397" s="1028" t="s">
        <v>956</v>
      </c>
      <c r="B397" s="1029" t="s">
        <v>1084</v>
      </c>
      <c r="C397" s="1031" t="s">
        <v>839</v>
      </c>
      <c r="D397" s="1028" t="s">
        <v>686</v>
      </c>
      <c r="E397" s="1030">
        <v>1</v>
      </c>
      <c r="F397" s="1039">
        <v>0.01</v>
      </c>
      <c r="G397" s="1039">
        <v>0.99</v>
      </c>
      <c r="H397" s="1034">
        <v>250.02</v>
      </c>
      <c r="I397" s="1034">
        <v>66.47</v>
      </c>
      <c r="J397" s="1034">
        <v>68.3</v>
      </c>
    </row>
    <row r="398" spans="1:10" ht="24" customHeight="1">
      <c r="A398" s="1028" t="s">
        <v>956</v>
      </c>
      <c r="B398" s="1029" t="s">
        <v>1078</v>
      </c>
      <c r="C398" s="1031" t="s">
        <v>839</v>
      </c>
      <c r="D398" s="1028" t="s">
        <v>1079</v>
      </c>
      <c r="E398" s="1030">
        <v>4.079E-2</v>
      </c>
      <c r="F398" s="1039">
        <v>1</v>
      </c>
      <c r="G398" s="1039">
        <v>0</v>
      </c>
      <c r="H398" s="1034">
        <v>69.849999999999994</v>
      </c>
      <c r="I398" s="1034">
        <v>7.56</v>
      </c>
      <c r="J398" s="1034">
        <v>2.84</v>
      </c>
    </row>
    <row r="399" spans="1:10" ht="24" customHeight="1">
      <c r="A399" s="1028" t="s">
        <v>956</v>
      </c>
      <c r="B399" s="1029" t="s">
        <v>1080</v>
      </c>
      <c r="C399" s="1031" t="s">
        <v>839</v>
      </c>
      <c r="D399" s="1028" t="s">
        <v>1081</v>
      </c>
      <c r="E399" s="1030">
        <v>4.079E-2</v>
      </c>
      <c r="F399" s="1039">
        <v>1</v>
      </c>
      <c r="G399" s="1039">
        <v>0</v>
      </c>
      <c r="H399" s="1034">
        <v>32.74</v>
      </c>
      <c r="I399" s="1034">
        <v>30.63</v>
      </c>
      <c r="J399" s="1034">
        <v>1.33</v>
      </c>
    </row>
    <row r="400" spans="1:10" ht="24" customHeight="1">
      <c r="A400" s="1028" t="s">
        <v>956</v>
      </c>
      <c r="B400" s="1029" t="s">
        <v>1082</v>
      </c>
      <c r="C400" s="1031" t="s">
        <v>839</v>
      </c>
      <c r="D400" s="1028" t="s">
        <v>1083</v>
      </c>
      <c r="E400" s="1030">
        <v>9.2810000000000004E-2</v>
      </c>
      <c r="F400" s="1039">
        <v>1</v>
      </c>
      <c r="G400" s="1039">
        <v>0</v>
      </c>
      <c r="H400" s="1034">
        <v>0.66</v>
      </c>
      <c r="I400" s="1034">
        <v>0.45</v>
      </c>
      <c r="J400" s="1034">
        <v>0.06</v>
      </c>
    </row>
    <row r="401" spans="1:10" ht="24" customHeight="1">
      <c r="A401" s="1028" t="s">
        <v>956</v>
      </c>
      <c r="B401" s="1029" t="s">
        <v>1102</v>
      </c>
      <c r="C401" s="1031" t="s">
        <v>839</v>
      </c>
      <c r="D401" s="1028" t="s">
        <v>1103</v>
      </c>
      <c r="E401" s="1030">
        <v>1</v>
      </c>
      <c r="F401" s="1039">
        <v>1</v>
      </c>
      <c r="G401" s="1039">
        <v>0</v>
      </c>
      <c r="H401" s="1034">
        <v>453.51</v>
      </c>
      <c r="I401" s="1034">
        <v>74.66</v>
      </c>
      <c r="J401" s="1034">
        <v>453.51</v>
      </c>
    </row>
    <row r="402" spans="1:10" ht="20.100000000000001" customHeight="1">
      <c r="A402" s="1025"/>
      <c r="B402" s="1025"/>
      <c r="C402" s="1025"/>
      <c r="D402" s="1025"/>
      <c r="E402" s="1025"/>
      <c r="F402" s="1025" t="s">
        <v>1004</v>
      </c>
      <c r="G402" s="1025"/>
      <c r="H402" s="1025"/>
      <c r="I402" s="1025"/>
      <c r="J402" s="1026">
        <v>834.07</v>
      </c>
    </row>
    <row r="403" spans="1:10" ht="20.100000000000001" customHeight="1">
      <c r="A403" s="1015" t="s">
        <v>198</v>
      </c>
      <c r="B403" s="1016" t="s">
        <v>530</v>
      </c>
      <c r="C403" s="1018" t="s">
        <v>531</v>
      </c>
      <c r="D403" s="1015" t="s">
        <v>957</v>
      </c>
      <c r="E403" s="1016" t="s">
        <v>96</v>
      </c>
      <c r="F403" s="1027" t="s">
        <v>975</v>
      </c>
      <c r="G403" s="1027"/>
      <c r="H403" s="1027"/>
      <c r="I403" s="1027"/>
      <c r="J403" s="1016" t="s">
        <v>998</v>
      </c>
    </row>
    <row r="404" spans="1:10" ht="24" customHeight="1">
      <c r="A404" s="1028" t="s">
        <v>956</v>
      </c>
      <c r="B404" s="1029" t="s">
        <v>1007</v>
      </c>
      <c r="C404" s="1031" t="s">
        <v>839</v>
      </c>
      <c r="D404" s="1028" t="s">
        <v>984</v>
      </c>
      <c r="E404" s="1030">
        <v>4.0928100000000001</v>
      </c>
      <c r="F404" s="1028"/>
      <c r="G404" s="1028"/>
      <c r="H404" s="1028"/>
      <c r="I404" s="1034" t="s">
        <v>1008</v>
      </c>
      <c r="J404" s="1034" t="s">
        <v>1104</v>
      </c>
    </row>
    <row r="405" spans="1:10" ht="24" customHeight="1">
      <c r="A405" s="1028" t="s">
        <v>956</v>
      </c>
      <c r="B405" s="1029" t="s">
        <v>1005</v>
      </c>
      <c r="C405" s="1031" t="s">
        <v>839</v>
      </c>
      <c r="D405" s="1028" t="s">
        <v>964</v>
      </c>
      <c r="E405" s="1030">
        <v>4.0928100000000001</v>
      </c>
      <c r="F405" s="1028"/>
      <c r="G405" s="1028"/>
      <c r="H405" s="1028"/>
      <c r="I405" s="1034" t="s">
        <v>1006</v>
      </c>
      <c r="J405" s="1034" t="s">
        <v>1105</v>
      </c>
    </row>
    <row r="406" spans="1:10" ht="20.100000000000001" customHeight="1">
      <c r="A406" s="1025"/>
      <c r="B406" s="1025"/>
      <c r="C406" s="1025"/>
      <c r="D406" s="1025"/>
      <c r="E406" s="1025"/>
      <c r="F406" s="1025" t="s">
        <v>1010</v>
      </c>
      <c r="G406" s="1025"/>
      <c r="H406" s="1025"/>
      <c r="I406" s="1025"/>
      <c r="J406" s="1040">
        <v>0</v>
      </c>
    </row>
    <row r="407" spans="1:10" ht="20.100000000000001" customHeight="1">
      <c r="A407" s="1025"/>
      <c r="B407" s="1025"/>
      <c r="C407" s="1025"/>
      <c r="D407" s="1025"/>
      <c r="E407" s="1025"/>
      <c r="F407" s="1025" t="s">
        <v>1011</v>
      </c>
      <c r="G407" s="1025"/>
      <c r="H407" s="1025"/>
      <c r="I407" s="1025"/>
      <c r="J407" s="1026">
        <v>199.02</v>
      </c>
    </row>
    <row r="408" spans="1:10" ht="20.100000000000001" customHeight="1">
      <c r="A408" s="1025"/>
      <c r="B408" s="1025"/>
      <c r="C408" s="1025"/>
      <c r="D408" s="1025"/>
      <c r="E408" s="1025"/>
      <c r="F408" s="1025" t="s">
        <v>988</v>
      </c>
      <c r="G408" s="1025"/>
      <c r="H408" s="1025"/>
      <c r="I408" s="1025"/>
      <c r="J408" s="1026">
        <v>1033.0899999999999</v>
      </c>
    </row>
    <row r="409" spans="1:10" ht="20.100000000000001" customHeight="1">
      <c r="A409" s="1025"/>
      <c r="B409" s="1025"/>
      <c r="C409" s="1025"/>
      <c r="D409" s="1025"/>
      <c r="E409" s="1025"/>
      <c r="F409" s="1025" t="s">
        <v>989</v>
      </c>
      <c r="G409" s="1025"/>
      <c r="H409" s="1025"/>
      <c r="I409" s="1025"/>
      <c r="J409" s="1026">
        <v>0.49</v>
      </c>
    </row>
    <row r="410" spans="1:10" ht="20.100000000000001" customHeight="1">
      <c r="A410" s="1025"/>
      <c r="B410" s="1025"/>
      <c r="C410" s="1025"/>
      <c r="D410" s="1025"/>
      <c r="E410" s="1025"/>
      <c r="F410" s="1025" t="s">
        <v>990</v>
      </c>
      <c r="G410" s="1025"/>
      <c r="H410" s="1025"/>
      <c r="I410" s="1025"/>
      <c r="J410" s="1026">
        <v>2108.34</v>
      </c>
    </row>
    <row r="411" spans="1:10" ht="20.100000000000001" customHeight="1">
      <c r="A411" s="1017" t="s">
        <v>991</v>
      </c>
      <c r="B411" s="1027" t="s">
        <v>530</v>
      </c>
      <c r="C411" s="1017" t="s">
        <v>531</v>
      </c>
      <c r="D411" s="1017" t="s">
        <v>296</v>
      </c>
      <c r="E411" s="1027" t="s">
        <v>96</v>
      </c>
      <c r="F411" s="1016" t="s">
        <v>134</v>
      </c>
      <c r="G411" s="1016" t="s">
        <v>974</v>
      </c>
      <c r="H411" s="1016"/>
      <c r="I411" s="1016"/>
      <c r="J411" s="1016" t="s">
        <v>975</v>
      </c>
    </row>
    <row r="412" spans="1:10" ht="24" customHeight="1">
      <c r="A412" s="1028" t="s">
        <v>956</v>
      </c>
      <c r="B412" s="1029" t="s">
        <v>1090</v>
      </c>
      <c r="C412" s="1031" t="s">
        <v>839</v>
      </c>
      <c r="D412" s="1028" t="s">
        <v>1091</v>
      </c>
      <c r="E412" s="1030">
        <v>82.935599999999994</v>
      </c>
      <c r="F412" s="1031" t="s">
        <v>815</v>
      </c>
      <c r="G412" s="1032" t="s">
        <v>1092</v>
      </c>
      <c r="H412" s="1032"/>
      <c r="I412" s="1033"/>
      <c r="J412" s="1034" t="s">
        <v>1093</v>
      </c>
    </row>
    <row r="413" spans="1:10" ht="24" customHeight="1">
      <c r="A413" s="1028" t="s">
        <v>956</v>
      </c>
      <c r="B413" s="1029" t="s">
        <v>1106</v>
      </c>
      <c r="C413" s="1031" t="s">
        <v>839</v>
      </c>
      <c r="D413" s="1028" t="s">
        <v>1107</v>
      </c>
      <c r="E413" s="1030">
        <v>2.5000000000000001E-3</v>
      </c>
      <c r="F413" s="1031" t="s">
        <v>250</v>
      </c>
      <c r="G413" s="1032" t="s">
        <v>1108</v>
      </c>
      <c r="H413" s="1032"/>
      <c r="I413" s="1033"/>
      <c r="J413" s="1034" t="s">
        <v>1109</v>
      </c>
    </row>
    <row r="414" spans="1:10" ht="24" customHeight="1">
      <c r="A414" s="1028" t="s">
        <v>956</v>
      </c>
      <c r="B414" s="1029" t="s">
        <v>1094</v>
      </c>
      <c r="C414" s="1031" t="s">
        <v>839</v>
      </c>
      <c r="D414" s="1028" t="s">
        <v>1095</v>
      </c>
      <c r="E414" s="1030">
        <v>0.10782</v>
      </c>
      <c r="F414" s="1031" t="s">
        <v>225</v>
      </c>
      <c r="G414" s="1032" t="s">
        <v>1096</v>
      </c>
      <c r="H414" s="1032"/>
      <c r="I414" s="1033"/>
      <c r="J414" s="1034" t="s">
        <v>1097</v>
      </c>
    </row>
    <row r="415" spans="1:10" ht="24" customHeight="1">
      <c r="A415" s="1028" t="s">
        <v>956</v>
      </c>
      <c r="B415" s="1029" t="s">
        <v>1110</v>
      </c>
      <c r="C415" s="1031" t="s">
        <v>839</v>
      </c>
      <c r="D415" s="1028" t="s">
        <v>1111</v>
      </c>
      <c r="E415" s="1030">
        <v>2.0000000000000001E-4</v>
      </c>
      <c r="F415" s="1031" t="s">
        <v>250</v>
      </c>
      <c r="G415" s="1032" t="s">
        <v>1112</v>
      </c>
      <c r="H415" s="1032"/>
      <c r="I415" s="1033"/>
      <c r="J415" s="1034" t="s">
        <v>1113</v>
      </c>
    </row>
    <row r="416" spans="1:10" ht="20.100000000000001" customHeight="1">
      <c r="A416" s="1025"/>
      <c r="B416" s="1025"/>
      <c r="C416" s="1025"/>
      <c r="D416" s="1025"/>
      <c r="E416" s="1025"/>
      <c r="F416" s="1025" t="s">
        <v>994</v>
      </c>
      <c r="G416" s="1025"/>
      <c r="H416" s="1025"/>
      <c r="I416" s="1025"/>
      <c r="J416" s="1026">
        <v>105.54</v>
      </c>
    </row>
    <row r="417" spans="1:10">
      <c r="A417" s="1035"/>
      <c r="B417" s="1035"/>
      <c r="C417" s="1051"/>
      <c r="D417" s="1035"/>
      <c r="E417" s="1035" t="s">
        <v>958</v>
      </c>
      <c r="F417" s="1036">
        <v>0</v>
      </c>
      <c r="G417" s="1035" t="s">
        <v>959</v>
      </c>
      <c r="H417" s="1036">
        <v>406.16</v>
      </c>
      <c r="I417" s="1035" t="s">
        <v>960</v>
      </c>
      <c r="J417" s="1036">
        <v>406.16326530612247</v>
      </c>
    </row>
    <row r="418" spans="1:10" ht="15.75" thickBot="1">
      <c r="A418" s="1035"/>
      <c r="B418" s="1035"/>
      <c r="C418" s="1051"/>
      <c r="D418" s="1035"/>
      <c r="E418" s="1035" t="s">
        <v>961</v>
      </c>
      <c r="F418" s="1036">
        <v>0</v>
      </c>
      <c r="G418" s="1035"/>
      <c r="H418" s="1037" t="s">
        <v>962</v>
      </c>
      <c r="I418" s="1037"/>
      <c r="J418" s="1036">
        <v>2213.88</v>
      </c>
    </row>
    <row r="419" spans="1:10" ht="0.95" customHeight="1" thickTop="1">
      <c r="A419" s="1038"/>
      <c r="B419" s="1038"/>
      <c r="C419" s="1052"/>
      <c r="D419" s="1038"/>
      <c r="E419" s="1038"/>
      <c r="F419" s="1038"/>
      <c r="G419" s="1038"/>
      <c r="H419" s="1038"/>
      <c r="I419" s="1038"/>
      <c r="J419" s="1038"/>
    </row>
    <row r="420" spans="1:10" ht="18" customHeight="1">
      <c r="A420" s="1015" t="s">
        <v>814</v>
      </c>
      <c r="B420" s="1016" t="s">
        <v>530</v>
      </c>
      <c r="C420" s="1018" t="s">
        <v>531</v>
      </c>
      <c r="D420" s="1015" t="s">
        <v>140</v>
      </c>
      <c r="E420" s="1017" t="s">
        <v>954</v>
      </c>
      <c r="F420" s="1017"/>
      <c r="G420" s="1018" t="s">
        <v>532</v>
      </c>
      <c r="H420" s="1016" t="s">
        <v>27</v>
      </c>
      <c r="I420" s="1016" t="s">
        <v>778</v>
      </c>
      <c r="J420" s="1016" t="s">
        <v>185</v>
      </c>
    </row>
    <row r="421" spans="1:10" ht="26.1" customHeight="1">
      <c r="A421" s="1019" t="s">
        <v>955</v>
      </c>
      <c r="B421" s="1020" t="s">
        <v>459</v>
      </c>
      <c r="C421" s="1022" t="s">
        <v>839</v>
      </c>
      <c r="D421" s="1019" t="s">
        <v>449</v>
      </c>
      <c r="E421" s="1021">
        <v>4515</v>
      </c>
      <c r="F421" s="1021"/>
      <c r="G421" s="1022" t="s">
        <v>815</v>
      </c>
      <c r="H421" s="1023">
        <v>1</v>
      </c>
      <c r="I421" s="1024">
        <v>12.4</v>
      </c>
      <c r="J421" s="1024">
        <v>12.4</v>
      </c>
    </row>
    <row r="422" spans="1:10" ht="20.100000000000001" customHeight="1">
      <c r="A422" s="1015" t="s">
        <v>198</v>
      </c>
      <c r="B422" s="1016" t="s">
        <v>530</v>
      </c>
      <c r="C422" s="1018" t="s">
        <v>531</v>
      </c>
      <c r="D422" s="1015" t="s">
        <v>957</v>
      </c>
      <c r="E422" s="1016" t="s">
        <v>96</v>
      </c>
      <c r="F422" s="1027" t="s">
        <v>975</v>
      </c>
      <c r="G422" s="1027"/>
      <c r="H422" s="1027"/>
      <c r="I422" s="1027"/>
      <c r="J422" s="1016" t="s">
        <v>998</v>
      </c>
    </row>
    <row r="423" spans="1:10" ht="24" customHeight="1">
      <c r="A423" s="1028" t="s">
        <v>956</v>
      </c>
      <c r="B423" s="1029" t="s">
        <v>1040</v>
      </c>
      <c r="C423" s="1031" t="s">
        <v>839</v>
      </c>
      <c r="D423" s="1028" t="s">
        <v>968</v>
      </c>
      <c r="E423" s="1030">
        <v>0.09</v>
      </c>
      <c r="F423" s="1028"/>
      <c r="G423" s="1028"/>
      <c r="H423" s="1028"/>
      <c r="I423" s="1034" t="s">
        <v>1041</v>
      </c>
      <c r="J423" s="1034" t="s">
        <v>1114</v>
      </c>
    </row>
    <row r="424" spans="1:10" ht="24" customHeight="1">
      <c r="A424" s="1028" t="s">
        <v>956</v>
      </c>
      <c r="B424" s="1029" t="s">
        <v>1007</v>
      </c>
      <c r="C424" s="1031" t="s">
        <v>839</v>
      </c>
      <c r="D424" s="1028" t="s">
        <v>984</v>
      </c>
      <c r="E424" s="1030">
        <v>2.2499999999999999E-2</v>
      </c>
      <c r="F424" s="1028"/>
      <c r="G424" s="1028"/>
      <c r="H424" s="1028"/>
      <c r="I424" s="1034" t="s">
        <v>1008</v>
      </c>
      <c r="J424" s="1034" t="s">
        <v>1115</v>
      </c>
    </row>
    <row r="425" spans="1:10" ht="24" customHeight="1">
      <c r="A425" s="1028" t="s">
        <v>956</v>
      </c>
      <c r="B425" s="1029" t="s">
        <v>1035</v>
      </c>
      <c r="C425" s="1031" t="s">
        <v>839</v>
      </c>
      <c r="D425" s="1028" t="s">
        <v>972</v>
      </c>
      <c r="E425" s="1030">
        <v>0.09</v>
      </c>
      <c r="F425" s="1028"/>
      <c r="G425" s="1028"/>
      <c r="H425" s="1028"/>
      <c r="I425" s="1034" t="s">
        <v>1036</v>
      </c>
      <c r="J425" s="1034" t="s">
        <v>1116</v>
      </c>
    </row>
    <row r="426" spans="1:10" ht="20.100000000000001" customHeight="1">
      <c r="A426" s="1025"/>
      <c r="B426" s="1025"/>
      <c r="C426" s="1025"/>
      <c r="D426" s="1025"/>
      <c r="E426" s="1025"/>
      <c r="F426" s="1025" t="s">
        <v>1010</v>
      </c>
      <c r="G426" s="1025"/>
      <c r="H426" s="1025"/>
      <c r="I426" s="1025"/>
      <c r="J426" s="1040">
        <v>0</v>
      </c>
    </row>
    <row r="427" spans="1:10" ht="20.100000000000001" customHeight="1">
      <c r="A427" s="1025"/>
      <c r="B427" s="1025"/>
      <c r="C427" s="1025"/>
      <c r="D427" s="1025"/>
      <c r="E427" s="1025"/>
      <c r="F427" s="1025" t="s">
        <v>1011</v>
      </c>
      <c r="G427" s="1025"/>
      <c r="H427" s="1025"/>
      <c r="I427" s="1025"/>
      <c r="J427" s="1026">
        <v>5.03</v>
      </c>
    </row>
    <row r="428" spans="1:10" ht="20.100000000000001" customHeight="1">
      <c r="A428" s="1025"/>
      <c r="B428" s="1025"/>
      <c r="C428" s="1025"/>
      <c r="D428" s="1025"/>
      <c r="E428" s="1025"/>
      <c r="F428" s="1025" t="s">
        <v>988</v>
      </c>
      <c r="G428" s="1025"/>
      <c r="H428" s="1025"/>
      <c r="I428" s="1025"/>
      <c r="J428" s="1026">
        <v>5.03</v>
      </c>
    </row>
    <row r="429" spans="1:10" ht="20.100000000000001" customHeight="1">
      <c r="A429" s="1025"/>
      <c r="B429" s="1025"/>
      <c r="C429" s="1025"/>
      <c r="D429" s="1025"/>
      <c r="E429" s="1025"/>
      <c r="F429" s="1025" t="s">
        <v>989</v>
      </c>
      <c r="G429" s="1025"/>
      <c r="H429" s="1025"/>
      <c r="I429" s="1025"/>
      <c r="J429" s="1026">
        <v>1</v>
      </c>
    </row>
    <row r="430" spans="1:10" ht="20.100000000000001" customHeight="1">
      <c r="A430" s="1025"/>
      <c r="B430" s="1025"/>
      <c r="C430" s="1025"/>
      <c r="D430" s="1025"/>
      <c r="E430" s="1025"/>
      <c r="F430" s="1025" t="s">
        <v>990</v>
      </c>
      <c r="G430" s="1025"/>
      <c r="H430" s="1025"/>
      <c r="I430" s="1025"/>
      <c r="J430" s="1026">
        <v>5.03</v>
      </c>
    </row>
    <row r="431" spans="1:10" ht="20.100000000000001" customHeight="1">
      <c r="A431" s="1017" t="s">
        <v>991</v>
      </c>
      <c r="B431" s="1027" t="s">
        <v>530</v>
      </c>
      <c r="C431" s="1017" t="s">
        <v>531</v>
      </c>
      <c r="D431" s="1017" t="s">
        <v>296</v>
      </c>
      <c r="E431" s="1027" t="s">
        <v>96</v>
      </c>
      <c r="F431" s="1016" t="s">
        <v>134</v>
      </c>
      <c r="G431" s="1016" t="s">
        <v>974</v>
      </c>
      <c r="H431" s="1016"/>
      <c r="I431" s="1016"/>
      <c r="J431" s="1016" t="s">
        <v>975</v>
      </c>
    </row>
    <row r="432" spans="1:10" ht="24" customHeight="1">
      <c r="A432" s="1028" t="s">
        <v>956</v>
      </c>
      <c r="B432" s="1029" t="s">
        <v>1117</v>
      </c>
      <c r="C432" s="1031" t="s">
        <v>839</v>
      </c>
      <c r="D432" s="1028" t="s">
        <v>1118</v>
      </c>
      <c r="E432" s="1030">
        <v>1.4999999999999999E-2</v>
      </c>
      <c r="F432" s="1031" t="s">
        <v>815</v>
      </c>
      <c r="G432" s="1032" t="s">
        <v>1119</v>
      </c>
      <c r="H432" s="1032"/>
      <c r="I432" s="1033"/>
      <c r="J432" s="1034" t="s">
        <v>1120</v>
      </c>
    </row>
    <row r="433" spans="1:10" ht="24" customHeight="1">
      <c r="A433" s="1028" t="s">
        <v>956</v>
      </c>
      <c r="B433" s="1029" t="s">
        <v>1121</v>
      </c>
      <c r="C433" s="1031" t="s">
        <v>839</v>
      </c>
      <c r="D433" s="1028" t="s">
        <v>1122</v>
      </c>
      <c r="E433" s="1030">
        <v>1.1000000000000001</v>
      </c>
      <c r="F433" s="1031" t="s">
        <v>815</v>
      </c>
      <c r="G433" s="1032" t="s">
        <v>1123</v>
      </c>
      <c r="H433" s="1032"/>
      <c r="I433" s="1033"/>
      <c r="J433" s="1034" t="s">
        <v>1124</v>
      </c>
    </row>
    <row r="434" spans="1:10" ht="20.100000000000001" customHeight="1">
      <c r="A434" s="1025"/>
      <c r="B434" s="1025"/>
      <c r="C434" s="1025"/>
      <c r="D434" s="1025"/>
      <c r="E434" s="1025"/>
      <c r="F434" s="1025" t="s">
        <v>994</v>
      </c>
      <c r="G434" s="1025"/>
      <c r="H434" s="1025"/>
      <c r="I434" s="1025"/>
      <c r="J434" s="1026">
        <v>7.37</v>
      </c>
    </row>
    <row r="435" spans="1:10">
      <c r="A435" s="1035"/>
      <c r="B435" s="1035"/>
      <c r="C435" s="1051"/>
      <c r="D435" s="1035"/>
      <c r="E435" s="1035" t="s">
        <v>958</v>
      </c>
      <c r="F435" s="1036">
        <v>0</v>
      </c>
      <c r="G435" s="1035" t="s">
        <v>959</v>
      </c>
      <c r="H435" s="1036">
        <v>5.03</v>
      </c>
      <c r="I435" s="1035" t="s">
        <v>960</v>
      </c>
      <c r="J435" s="1036">
        <v>5.03</v>
      </c>
    </row>
    <row r="436" spans="1:10" ht="15.75" thickBot="1">
      <c r="A436" s="1035"/>
      <c r="B436" s="1035"/>
      <c r="C436" s="1051"/>
      <c r="D436" s="1035"/>
      <c r="E436" s="1035" t="s">
        <v>961</v>
      </c>
      <c r="F436" s="1036">
        <v>0</v>
      </c>
      <c r="G436" s="1035"/>
      <c r="H436" s="1037" t="s">
        <v>962</v>
      </c>
      <c r="I436" s="1037"/>
      <c r="J436" s="1036">
        <v>12.4</v>
      </c>
    </row>
    <row r="437" spans="1:10" ht="0.95" customHeight="1" thickTop="1">
      <c r="A437" s="1038"/>
      <c r="B437" s="1038"/>
      <c r="C437" s="1052"/>
      <c r="D437" s="1038"/>
      <c r="E437" s="1038"/>
      <c r="F437" s="1038"/>
      <c r="G437" s="1038"/>
      <c r="H437" s="1038"/>
      <c r="I437" s="1038"/>
      <c r="J437" s="1038"/>
    </row>
    <row r="438" spans="1:10" ht="18" customHeight="1">
      <c r="A438" s="1015" t="s">
        <v>816</v>
      </c>
      <c r="B438" s="1016" t="s">
        <v>530</v>
      </c>
      <c r="C438" s="1018" t="s">
        <v>531</v>
      </c>
      <c r="D438" s="1015" t="s">
        <v>140</v>
      </c>
      <c r="E438" s="1017" t="s">
        <v>954</v>
      </c>
      <c r="F438" s="1017"/>
      <c r="G438" s="1018" t="s">
        <v>532</v>
      </c>
      <c r="H438" s="1016" t="s">
        <v>27</v>
      </c>
      <c r="I438" s="1016" t="s">
        <v>778</v>
      </c>
      <c r="J438" s="1016" t="s">
        <v>185</v>
      </c>
    </row>
    <row r="439" spans="1:10" ht="24" customHeight="1">
      <c r="A439" s="1019" t="s">
        <v>955</v>
      </c>
      <c r="B439" s="1020" t="s">
        <v>866</v>
      </c>
      <c r="C439" s="1022" t="s">
        <v>839</v>
      </c>
      <c r="D439" s="1019" t="s">
        <v>474</v>
      </c>
      <c r="E439" s="1021">
        <v>4529</v>
      </c>
      <c r="F439" s="1021"/>
      <c r="G439" s="1022" t="s">
        <v>225</v>
      </c>
      <c r="H439" s="1023">
        <v>1</v>
      </c>
      <c r="I439" s="1024">
        <v>573.59</v>
      </c>
      <c r="J439" s="1024">
        <v>573.59</v>
      </c>
    </row>
    <row r="440" spans="1:10" ht="15" customHeight="1">
      <c r="A440" s="1017" t="s">
        <v>184</v>
      </c>
      <c r="B440" s="1027" t="s">
        <v>530</v>
      </c>
      <c r="C440" s="1013" t="s">
        <v>531</v>
      </c>
      <c r="D440" s="1017" t="s">
        <v>980</v>
      </c>
      <c r="E440" s="1027" t="s">
        <v>96</v>
      </c>
      <c r="F440" s="1013" t="s">
        <v>981</v>
      </c>
      <c r="G440" s="1027"/>
      <c r="H440" s="1013" t="s">
        <v>975</v>
      </c>
      <c r="I440" s="1027"/>
      <c r="J440" s="1027" t="s">
        <v>998</v>
      </c>
    </row>
    <row r="441" spans="1:10" ht="15" customHeight="1">
      <c r="A441" s="1027"/>
      <c r="B441" s="1027"/>
      <c r="C441" s="1013"/>
      <c r="D441" s="1027"/>
      <c r="E441" s="1027"/>
      <c r="F441" s="1016" t="s">
        <v>982</v>
      </c>
      <c r="G441" s="1016" t="s">
        <v>983</v>
      </c>
      <c r="H441" s="1016" t="s">
        <v>982</v>
      </c>
      <c r="I441" s="1016" t="s">
        <v>983</v>
      </c>
      <c r="J441" s="1027"/>
    </row>
    <row r="442" spans="1:10" ht="26.1" customHeight="1">
      <c r="A442" s="1028" t="s">
        <v>956</v>
      </c>
      <c r="B442" s="1029" t="s">
        <v>1002</v>
      </c>
      <c r="C442" s="1031" t="s">
        <v>839</v>
      </c>
      <c r="D442" s="1028" t="s">
        <v>1003</v>
      </c>
      <c r="E442" s="1030">
        <v>1</v>
      </c>
      <c r="F442" s="1039">
        <v>1</v>
      </c>
      <c r="G442" s="1039">
        <v>0</v>
      </c>
      <c r="H442" s="1034">
        <v>32.5</v>
      </c>
      <c r="I442" s="1034">
        <v>30.33</v>
      </c>
      <c r="J442" s="1034">
        <v>32.5</v>
      </c>
    </row>
    <row r="443" spans="1:10" ht="24" customHeight="1">
      <c r="A443" s="1028" t="s">
        <v>956</v>
      </c>
      <c r="B443" s="1029" t="s">
        <v>1082</v>
      </c>
      <c r="C443" s="1031" t="s">
        <v>839</v>
      </c>
      <c r="D443" s="1028" t="s">
        <v>1083</v>
      </c>
      <c r="E443" s="1030">
        <v>0.13664999999999999</v>
      </c>
      <c r="F443" s="1039">
        <v>1</v>
      </c>
      <c r="G443" s="1039">
        <v>0</v>
      </c>
      <c r="H443" s="1034">
        <v>0.66</v>
      </c>
      <c r="I443" s="1034">
        <v>0.45</v>
      </c>
      <c r="J443" s="1034">
        <v>0.09</v>
      </c>
    </row>
    <row r="444" spans="1:10" ht="24" customHeight="1">
      <c r="A444" s="1028" t="s">
        <v>956</v>
      </c>
      <c r="B444" s="1029" t="s">
        <v>1125</v>
      </c>
      <c r="C444" s="1031" t="s">
        <v>839</v>
      </c>
      <c r="D444" s="1028" t="s">
        <v>1126</v>
      </c>
      <c r="E444" s="1030">
        <v>1</v>
      </c>
      <c r="F444" s="1039">
        <v>1</v>
      </c>
      <c r="G444" s="1039">
        <v>0</v>
      </c>
      <c r="H444" s="1034">
        <v>44.78</v>
      </c>
      <c r="I444" s="1034">
        <v>10.44</v>
      </c>
      <c r="J444" s="1034">
        <v>44.78</v>
      </c>
    </row>
    <row r="445" spans="1:10" ht="20.100000000000001" customHeight="1">
      <c r="A445" s="1025"/>
      <c r="B445" s="1025"/>
      <c r="C445" s="1025"/>
      <c r="D445" s="1025"/>
      <c r="E445" s="1025"/>
      <c r="F445" s="1025" t="s">
        <v>1004</v>
      </c>
      <c r="G445" s="1025"/>
      <c r="H445" s="1025"/>
      <c r="I445" s="1025"/>
      <c r="J445" s="1026">
        <v>77.37</v>
      </c>
    </row>
    <row r="446" spans="1:10" ht="20.100000000000001" customHeight="1">
      <c r="A446" s="1015" t="s">
        <v>198</v>
      </c>
      <c r="B446" s="1016" t="s">
        <v>530</v>
      </c>
      <c r="C446" s="1018" t="s">
        <v>531</v>
      </c>
      <c r="D446" s="1015" t="s">
        <v>957</v>
      </c>
      <c r="E446" s="1016" t="s">
        <v>96</v>
      </c>
      <c r="F446" s="1027" t="s">
        <v>975</v>
      </c>
      <c r="G446" s="1027"/>
      <c r="H446" s="1027"/>
      <c r="I446" s="1027"/>
      <c r="J446" s="1016" t="s">
        <v>998</v>
      </c>
    </row>
    <row r="447" spans="1:10" ht="24" customHeight="1">
      <c r="A447" s="1028" t="s">
        <v>956</v>
      </c>
      <c r="B447" s="1029" t="s">
        <v>1005</v>
      </c>
      <c r="C447" s="1031" t="s">
        <v>839</v>
      </c>
      <c r="D447" s="1028" t="s">
        <v>964</v>
      </c>
      <c r="E447" s="1030">
        <v>0.23150000000000001</v>
      </c>
      <c r="F447" s="1028"/>
      <c r="G447" s="1028"/>
      <c r="H447" s="1028"/>
      <c r="I447" s="1034" t="s">
        <v>1006</v>
      </c>
      <c r="J447" s="1034" t="s">
        <v>1127</v>
      </c>
    </row>
    <row r="448" spans="1:10" ht="24" customHeight="1">
      <c r="A448" s="1028" t="s">
        <v>956</v>
      </c>
      <c r="B448" s="1029" t="s">
        <v>1007</v>
      </c>
      <c r="C448" s="1031" t="s">
        <v>839</v>
      </c>
      <c r="D448" s="1028" t="s">
        <v>984</v>
      </c>
      <c r="E448" s="1030">
        <v>0.23150000000000001</v>
      </c>
      <c r="F448" s="1028"/>
      <c r="G448" s="1028"/>
      <c r="H448" s="1028"/>
      <c r="I448" s="1034" t="s">
        <v>1008</v>
      </c>
      <c r="J448" s="1034" t="s">
        <v>1128</v>
      </c>
    </row>
    <row r="449" spans="1:10" ht="20.100000000000001" customHeight="1">
      <c r="A449" s="1025"/>
      <c r="B449" s="1025"/>
      <c r="C449" s="1025"/>
      <c r="D449" s="1025"/>
      <c r="E449" s="1025"/>
      <c r="F449" s="1025" t="s">
        <v>1010</v>
      </c>
      <c r="G449" s="1025"/>
      <c r="H449" s="1025"/>
      <c r="I449" s="1025"/>
      <c r="J449" s="1040">
        <v>0</v>
      </c>
    </row>
    <row r="450" spans="1:10" ht="20.100000000000001" customHeight="1">
      <c r="A450" s="1025"/>
      <c r="B450" s="1025"/>
      <c r="C450" s="1025"/>
      <c r="D450" s="1025"/>
      <c r="E450" s="1025"/>
      <c r="F450" s="1025" t="s">
        <v>1011</v>
      </c>
      <c r="G450" s="1025"/>
      <c r="H450" s="1025"/>
      <c r="I450" s="1025"/>
      <c r="J450" s="1026">
        <v>11.25</v>
      </c>
    </row>
    <row r="451" spans="1:10" ht="20.100000000000001" customHeight="1">
      <c r="A451" s="1025"/>
      <c r="B451" s="1025"/>
      <c r="C451" s="1025"/>
      <c r="D451" s="1025"/>
      <c r="E451" s="1025"/>
      <c r="F451" s="1025" t="s">
        <v>988</v>
      </c>
      <c r="G451" s="1025"/>
      <c r="H451" s="1025"/>
      <c r="I451" s="1025"/>
      <c r="J451" s="1026">
        <v>88.62</v>
      </c>
    </row>
    <row r="452" spans="1:10" ht="20.100000000000001" customHeight="1">
      <c r="A452" s="1025"/>
      <c r="B452" s="1025"/>
      <c r="C452" s="1025"/>
      <c r="D452" s="1025"/>
      <c r="E452" s="1025"/>
      <c r="F452" s="1025" t="s">
        <v>989</v>
      </c>
      <c r="G452" s="1025"/>
      <c r="H452" s="1025"/>
      <c r="I452" s="1025"/>
      <c r="J452" s="1026">
        <v>0.1545</v>
      </c>
    </row>
    <row r="453" spans="1:10" ht="20.100000000000001" customHeight="1">
      <c r="A453" s="1025"/>
      <c r="B453" s="1025"/>
      <c r="C453" s="1025"/>
      <c r="D453" s="1025"/>
      <c r="E453" s="1025"/>
      <c r="F453" s="1025" t="s">
        <v>990</v>
      </c>
      <c r="G453" s="1025"/>
      <c r="H453" s="1025"/>
      <c r="I453" s="1025"/>
      <c r="J453" s="1026">
        <v>573.59</v>
      </c>
    </row>
    <row r="454" spans="1:10">
      <c r="A454" s="1035"/>
      <c r="B454" s="1035"/>
      <c r="C454" s="1051"/>
      <c r="D454" s="1035"/>
      <c r="E454" s="1035" t="s">
        <v>958</v>
      </c>
      <c r="F454" s="1036">
        <v>0</v>
      </c>
      <c r="G454" s="1035" t="s">
        <v>959</v>
      </c>
      <c r="H454" s="1036">
        <v>72.819999999999993</v>
      </c>
      <c r="I454" s="1035" t="s">
        <v>960</v>
      </c>
      <c r="J454" s="1036">
        <v>72.815533980582529</v>
      </c>
    </row>
    <row r="455" spans="1:10" ht="15.75" thickBot="1">
      <c r="A455" s="1035"/>
      <c r="B455" s="1035"/>
      <c r="C455" s="1051"/>
      <c r="D455" s="1035"/>
      <c r="E455" s="1035" t="s">
        <v>961</v>
      </c>
      <c r="F455" s="1036">
        <v>0</v>
      </c>
      <c r="G455" s="1035"/>
      <c r="H455" s="1037" t="s">
        <v>962</v>
      </c>
      <c r="I455" s="1037"/>
      <c r="J455" s="1036">
        <v>573.59</v>
      </c>
    </row>
    <row r="456" spans="1:10" ht="0.95" customHeight="1" thickTop="1">
      <c r="A456" s="1038"/>
      <c r="B456" s="1038"/>
      <c r="C456" s="1052"/>
      <c r="D456" s="1038"/>
      <c r="E456" s="1038"/>
      <c r="F456" s="1038"/>
      <c r="G456" s="1038"/>
      <c r="H456" s="1038"/>
      <c r="I456" s="1038"/>
      <c r="J456" s="1038"/>
    </row>
    <row r="457" spans="1:10" ht="18" customHeight="1">
      <c r="A457" s="1015" t="s">
        <v>822</v>
      </c>
      <c r="B457" s="1016" t="s">
        <v>530</v>
      </c>
      <c r="C457" s="1018" t="s">
        <v>531</v>
      </c>
      <c r="D457" s="1015" t="s">
        <v>140</v>
      </c>
      <c r="E457" s="1017" t="s">
        <v>954</v>
      </c>
      <c r="F457" s="1017"/>
      <c r="G457" s="1018" t="s">
        <v>532</v>
      </c>
      <c r="H457" s="1016" t="s">
        <v>27</v>
      </c>
      <c r="I457" s="1016" t="s">
        <v>778</v>
      </c>
      <c r="J457" s="1016" t="s">
        <v>185</v>
      </c>
    </row>
    <row r="458" spans="1:10" ht="26.1" customHeight="1">
      <c r="A458" s="1019" t="s">
        <v>955</v>
      </c>
      <c r="B458" s="1020" t="s">
        <v>460</v>
      </c>
      <c r="C458" s="1022" t="s">
        <v>839</v>
      </c>
      <c r="D458" s="1019" t="s">
        <v>450</v>
      </c>
      <c r="E458" s="1021">
        <v>4515</v>
      </c>
      <c r="F458" s="1021"/>
      <c r="G458" s="1022" t="s">
        <v>231</v>
      </c>
      <c r="H458" s="1023">
        <v>1</v>
      </c>
      <c r="I458" s="1024">
        <v>97.74</v>
      </c>
      <c r="J458" s="1024">
        <v>97.74</v>
      </c>
    </row>
    <row r="459" spans="1:10" ht="15" customHeight="1">
      <c r="A459" s="1017" t="s">
        <v>184</v>
      </c>
      <c r="B459" s="1027" t="s">
        <v>530</v>
      </c>
      <c r="C459" s="1013" t="s">
        <v>531</v>
      </c>
      <c r="D459" s="1017" t="s">
        <v>980</v>
      </c>
      <c r="E459" s="1027" t="s">
        <v>96</v>
      </c>
      <c r="F459" s="1013" t="s">
        <v>981</v>
      </c>
      <c r="G459" s="1027"/>
      <c r="H459" s="1013" t="s">
        <v>975</v>
      </c>
      <c r="I459" s="1027"/>
      <c r="J459" s="1027" t="s">
        <v>998</v>
      </c>
    </row>
    <row r="460" spans="1:10" ht="15" customHeight="1">
      <c r="A460" s="1027"/>
      <c r="B460" s="1027"/>
      <c r="C460" s="1013"/>
      <c r="D460" s="1027"/>
      <c r="E460" s="1027"/>
      <c r="F460" s="1016" t="s">
        <v>982</v>
      </c>
      <c r="G460" s="1016" t="s">
        <v>983</v>
      </c>
      <c r="H460" s="1016" t="s">
        <v>982</v>
      </c>
      <c r="I460" s="1016" t="s">
        <v>983</v>
      </c>
      <c r="J460" s="1027"/>
    </row>
    <row r="461" spans="1:10" ht="24" customHeight="1">
      <c r="A461" s="1028" t="s">
        <v>956</v>
      </c>
      <c r="B461" s="1029" t="s">
        <v>1129</v>
      </c>
      <c r="C461" s="1031" t="s">
        <v>839</v>
      </c>
      <c r="D461" s="1028" t="s">
        <v>1130</v>
      </c>
      <c r="E461" s="1030">
        <v>4.0160000000000001E-2</v>
      </c>
      <c r="F461" s="1039">
        <v>1</v>
      </c>
      <c r="G461" s="1039">
        <v>0</v>
      </c>
      <c r="H461" s="1034">
        <v>28.76</v>
      </c>
      <c r="I461" s="1034">
        <v>28.42</v>
      </c>
      <c r="J461" s="1034">
        <v>1.1499999999999999</v>
      </c>
    </row>
    <row r="462" spans="1:10" ht="24" customHeight="1">
      <c r="A462" s="1028" t="s">
        <v>956</v>
      </c>
      <c r="B462" s="1029" t="s">
        <v>1131</v>
      </c>
      <c r="C462" s="1031" t="s">
        <v>839</v>
      </c>
      <c r="D462" s="1028" t="s">
        <v>1132</v>
      </c>
      <c r="E462" s="1030">
        <v>4.0160000000000001E-2</v>
      </c>
      <c r="F462" s="1039">
        <v>1</v>
      </c>
      <c r="G462" s="1039">
        <v>0</v>
      </c>
      <c r="H462" s="1034">
        <v>42.54</v>
      </c>
      <c r="I462" s="1034">
        <v>5.23</v>
      </c>
      <c r="J462" s="1034">
        <v>1.7</v>
      </c>
    </row>
    <row r="463" spans="1:10" ht="20.100000000000001" customHeight="1">
      <c r="A463" s="1025"/>
      <c r="B463" s="1025"/>
      <c r="C463" s="1025"/>
      <c r="D463" s="1025"/>
      <c r="E463" s="1025"/>
      <c r="F463" s="1025" t="s">
        <v>1004</v>
      </c>
      <c r="G463" s="1025"/>
      <c r="H463" s="1025"/>
      <c r="I463" s="1025"/>
      <c r="J463" s="1026">
        <v>2.85</v>
      </c>
    </row>
    <row r="464" spans="1:10" ht="20.100000000000001" customHeight="1">
      <c r="A464" s="1015" t="s">
        <v>198</v>
      </c>
      <c r="B464" s="1016" t="s">
        <v>530</v>
      </c>
      <c r="C464" s="1018" t="s">
        <v>531</v>
      </c>
      <c r="D464" s="1015" t="s">
        <v>957</v>
      </c>
      <c r="E464" s="1016" t="s">
        <v>96</v>
      </c>
      <c r="F464" s="1027" t="s">
        <v>975</v>
      </c>
      <c r="G464" s="1027"/>
      <c r="H464" s="1027"/>
      <c r="I464" s="1027"/>
      <c r="J464" s="1016" t="s">
        <v>998</v>
      </c>
    </row>
    <row r="465" spans="1:10" ht="24" customHeight="1">
      <c r="A465" s="1028" t="s">
        <v>956</v>
      </c>
      <c r="B465" s="1029" t="s">
        <v>1133</v>
      </c>
      <c r="C465" s="1031" t="s">
        <v>839</v>
      </c>
      <c r="D465" s="1028" t="s">
        <v>969</v>
      </c>
      <c r="E465" s="1030">
        <v>0.7</v>
      </c>
      <c r="F465" s="1028"/>
      <c r="G465" s="1028"/>
      <c r="H465" s="1028"/>
      <c r="I465" s="1034" t="s">
        <v>1134</v>
      </c>
      <c r="J465" s="1034" t="s">
        <v>1135</v>
      </c>
    </row>
    <row r="466" spans="1:10" ht="24" customHeight="1">
      <c r="A466" s="1028" t="s">
        <v>956</v>
      </c>
      <c r="B466" s="1029" t="s">
        <v>1007</v>
      </c>
      <c r="C466" s="1031" t="s">
        <v>839</v>
      </c>
      <c r="D466" s="1028" t="s">
        <v>984</v>
      </c>
      <c r="E466" s="1030">
        <v>7.0000000000000007E-2</v>
      </c>
      <c r="F466" s="1028"/>
      <c r="G466" s="1028"/>
      <c r="H466" s="1028"/>
      <c r="I466" s="1034" t="s">
        <v>1008</v>
      </c>
      <c r="J466" s="1034" t="s">
        <v>1136</v>
      </c>
    </row>
    <row r="467" spans="1:10" ht="24" customHeight="1">
      <c r="A467" s="1028" t="s">
        <v>956</v>
      </c>
      <c r="B467" s="1029" t="s">
        <v>1040</v>
      </c>
      <c r="C467" s="1031" t="s">
        <v>839</v>
      </c>
      <c r="D467" s="1028" t="s">
        <v>968</v>
      </c>
      <c r="E467" s="1030">
        <v>0.7</v>
      </c>
      <c r="F467" s="1028"/>
      <c r="G467" s="1028"/>
      <c r="H467" s="1028"/>
      <c r="I467" s="1034" t="s">
        <v>1041</v>
      </c>
      <c r="J467" s="1034" t="s">
        <v>1137</v>
      </c>
    </row>
    <row r="468" spans="1:10" ht="20.100000000000001" customHeight="1">
      <c r="A468" s="1025"/>
      <c r="B468" s="1025"/>
      <c r="C468" s="1025"/>
      <c r="D468" s="1025"/>
      <c r="E468" s="1025"/>
      <c r="F468" s="1025" t="s">
        <v>1010</v>
      </c>
      <c r="G468" s="1025"/>
      <c r="H468" s="1025"/>
      <c r="I468" s="1025"/>
      <c r="J468" s="1040">
        <v>0</v>
      </c>
    </row>
    <row r="469" spans="1:10" ht="20.100000000000001" customHeight="1">
      <c r="A469" s="1025"/>
      <c r="B469" s="1025"/>
      <c r="C469" s="1025"/>
      <c r="D469" s="1025"/>
      <c r="E469" s="1025"/>
      <c r="F469" s="1025" t="s">
        <v>1011</v>
      </c>
      <c r="G469" s="1025"/>
      <c r="H469" s="1025"/>
      <c r="I469" s="1025"/>
      <c r="J469" s="1026">
        <v>37.24</v>
      </c>
    </row>
    <row r="470" spans="1:10" ht="20.100000000000001" customHeight="1">
      <c r="A470" s="1025"/>
      <c r="B470" s="1025"/>
      <c r="C470" s="1025"/>
      <c r="D470" s="1025"/>
      <c r="E470" s="1025"/>
      <c r="F470" s="1025" t="s">
        <v>988</v>
      </c>
      <c r="G470" s="1025"/>
      <c r="H470" s="1025"/>
      <c r="I470" s="1025"/>
      <c r="J470" s="1026">
        <v>40.090000000000003</v>
      </c>
    </row>
    <row r="471" spans="1:10" ht="20.100000000000001" customHeight="1">
      <c r="A471" s="1025"/>
      <c r="B471" s="1025"/>
      <c r="C471" s="1025"/>
      <c r="D471" s="1025"/>
      <c r="E471" s="1025"/>
      <c r="F471" s="1025" t="s">
        <v>989</v>
      </c>
      <c r="G471" s="1025"/>
      <c r="H471" s="1025"/>
      <c r="I471" s="1025"/>
      <c r="J471" s="1026">
        <v>1</v>
      </c>
    </row>
    <row r="472" spans="1:10" ht="20.100000000000001" customHeight="1">
      <c r="A472" s="1025"/>
      <c r="B472" s="1025"/>
      <c r="C472" s="1025"/>
      <c r="D472" s="1025"/>
      <c r="E472" s="1025"/>
      <c r="F472" s="1025" t="s">
        <v>990</v>
      </c>
      <c r="G472" s="1025"/>
      <c r="H472" s="1025"/>
      <c r="I472" s="1025"/>
      <c r="J472" s="1026">
        <v>40.090000000000003</v>
      </c>
    </row>
    <row r="473" spans="1:10" ht="20.100000000000001" customHeight="1">
      <c r="A473" s="1017" t="s">
        <v>991</v>
      </c>
      <c r="B473" s="1027" t="s">
        <v>530</v>
      </c>
      <c r="C473" s="1017" t="s">
        <v>531</v>
      </c>
      <c r="D473" s="1017" t="s">
        <v>296</v>
      </c>
      <c r="E473" s="1027" t="s">
        <v>96</v>
      </c>
      <c r="F473" s="1016" t="s">
        <v>134</v>
      </c>
      <c r="G473" s="1016" t="s">
        <v>974</v>
      </c>
      <c r="H473" s="1016"/>
      <c r="I473" s="1016"/>
      <c r="J473" s="1016" t="s">
        <v>975</v>
      </c>
    </row>
    <row r="474" spans="1:10" ht="24" customHeight="1">
      <c r="A474" s="1028" t="s">
        <v>956</v>
      </c>
      <c r="B474" s="1029" t="s">
        <v>1138</v>
      </c>
      <c r="C474" s="1031" t="s">
        <v>839</v>
      </c>
      <c r="D474" s="1028" t="s">
        <v>1139</v>
      </c>
      <c r="E474" s="1030">
        <v>2.0900300000000001</v>
      </c>
      <c r="F474" s="1031" t="s">
        <v>258</v>
      </c>
      <c r="G474" s="1032" t="s">
        <v>1140</v>
      </c>
      <c r="H474" s="1032"/>
      <c r="I474" s="1033"/>
      <c r="J474" s="1034" t="s">
        <v>1028</v>
      </c>
    </row>
    <row r="475" spans="1:10" ht="24" customHeight="1">
      <c r="A475" s="1028" t="s">
        <v>956</v>
      </c>
      <c r="B475" s="1029" t="s">
        <v>1141</v>
      </c>
      <c r="C475" s="1031" t="s">
        <v>839</v>
      </c>
      <c r="D475" s="1028" t="s">
        <v>1142</v>
      </c>
      <c r="E475" s="1030">
        <v>0.19908000000000001</v>
      </c>
      <c r="F475" s="1031" t="s">
        <v>258</v>
      </c>
      <c r="G475" s="1032" t="s">
        <v>1143</v>
      </c>
      <c r="H475" s="1032"/>
      <c r="I475" s="1033"/>
      <c r="J475" s="1034" t="s">
        <v>1115</v>
      </c>
    </row>
    <row r="476" spans="1:10" ht="24" customHeight="1">
      <c r="A476" s="1028" t="s">
        <v>956</v>
      </c>
      <c r="B476" s="1029" t="s">
        <v>1144</v>
      </c>
      <c r="C476" s="1031" t="s">
        <v>839</v>
      </c>
      <c r="D476" s="1028" t="s">
        <v>1145</v>
      </c>
      <c r="E476" s="1030">
        <v>0.20396</v>
      </c>
      <c r="F476" s="1031" t="s">
        <v>815</v>
      </c>
      <c r="G476" s="1032" t="s">
        <v>1146</v>
      </c>
      <c r="H476" s="1032"/>
      <c r="I476" s="1033"/>
      <c r="J476" s="1034" t="s">
        <v>1147</v>
      </c>
    </row>
    <row r="477" spans="1:10" ht="24" customHeight="1">
      <c r="A477" s="1028" t="s">
        <v>956</v>
      </c>
      <c r="B477" s="1029" t="s">
        <v>1148</v>
      </c>
      <c r="C477" s="1031" t="s">
        <v>839</v>
      </c>
      <c r="D477" s="1028" t="s">
        <v>1149</v>
      </c>
      <c r="E477" s="1030">
        <v>1.111E-2</v>
      </c>
      <c r="F477" s="1031" t="s">
        <v>971</v>
      </c>
      <c r="G477" s="1032" t="s">
        <v>1150</v>
      </c>
      <c r="H477" s="1032"/>
      <c r="I477" s="1033"/>
      <c r="J477" s="1034" t="s">
        <v>1151</v>
      </c>
    </row>
    <row r="478" spans="1:10" ht="24" customHeight="1">
      <c r="A478" s="1028" t="s">
        <v>956</v>
      </c>
      <c r="B478" s="1029" t="s">
        <v>1152</v>
      </c>
      <c r="C478" s="1031" t="s">
        <v>839</v>
      </c>
      <c r="D478" s="1028" t="s">
        <v>1153</v>
      </c>
      <c r="E478" s="1030">
        <v>0.44922000000000001</v>
      </c>
      <c r="F478" s="1031" t="s">
        <v>258</v>
      </c>
      <c r="G478" s="1032" t="s">
        <v>1154</v>
      </c>
      <c r="H478" s="1032"/>
      <c r="I478" s="1033"/>
      <c r="J478" s="1034" t="s">
        <v>1155</v>
      </c>
    </row>
    <row r="479" spans="1:10" ht="24" customHeight="1">
      <c r="A479" s="1028" t="s">
        <v>956</v>
      </c>
      <c r="B479" s="1029" t="s">
        <v>1156</v>
      </c>
      <c r="C479" s="1031" t="s">
        <v>839</v>
      </c>
      <c r="D479" s="1028" t="s">
        <v>1157</v>
      </c>
      <c r="E479" s="1030">
        <v>0.35937999999999998</v>
      </c>
      <c r="F479" s="1031" t="s">
        <v>258</v>
      </c>
      <c r="G479" s="1032" t="s">
        <v>1158</v>
      </c>
      <c r="H479" s="1032"/>
      <c r="I479" s="1033"/>
      <c r="J479" s="1034" t="s">
        <v>1159</v>
      </c>
    </row>
    <row r="480" spans="1:10" ht="24" customHeight="1">
      <c r="A480" s="1028" t="s">
        <v>956</v>
      </c>
      <c r="B480" s="1029" t="s">
        <v>1160</v>
      </c>
      <c r="C480" s="1031" t="s">
        <v>839</v>
      </c>
      <c r="D480" s="1028" t="s">
        <v>1161</v>
      </c>
      <c r="E480" s="1030">
        <v>0.40429999999999999</v>
      </c>
      <c r="F480" s="1031" t="s">
        <v>231</v>
      </c>
      <c r="G480" s="1032" t="s">
        <v>1162</v>
      </c>
      <c r="H480" s="1032"/>
      <c r="I480" s="1033"/>
      <c r="J480" s="1034" t="s">
        <v>1163</v>
      </c>
    </row>
    <row r="481" spans="1:10" ht="20.100000000000001" customHeight="1">
      <c r="A481" s="1025"/>
      <c r="B481" s="1025"/>
      <c r="C481" s="1025"/>
      <c r="D481" s="1025"/>
      <c r="E481" s="1025"/>
      <c r="F481" s="1025" t="s">
        <v>994</v>
      </c>
      <c r="G481" s="1025"/>
      <c r="H481" s="1025"/>
      <c r="I481" s="1025"/>
      <c r="J481" s="1026">
        <v>57.65</v>
      </c>
    </row>
    <row r="482" spans="1:10">
      <c r="A482" s="1035"/>
      <c r="B482" s="1035"/>
      <c r="C482" s="1051"/>
      <c r="D482" s="1035"/>
      <c r="E482" s="1035" t="s">
        <v>958</v>
      </c>
      <c r="F482" s="1036">
        <v>0</v>
      </c>
      <c r="G482" s="1035" t="s">
        <v>959</v>
      </c>
      <c r="H482" s="1036">
        <v>37.24</v>
      </c>
      <c r="I482" s="1035" t="s">
        <v>960</v>
      </c>
      <c r="J482" s="1036">
        <v>37.24</v>
      </c>
    </row>
    <row r="483" spans="1:10" ht="15.75" thickBot="1">
      <c r="A483" s="1035"/>
      <c r="B483" s="1035"/>
      <c r="C483" s="1051"/>
      <c r="D483" s="1035"/>
      <c r="E483" s="1035" t="s">
        <v>961</v>
      </c>
      <c r="F483" s="1036">
        <v>0</v>
      </c>
      <c r="G483" s="1035"/>
      <c r="H483" s="1037" t="s">
        <v>962</v>
      </c>
      <c r="I483" s="1037"/>
      <c r="J483" s="1036">
        <v>97.74</v>
      </c>
    </row>
    <row r="484" spans="1:10" ht="0.95" customHeight="1" thickTop="1">
      <c r="A484" s="1038"/>
      <c r="B484" s="1038"/>
      <c r="C484" s="1052"/>
      <c r="D484" s="1038"/>
      <c r="E484" s="1038"/>
      <c r="F484" s="1038"/>
      <c r="G484" s="1038"/>
      <c r="H484" s="1038"/>
      <c r="I484" s="1038"/>
      <c r="J484" s="1038"/>
    </row>
    <row r="485" spans="1:10" ht="18" customHeight="1">
      <c r="A485" s="1015" t="s">
        <v>824</v>
      </c>
      <c r="B485" s="1016" t="s">
        <v>530</v>
      </c>
      <c r="C485" s="1018" t="s">
        <v>531</v>
      </c>
      <c r="D485" s="1015" t="s">
        <v>140</v>
      </c>
      <c r="E485" s="1017" t="s">
        <v>954</v>
      </c>
      <c r="F485" s="1017"/>
      <c r="G485" s="1018" t="s">
        <v>532</v>
      </c>
      <c r="H485" s="1016" t="s">
        <v>27</v>
      </c>
      <c r="I485" s="1016" t="s">
        <v>778</v>
      </c>
      <c r="J485" s="1016" t="s">
        <v>185</v>
      </c>
    </row>
    <row r="486" spans="1:10" ht="24" customHeight="1">
      <c r="A486" s="1019" t="s">
        <v>955</v>
      </c>
      <c r="B486" s="1020" t="s">
        <v>485</v>
      </c>
      <c r="C486" s="1022" t="s">
        <v>839</v>
      </c>
      <c r="D486" s="1019" t="s">
        <v>486</v>
      </c>
      <c r="E486" s="1021">
        <v>4515</v>
      </c>
      <c r="F486" s="1021"/>
      <c r="G486" s="1022" t="s">
        <v>225</v>
      </c>
      <c r="H486" s="1023">
        <v>1</v>
      </c>
      <c r="I486" s="1024">
        <v>651.37</v>
      </c>
      <c r="J486" s="1024">
        <v>651.37</v>
      </c>
    </row>
    <row r="487" spans="1:10" ht="20.100000000000001" customHeight="1">
      <c r="A487" s="1025"/>
      <c r="B487" s="1025"/>
      <c r="C487" s="1025"/>
      <c r="D487" s="1025"/>
      <c r="E487" s="1025"/>
      <c r="F487" s="1025" t="s">
        <v>988</v>
      </c>
      <c r="G487" s="1025"/>
      <c r="H487" s="1025"/>
      <c r="I487" s="1025"/>
      <c r="J487" s="1026">
        <v>0</v>
      </c>
    </row>
    <row r="488" spans="1:10" ht="20.100000000000001" customHeight="1">
      <c r="A488" s="1025"/>
      <c r="B488" s="1025"/>
      <c r="C488" s="1025"/>
      <c r="D488" s="1025"/>
      <c r="E488" s="1025"/>
      <c r="F488" s="1025" t="s">
        <v>989</v>
      </c>
      <c r="G488" s="1025"/>
      <c r="H488" s="1025"/>
      <c r="I488" s="1025"/>
      <c r="J488" s="1026">
        <v>1</v>
      </c>
    </row>
    <row r="489" spans="1:10" ht="20.100000000000001" customHeight="1">
      <c r="A489" s="1025"/>
      <c r="B489" s="1025"/>
      <c r="C489" s="1025"/>
      <c r="D489" s="1025"/>
      <c r="E489" s="1025"/>
      <c r="F489" s="1025" t="s">
        <v>990</v>
      </c>
      <c r="G489" s="1025"/>
      <c r="H489" s="1025"/>
      <c r="I489" s="1025"/>
      <c r="J489" s="1026">
        <v>0</v>
      </c>
    </row>
    <row r="490" spans="1:10" ht="20.100000000000001" customHeight="1">
      <c r="A490" s="1017" t="s">
        <v>991</v>
      </c>
      <c r="B490" s="1027" t="s">
        <v>530</v>
      </c>
      <c r="C490" s="1017" t="s">
        <v>531</v>
      </c>
      <c r="D490" s="1017" t="s">
        <v>296</v>
      </c>
      <c r="E490" s="1027" t="s">
        <v>96</v>
      </c>
      <c r="F490" s="1016" t="s">
        <v>134</v>
      </c>
      <c r="G490" s="1016" t="s">
        <v>974</v>
      </c>
      <c r="H490" s="1016"/>
      <c r="I490" s="1016"/>
      <c r="J490" s="1016" t="s">
        <v>975</v>
      </c>
    </row>
    <row r="491" spans="1:10" ht="26.1" customHeight="1">
      <c r="A491" s="1028" t="s">
        <v>956</v>
      </c>
      <c r="B491" s="1029" t="s">
        <v>1164</v>
      </c>
      <c r="C491" s="1031" t="s">
        <v>839</v>
      </c>
      <c r="D491" s="1028" t="s">
        <v>1165</v>
      </c>
      <c r="E491" s="1030">
        <v>1.02</v>
      </c>
      <c r="F491" s="1031" t="s">
        <v>225</v>
      </c>
      <c r="G491" s="1032" t="s">
        <v>1166</v>
      </c>
      <c r="H491" s="1032"/>
      <c r="I491" s="1033"/>
      <c r="J491" s="1034" t="s">
        <v>1167</v>
      </c>
    </row>
    <row r="492" spans="1:10" ht="20.100000000000001" customHeight="1">
      <c r="A492" s="1025"/>
      <c r="B492" s="1025"/>
      <c r="C492" s="1025"/>
      <c r="D492" s="1025"/>
      <c r="E492" s="1025"/>
      <c r="F492" s="1025" t="s">
        <v>994</v>
      </c>
      <c r="G492" s="1025"/>
      <c r="H492" s="1025"/>
      <c r="I492" s="1025"/>
      <c r="J492" s="1026">
        <v>584.02</v>
      </c>
    </row>
    <row r="493" spans="1:10" ht="20.100000000000001" customHeight="1">
      <c r="A493" s="1017" t="s">
        <v>1051</v>
      </c>
      <c r="B493" s="1027" t="s">
        <v>530</v>
      </c>
      <c r="C493" s="1017" t="s">
        <v>531</v>
      </c>
      <c r="D493" s="1017" t="s">
        <v>1052</v>
      </c>
      <c r="E493" s="1027" t="s">
        <v>96</v>
      </c>
      <c r="F493" s="1016" t="s">
        <v>134</v>
      </c>
      <c r="G493" s="1016" t="s">
        <v>974</v>
      </c>
      <c r="H493" s="1016"/>
      <c r="I493" s="1016"/>
      <c r="J493" s="1016" t="s">
        <v>975</v>
      </c>
    </row>
    <row r="494" spans="1:10" ht="24" customHeight="1">
      <c r="A494" s="1041" t="s">
        <v>955</v>
      </c>
      <c r="B494" s="1042" t="s">
        <v>869</v>
      </c>
      <c r="C494" s="1044" t="s">
        <v>839</v>
      </c>
      <c r="D494" s="1041" t="s">
        <v>656</v>
      </c>
      <c r="E494" s="1043">
        <v>1</v>
      </c>
      <c r="F494" s="1044" t="s">
        <v>225</v>
      </c>
      <c r="G494" s="1045" t="s">
        <v>1168</v>
      </c>
      <c r="H494" s="1045"/>
      <c r="I494" s="1046"/>
      <c r="J494" s="1047" t="s">
        <v>1168</v>
      </c>
    </row>
    <row r="495" spans="1:10" ht="24" customHeight="1">
      <c r="A495" s="1041" t="s">
        <v>955</v>
      </c>
      <c r="B495" s="1042" t="s">
        <v>1169</v>
      </c>
      <c r="C495" s="1044" t="s">
        <v>839</v>
      </c>
      <c r="D495" s="1041" t="s">
        <v>1170</v>
      </c>
      <c r="E495" s="1043">
        <v>1</v>
      </c>
      <c r="F495" s="1044" t="s">
        <v>225</v>
      </c>
      <c r="G495" s="1045" t="s">
        <v>1171</v>
      </c>
      <c r="H495" s="1045"/>
      <c r="I495" s="1046"/>
      <c r="J495" s="1047" t="s">
        <v>1171</v>
      </c>
    </row>
    <row r="496" spans="1:10" ht="20.100000000000001" customHeight="1">
      <c r="A496" s="1025"/>
      <c r="B496" s="1025"/>
      <c r="C496" s="1025"/>
      <c r="D496" s="1025"/>
      <c r="E496" s="1025"/>
      <c r="F496" s="1025" t="s">
        <v>1057</v>
      </c>
      <c r="G496" s="1025"/>
      <c r="H496" s="1025"/>
      <c r="I496" s="1025"/>
      <c r="J496" s="1026">
        <v>67.349999999999994</v>
      </c>
    </row>
    <row r="497" spans="1:10">
      <c r="A497" s="1035"/>
      <c r="B497" s="1035"/>
      <c r="C497" s="1051"/>
      <c r="D497" s="1035"/>
      <c r="E497" s="1035" t="s">
        <v>958</v>
      </c>
      <c r="F497" s="1036">
        <v>0</v>
      </c>
      <c r="G497" s="1035" t="s">
        <v>959</v>
      </c>
      <c r="H497" s="1036">
        <v>9.67</v>
      </c>
      <c r="I497" s="1035" t="s">
        <v>960</v>
      </c>
      <c r="J497" s="1036">
        <v>9.6698995983935738</v>
      </c>
    </row>
    <row r="498" spans="1:10" ht="15.75" thickBot="1">
      <c r="A498" s="1035"/>
      <c r="B498" s="1035"/>
      <c r="C498" s="1051"/>
      <c r="D498" s="1035"/>
      <c r="E498" s="1035" t="s">
        <v>961</v>
      </c>
      <c r="F498" s="1036">
        <v>0</v>
      </c>
      <c r="G498" s="1035"/>
      <c r="H498" s="1037" t="s">
        <v>962</v>
      </c>
      <c r="I498" s="1037"/>
      <c r="J498" s="1036">
        <v>651.37</v>
      </c>
    </row>
    <row r="499" spans="1:10" ht="0.95" customHeight="1" thickTop="1">
      <c r="A499" s="1038"/>
      <c r="B499" s="1038"/>
      <c r="C499" s="1052"/>
      <c r="D499" s="1038"/>
      <c r="E499" s="1038"/>
      <c r="F499" s="1038"/>
      <c r="G499" s="1038"/>
      <c r="H499" s="1038"/>
      <c r="I499" s="1038"/>
      <c r="J499" s="1038"/>
    </row>
    <row r="500" spans="1:10" ht="18" customHeight="1">
      <c r="A500" s="1015" t="s">
        <v>825</v>
      </c>
      <c r="B500" s="1016" t="s">
        <v>530</v>
      </c>
      <c r="C500" s="1018" t="s">
        <v>531</v>
      </c>
      <c r="D500" s="1015" t="s">
        <v>140</v>
      </c>
      <c r="E500" s="1017" t="s">
        <v>954</v>
      </c>
      <c r="F500" s="1017"/>
      <c r="G500" s="1018" t="s">
        <v>532</v>
      </c>
      <c r="H500" s="1016" t="s">
        <v>27</v>
      </c>
      <c r="I500" s="1016" t="s">
        <v>778</v>
      </c>
      <c r="J500" s="1016" t="s">
        <v>185</v>
      </c>
    </row>
    <row r="501" spans="1:10" ht="24" customHeight="1">
      <c r="A501" s="1019" t="s">
        <v>955</v>
      </c>
      <c r="B501" s="1020" t="s">
        <v>462</v>
      </c>
      <c r="C501" s="1022" t="s">
        <v>839</v>
      </c>
      <c r="D501" s="1019" t="s">
        <v>453</v>
      </c>
      <c r="E501" s="1021">
        <v>4505</v>
      </c>
      <c r="F501" s="1021"/>
      <c r="G501" s="1022" t="s">
        <v>225</v>
      </c>
      <c r="H501" s="1023">
        <v>1</v>
      </c>
      <c r="I501" s="1024">
        <v>625.79999999999995</v>
      </c>
      <c r="J501" s="1024">
        <v>625.79999999999995</v>
      </c>
    </row>
    <row r="502" spans="1:10" ht="20.100000000000001" customHeight="1">
      <c r="A502" s="1025"/>
      <c r="B502" s="1025"/>
      <c r="C502" s="1025"/>
      <c r="D502" s="1025"/>
      <c r="E502" s="1025"/>
      <c r="F502" s="1025" t="s">
        <v>988</v>
      </c>
      <c r="G502" s="1025"/>
      <c r="H502" s="1025"/>
      <c r="I502" s="1025"/>
      <c r="J502" s="1026">
        <v>0</v>
      </c>
    </row>
    <row r="503" spans="1:10" ht="20.100000000000001" customHeight="1">
      <c r="A503" s="1025"/>
      <c r="B503" s="1025"/>
      <c r="C503" s="1025"/>
      <c r="D503" s="1025"/>
      <c r="E503" s="1025"/>
      <c r="F503" s="1025" t="s">
        <v>989</v>
      </c>
      <c r="G503" s="1025"/>
      <c r="H503" s="1025"/>
      <c r="I503" s="1025"/>
      <c r="J503" s="1026">
        <v>1</v>
      </c>
    </row>
    <row r="504" spans="1:10" ht="20.100000000000001" customHeight="1">
      <c r="A504" s="1025"/>
      <c r="B504" s="1025"/>
      <c r="C504" s="1025"/>
      <c r="D504" s="1025"/>
      <c r="E504" s="1025"/>
      <c r="F504" s="1025" t="s">
        <v>990</v>
      </c>
      <c r="G504" s="1025"/>
      <c r="H504" s="1025"/>
      <c r="I504" s="1025"/>
      <c r="J504" s="1026">
        <v>0</v>
      </c>
    </row>
    <row r="505" spans="1:10" ht="20.100000000000001" customHeight="1">
      <c r="A505" s="1017" t="s">
        <v>991</v>
      </c>
      <c r="B505" s="1027" t="s">
        <v>530</v>
      </c>
      <c r="C505" s="1017" t="s">
        <v>531</v>
      </c>
      <c r="D505" s="1017" t="s">
        <v>296</v>
      </c>
      <c r="E505" s="1027" t="s">
        <v>96</v>
      </c>
      <c r="F505" s="1016" t="s">
        <v>134</v>
      </c>
      <c r="G505" s="1016" t="s">
        <v>974</v>
      </c>
      <c r="H505" s="1016"/>
      <c r="I505" s="1016"/>
      <c r="J505" s="1016" t="s">
        <v>975</v>
      </c>
    </row>
    <row r="506" spans="1:10" ht="26.1" customHeight="1">
      <c r="A506" s="1028" t="s">
        <v>956</v>
      </c>
      <c r="B506" s="1029" t="s">
        <v>1172</v>
      </c>
      <c r="C506" s="1031" t="s">
        <v>839</v>
      </c>
      <c r="D506" s="1028" t="s">
        <v>1173</v>
      </c>
      <c r="E506" s="1030">
        <v>1.02</v>
      </c>
      <c r="F506" s="1031" t="s">
        <v>225</v>
      </c>
      <c r="G506" s="1032" t="s">
        <v>1174</v>
      </c>
      <c r="H506" s="1032"/>
      <c r="I506" s="1033"/>
      <c r="J506" s="1034" t="s">
        <v>1175</v>
      </c>
    </row>
    <row r="507" spans="1:10" ht="20.100000000000001" customHeight="1">
      <c r="A507" s="1025"/>
      <c r="B507" s="1025"/>
      <c r="C507" s="1025"/>
      <c r="D507" s="1025"/>
      <c r="E507" s="1025"/>
      <c r="F507" s="1025" t="s">
        <v>994</v>
      </c>
      <c r="G507" s="1025"/>
      <c r="H507" s="1025"/>
      <c r="I507" s="1025"/>
      <c r="J507" s="1026">
        <v>558.45000000000005</v>
      </c>
    </row>
    <row r="508" spans="1:10" ht="20.100000000000001" customHeight="1">
      <c r="A508" s="1017" t="s">
        <v>1051</v>
      </c>
      <c r="B508" s="1027" t="s">
        <v>530</v>
      </c>
      <c r="C508" s="1017" t="s">
        <v>531</v>
      </c>
      <c r="D508" s="1017" t="s">
        <v>1052</v>
      </c>
      <c r="E508" s="1027" t="s">
        <v>96</v>
      </c>
      <c r="F508" s="1016" t="s">
        <v>134</v>
      </c>
      <c r="G508" s="1016" t="s">
        <v>974</v>
      </c>
      <c r="H508" s="1016"/>
      <c r="I508" s="1016"/>
      <c r="J508" s="1016" t="s">
        <v>975</v>
      </c>
    </row>
    <row r="509" spans="1:10" ht="24" customHeight="1">
      <c r="A509" s="1041" t="s">
        <v>955</v>
      </c>
      <c r="B509" s="1042" t="s">
        <v>1169</v>
      </c>
      <c r="C509" s="1044" t="s">
        <v>839</v>
      </c>
      <c r="D509" s="1041" t="s">
        <v>1170</v>
      </c>
      <c r="E509" s="1043">
        <v>1</v>
      </c>
      <c r="F509" s="1044" t="s">
        <v>225</v>
      </c>
      <c r="G509" s="1045" t="s">
        <v>1171</v>
      </c>
      <c r="H509" s="1045"/>
      <c r="I509" s="1046"/>
      <c r="J509" s="1047" t="s">
        <v>1171</v>
      </c>
    </row>
    <row r="510" spans="1:10" ht="24" customHeight="1">
      <c r="A510" s="1041" t="s">
        <v>955</v>
      </c>
      <c r="B510" s="1042" t="s">
        <v>869</v>
      </c>
      <c r="C510" s="1044" t="s">
        <v>839</v>
      </c>
      <c r="D510" s="1041" t="s">
        <v>656</v>
      </c>
      <c r="E510" s="1043">
        <v>1</v>
      </c>
      <c r="F510" s="1044" t="s">
        <v>225</v>
      </c>
      <c r="G510" s="1045" t="s">
        <v>1168</v>
      </c>
      <c r="H510" s="1045"/>
      <c r="I510" s="1046"/>
      <c r="J510" s="1047" t="s">
        <v>1168</v>
      </c>
    </row>
    <row r="511" spans="1:10" ht="20.100000000000001" customHeight="1">
      <c r="A511" s="1025"/>
      <c r="B511" s="1025"/>
      <c r="C511" s="1025"/>
      <c r="D511" s="1025"/>
      <c r="E511" s="1025"/>
      <c r="F511" s="1025" t="s">
        <v>1057</v>
      </c>
      <c r="G511" s="1025"/>
      <c r="H511" s="1025"/>
      <c r="I511" s="1025"/>
      <c r="J511" s="1026">
        <v>67.349999999999994</v>
      </c>
    </row>
    <row r="512" spans="1:10">
      <c r="A512" s="1035"/>
      <c r="B512" s="1035"/>
      <c r="C512" s="1051"/>
      <c r="D512" s="1035"/>
      <c r="E512" s="1035" t="s">
        <v>958</v>
      </c>
      <c r="F512" s="1036">
        <v>0</v>
      </c>
      <c r="G512" s="1035" t="s">
        <v>959</v>
      </c>
      <c r="H512" s="1036">
        <v>9.67</v>
      </c>
      <c r="I512" s="1035" t="s">
        <v>960</v>
      </c>
      <c r="J512" s="1036">
        <v>9.6698995983935738</v>
      </c>
    </row>
    <row r="513" spans="1:10" ht="15.75" thickBot="1">
      <c r="A513" s="1035"/>
      <c r="B513" s="1035"/>
      <c r="C513" s="1051"/>
      <c r="D513" s="1035"/>
      <c r="E513" s="1035" t="s">
        <v>961</v>
      </c>
      <c r="F513" s="1036">
        <v>0</v>
      </c>
      <c r="G513" s="1035"/>
      <c r="H513" s="1037" t="s">
        <v>962</v>
      </c>
      <c r="I513" s="1037"/>
      <c r="J513" s="1036">
        <v>625.79999999999995</v>
      </c>
    </row>
    <row r="514" spans="1:10" ht="0.95" customHeight="1" thickTop="1">
      <c r="A514" s="1038"/>
      <c r="B514" s="1038"/>
      <c r="C514" s="1052"/>
      <c r="D514" s="1038"/>
      <c r="E514" s="1038"/>
      <c r="F514" s="1038"/>
      <c r="G514" s="1038"/>
      <c r="H514" s="1038"/>
      <c r="I514" s="1038"/>
      <c r="J514" s="1038"/>
    </row>
    <row r="515" spans="1:10" ht="18" customHeight="1">
      <c r="A515" s="1015" t="s">
        <v>868</v>
      </c>
      <c r="B515" s="1016" t="s">
        <v>530</v>
      </c>
      <c r="C515" s="1018" t="s">
        <v>531</v>
      </c>
      <c r="D515" s="1015" t="s">
        <v>140</v>
      </c>
      <c r="E515" s="1017" t="s">
        <v>954</v>
      </c>
      <c r="F515" s="1017"/>
      <c r="G515" s="1018" t="s">
        <v>532</v>
      </c>
      <c r="H515" s="1016" t="s">
        <v>27</v>
      </c>
      <c r="I515" s="1016" t="s">
        <v>778</v>
      </c>
      <c r="J515" s="1016" t="s">
        <v>185</v>
      </c>
    </row>
    <row r="516" spans="1:10" ht="24" customHeight="1">
      <c r="A516" s="1019" t="s">
        <v>955</v>
      </c>
      <c r="B516" s="1020" t="s">
        <v>871</v>
      </c>
      <c r="C516" s="1022" t="s">
        <v>839</v>
      </c>
      <c r="D516" s="1019" t="s">
        <v>657</v>
      </c>
      <c r="E516" s="1021">
        <v>4543</v>
      </c>
      <c r="F516" s="1021"/>
      <c r="G516" s="1022" t="s">
        <v>225</v>
      </c>
      <c r="H516" s="1023">
        <v>1</v>
      </c>
      <c r="I516" s="1024">
        <v>16.04</v>
      </c>
      <c r="J516" s="1024">
        <v>16.04</v>
      </c>
    </row>
    <row r="517" spans="1:10" ht="15" customHeight="1">
      <c r="A517" s="1017" t="s">
        <v>184</v>
      </c>
      <c r="B517" s="1027" t="s">
        <v>530</v>
      </c>
      <c r="C517" s="1013" t="s">
        <v>531</v>
      </c>
      <c r="D517" s="1017" t="s">
        <v>980</v>
      </c>
      <c r="E517" s="1027" t="s">
        <v>96</v>
      </c>
      <c r="F517" s="1013" t="s">
        <v>981</v>
      </c>
      <c r="G517" s="1027"/>
      <c r="H517" s="1013" t="s">
        <v>975</v>
      </c>
      <c r="I517" s="1027"/>
      <c r="J517" s="1027" t="s">
        <v>998</v>
      </c>
    </row>
    <row r="518" spans="1:10" ht="15" customHeight="1">
      <c r="A518" s="1027"/>
      <c r="B518" s="1027"/>
      <c r="C518" s="1013"/>
      <c r="D518" s="1027"/>
      <c r="E518" s="1027"/>
      <c r="F518" s="1016" t="s">
        <v>982</v>
      </c>
      <c r="G518" s="1016" t="s">
        <v>983</v>
      </c>
      <c r="H518" s="1016" t="s">
        <v>982</v>
      </c>
      <c r="I518" s="1016" t="s">
        <v>983</v>
      </c>
      <c r="J518" s="1027"/>
    </row>
    <row r="519" spans="1:10" ht="24" customHeight="1">
      <c r="A519" s="1028" t="s">
        <v>956</v>
      </c>
      <c r="B519" s="1029" t="s">
        <v>1176</v>
      </c>
      <c r="C519" s="1031" t="s">
        <v>839</v>
      </c>
      <c r="D519" s="1028" t="s">
        <v>1177</v>
      </c>
      <c r="E519" s="1030">
        <v>6.0999999999999999E-2</v>
      </c>
      <c r="F519" s="1039">
        <v>1</v>
      </c>
      <c r="G519" s="1039">
        <v>0</v>
      </c>
      <c r="H519" s="1034">
        <v>7.49</v>
      </c>
      <c r="I519" s="1034">
        <v>0.89</v>
      </c>
      <c r="J519" s="1034">
        <v>0.45</v>
      </c>
    </row>
    <row r="520" spans="1:10" ht="20.100000000000001" customHeight="1">
      <c r="A520" s="1025"/>
      <c r="B520" s="1025"/>
      <c r="C520" s="1025"/>
      <c r="D520" s="1025"/>
      <c r="E520" s="1025"/>
      <c r="F520" s="1025" t="s">
        <v>1004</v>
      </c>
      <c r="G520" s="1025"/>
      <c r="H520" s="1025"/>
      <c r="I520" s="1025"/>
      <c r="J520" s="1026">
        <v>0.45</v>
      </c>
    </row>
    <row r="521" spans="1:10" ht="20.100000000000001" customHeight="1">
      <c r="A521" s="1015" t="s">
        <v>198</v>
      </c>
      <c r="B521" s="1016" t="s">
        <v>530</v>
      </c>
      <c r="C521" s="1018" t="s">
        <v>531</v>
      </c>
      <c r="D521" s="1015" t="s">
        <v>957</v>
      </c>
      <c r="E521" s="1016" t="s">
        <v>96</v>
      </c>
      <c r="F521" s="1027" t="s">
        <v>975</v>
      </c>
      <c r="G521" s="1027"/>
      <c r="H521" s="1027"/>
      <c r="I521" s="1027"/>
      <c r="J521" s="1016" t="s">
        <v>998</v>
      </c>
    </row>
    <row r="522" spans="1:10" ht="24" customHeight="1">
      <c r="A522" s="1028" t="s">
        <v>956</v>
      </c>
      <c r="B522" s="1029" t="s">
        <v>1007</v>
      </c>
      <c r="C522" s="1031" t="s">
        <v>839</v>
      </c>
      <c r="D522" s="1028" t="s">
        <v>984</v>
      </c>
      <c r="E522" s="1030">
        <v>5.7000000000000002E-2</v>
      </c>
      <c r="F522" s="1028"/>
      <c r="G522" s="1028"/>
      <c r="H522" s="1028"/>
      <c r="I522" s="1034" t="s">
        <v>1008</v>
      </c>
      <c r="J522" s="1034" t="s">
        <v>1178</v>
      </c>
    </row>
    <row r="523" spans="1:10" ht="24" customHeight="1">
      <c r="A523" s="1028" t="s">
        <v>956</v>
      </c>
      <c r="B523" s="1029" t="s">
        <v>1005</v>
      </c>
      <c r="C523" s="1031" t="s">
        <v>839</v>
      </c>
      <c r="D523" s="1028" t="s">
        <v>964</v>
      </c>
      <c r="E523" s="1030">
        <v>0.56999999999999995</v>
      </c>
      <c r="F523" s="1028"/>
      <c r="G523" s="1028"/>
      <c r="H523" s="1028"/>
      <c r="I523" s="1034" t="s">
        <v>1006</v>
      </c>
      <c r="J523" s="1034" t="s">
        <v>1179</v>
      </c>
    </row>
    <row r="524" spans="1:10" ht="24" customHeight="1">
      <c r="A524" s="1028" t="s">
        <v>956</v>
      </c>
      <c r="B524" s="1029" t="s">
        <v>1180</v>
      </c>
      <c r="C524" s="1031" t="s">
        <v>839</v>
      </c>
      <c r="D524" s="1028" t="s">
        <v>1181</v>
      </c>
      <c r="E524" s="1030">
        <v>6.0999999999999999E-2</v>
      </c>
      <c r="F524" s="1028"/>
      <c r="G524" s="1028"/>
      <c r="H524" s="1028"/>
      <c r="I524" s="1034" t="s">
        <v>1182</v>
      </c>
      <c r="J524" s="1034" t="s">
        <v>1183</v>
      </c>
    </row>
    <row r="525" spans="1:10" ht="20.100000000000001" customHeight="1">
      <c r="A525" s="1025"/>
      <c r="B525" s="1025"/>
      <c r="C525" s="1025"/>
      <c r="D525" s="1025"/>
      <c r="E525" s="1025"/>
      <c r="F525" s="1025" t="s">
        <v>1010</v>
      </c>
      <c r="G525" s="1025"/>
      <c r="H525" s="1025"/>
      <c r="I525" s="1025"/>
      <c r="J525" s="1040">
        <v>0</v>
      </c>
    </row>
    <row r="526" spans="1:10" ht="20.100000000000001" customHeight="1">
      <c r="A526" s="1025"/>
      <c r="B526" s="1025"/>
      <c r="C526" s="1025"/>
      <c r="D526" s="1025"/>
      <c r="E526" s="1025"/>
      <c r="F526" s="1025" t="s">
        <v>1011</v>
      </c>
      <c r="G526" s="1025"/>
      <c r="H526" s="1025"/>
      <c r="I526" s="1025"/>
      <c r="J526" s="1026">
        <v>15.59</v>
      </c>
    </row>
    <row r="527" spans="1:10" ht="20.100000000000001" customHeight="1">
      <c r="A527" s="1025"/>
      <c r="B527" s="1025"/>
      <c r="C527" s="1025"/>
      <c r="D527" s="1025"/>
      <c r="E527" s="1025"/>
      <c r="F527" s="1025" t="s">
        <v>988</v>
      </c>
      <c r="G527" s="1025"/>
      <c r="H527" s="1025"/>
      <c r="I527" s="1025"/>
      <c r="J527" s="1026">
        <v>16.04</v>
      </c>
    </row>
    <row r="528" spans="1:10" ht="20.100000000000001" customHeight="1">
      <c r="A528" s="1025"/>
      <c r="B528" s="1025"/>
      <c r="C528" s="1025"/>
      <c r="D528" s="1025"/>
      <c r="E528" s="1025"/>
      <c r="F528" s="1025" t="s">
        <v>989</v>
      </c>
      <c r="G528" s="1025"/>
      <c r="H528" s="1025"/>
      <c r="I528" s="1025"/>
      <c r="J528" s="1026">
        <v>1</v>
      </c>
    </row>
    <row r="529" spans="1:10" ht="20.100000000000001" customHeight="1">
      <c r="A529" s="1025"/>
      <c r="B529" s="1025"/>
      <c r="C529" s="1025"/>
      <c r="D529" s="1025"/>
      <c r="E529" s="1025"/>
      <c r="F529" s="1025" t="s">
        <v>990</v>
      </c>
      <c r="G529" s="1025"/>
      <c r="H529" s="1025"/>
      <c r="I529" s="1025"/>
      <c r="J529" s="1026">
        <v>16.04</v>
      </c>
    </row>
    <row r="530" spans="1:10">
      <c r="A530" s="1035"/>
      <c r="B530" s="1035"/>
      <c r="C530" s="1051"/>
      <c r="D530" s="1035"/>
      <c r="E530" s="1035" t="s">
        <v>958</v>
      </c>
      <c r="F530" s="1036">
        <v>0</v>
      </c>
      <c r="G530" s="1035" t="s">
        <v>959</v>
      </c>
      <c r="H530" s="1036">
        <v>15.59</v>
      </c>
      <c r="I530" s="1035" t="s">
        <v>960</v>
      </c>
      <c r="J530" s="1036">
        <v>15.59</v>
      </c>
    </row>
    <row r="531" spans="1:10" ht="15.75" thickBot="1">
      <c r="A531" s="1035"/>
      <c r="B531" s="1035"/>
      <c r="C531" s="1051"/>
      <c r="D531" s="1035"/>
      <c r="E531" s="1035" t="s">
        <v>961</v>
      </c>
      <c r="F531" s="1036">
        <v>0</v>
      </c>
      <c r="G531" s="1035"/>
      <c r="H531" s="1037" t="s">
        <v>962</v>
      </c>
      <c r="I531" s="1037"/>
      <c r="J531" s="1036">
        <v>16.04</v>
      </c>
    </row>
    <row r="532" spans="1:10" ht="0.95" customHeight="1" thickTop="1">
      <c r="A532" s="1038"/>
      <c r="B532" s="1038"/>
      <c r="C532" s="1052"/>
      <c r="D532" s="1038"/>
      <c r="E532" s="1038"/>
      <c r="F532" s="1038"/>
      <c r="G532" s="1038"/>
      <c r="H532" s="1038"/>
      <c r="I532" s="1038"/>
      <c r="J532" s="1038"/>
    </row>
    <row r="533" spans="1:10" ht="18" customHeight="1">
      <c r="A533" s="1015" t="s">
        <v>879</v>
      </c>
      <c r="B533" s="1016" t="s">
        <v>530</v>
      </c>
      <c r="C533" s="1018" t="s">
        <v>531</v>
      </c>
      <c r="D533" s="1015" t="s">
        <v>140</v>
      </c>
      <c r="E533" s="1017" t="s">
        <v>954</v>
      </c>
      <c r="F533" s="1017"/>
      <c r="G533" s="1018" t="s">
        <v>532</v>
      </c>
      <c r="H533" s="1016" t="s">
        <v>27</v>
      </c>
      <c r="I533" s="1016" t="s">
        <v>778</v>
      </c>
      <c r="J533" s="1016" t="s">
        <v>185</v>
      </c>
    </row>
    <row r="534" spans="1:10" ht="26.1" customHeight="1">
      <c r="A534" s="1019" t="s">
        <v>955</v>
      </c>
      <c r="B534" s="1020" t="s">
        <v>880</v>
      </c>
      <c r="C534" s="1022" t="s">
        <v>445</v>
      </c>
      <c r="D534" s="1019" t="s">
        <v>1184</v>
      </c>
      <c r="E534" s="1021" t="s">
        <v>979</v>
      </c>
      <c r="F534" s="1021"/>
      <c r="G534" s="1022" t="s">
        <v>454</v>
      </c>
      <c r="H534" s="1023">
        <v>1</v>
      </c>
      <c r="I534" s="1024">
        <v>68.069999999999993</v>
      </c>
      <c r="J534" s="1024">
        <v>68.069999999999993</v>
      </c>
    </row>
    <row r="535" spans="1:10" ht="24" customHeight="1">
      <c r="A535" s="1028" t="s">
        <v>956</v>
      </c>
      <c r="B535" s="1029" t="s">
        <v>1185</v>
      </c>
      <c r="C535" s="1031" t="s">
        <v>839</v>
      </c>
      <c r="D535" s="1028" t="s">
        <v>1186</v>
      </c>
      <c r="E535" s="1033" t="s">
        <v>957</v>
      </c>
      <c r="F535" s="1033"/>
      <c r="G535" s="1031" t="s">
        <v>282</v>
      </c>
      <c r="H535" s="1030">
        <v>1.62</v>
      </c>
      <c r="I535" s="1039">
        <v>27.34</v>
      </c>
      <c r="J535" s="1039">
        <v>44.29</v>
      </c>
    </row>
    <row r="536" spans="1:10" ht="26.1" customHeight="1">
      <c r="A536" s="1028" t="s">
        <v>956</v>
      </c>
      <c r="B536" s="1029" t="s">
        <v>1187</v>
      </c>
      <c r="C536" s="1031" t="s">
        <v>445</v>
      </c>
      <c r="D536" s="1028" t="s">
        <v>1188</v>
      </c>
      <c r="E536" s="1033" t="s">
        <v>970</v>
      </c>
      <c r="F536" s="1033"/>
      <c r="G536" s="1031" t="s">
        <v>455</v>
      </c>
      <c r="H536" s="1030">
        <v>0.89</v>
      </c>
      <c r="I536" s="1039">
        <v>26.73</v>
      </c>
      <c r="J536" s="1039">
        <v>23.78</v>
      </c>
    </row>
    <row r="537" spans="1:10">
      <c r="A537" s="1035"/>
      <c r="B537" s="1035"/>
      <c r="C537" s="1051"/>
      <c r="D537" s="1035"/>
      <c r="E537" s="1035" t="s">
        <v>958</v>
      </c>
      <c r="F537" s="1036">
        <v>44.29</v>
      </c>
      <c r="G537" s="1035" t="s">
        <v>959</v>
      </c>
      <c r="H537" s="1036">
        <v>0</v>
      </c>
      <c r="I537" s="1035" t="s">
        <v>960</v>
      </c>
      <c r="J537" s="1036">
        <v>44.29</v>
      </c>
    </row>
    <row r="538" spans="1:10" ht="15.75" thickBot="1">
      <c r="A538" s="1035"/>
      <c r="B538" s="1035"/>
      <c r="C538" s="1051"/>
      <c r="D538" s="1035"/>
      <c r="E538" s="1035" t="s">
        <v>961</v>
      </c>
      <c r="F538" s="1036">
        <v>0</v>
      </c>
      <c r="G538" s="1035"/>
      <c r="H538" s="1037" t="s">
        <v>962</v>
      </c>
      <c r="I538" s="1037"/>
      <c r="J538" s="1036">
        <v>68.069999999999993</v>
      </c>
    </row>
    <row r="539" spans="1:10" ht="0.95" customHeight="1" thickTop="1">
      <c r="A539" s="1038"/>
      <c r="B539" s="1038"/>
      <c r="C539" s="1052"/>
      <c r="D539" s="1038"/>
      <c r="E539" s="1038"/>
      <c r="F539" s="1038"/>
      <c r="G539" s="1038"/>
      <c r="H539" s="1038"/>
      <c r="I539" s="1038"/>
      <c r="J539" s="1038"/>
    </row>
    <row r="540" spans="1:10" ht="18" customHeight="1">
      <c r="A540" s="1015" t="s">
        <v>883</v>
      </c>
      <c r="B540" s="1016" t="s">
        <v>530</v>
      </c>
      <c r="C540" s="1018" t="s">
        <v>531</v>
      </c>
      <c r="D540" s="1015" t="s">
        <v>140</v>
      </c>
      <c r="E540" s="1017" t="s">
        <v>954</v>
      </c>
      <c r="F540" s="1017"/>
      <c r="G540" s="1018" t="s">
        <v>532</v>
      </c>
      <c r="H540" s="1016" t="s">
        <v>27</v>
      </c>
      <c r="I540" s="1016" t="s">
        <v>778</v>
      </c>
      <c r="J540" s="1016" t="s">
        <v>185</v>
      </c>
    </row>
    <row r="541" spans="1:10" ht="24" customHeight="1">
      <c r="A541" s="1019" t="s">
        <v>955</v>
      </c>
      <c r="B541" s="1020" t="s">
        <v>461</v>
      </c>
      <c r="C541" s="1022" t="s">
        <v>839</v>
      </c>
      <c r="D541" s="1019" t="s">
        <v>451</v>
      </c>
      <c r="E541" s="1021">
        <v>4515</v>
      </c>
      <c r="F541" s="1021"/>
      <c r="G541" s="1022" t="s">
        <v>225</v>
      </c>
      <c r="H541" s="1023">
        <v>1</v>
      </c>
      <c r="I541" s="1024">
        <v>713.77</v>
      </c>
      <c r="J541" s="1024">
        <v>713.77</v>
      </c>
    </row>
    <row r="542" spans="1:10" ht="20.100000000000001" customHeight="1">
      <c r="A542" s="1025"/>
      <c r="B542" s="1025"/>
      <c r="C542" s="1025"/>
      <c r="D542" s="1025"/>
      <c r="E542" s="1025"/>
      <c r="F542" s="1025" t="s">
        <v>988</v>
      </c>
      <c r="G542" s="1025"/>
      <c r="H542" s="1025"/>
      <c r="I542" s="1025"/>
      <c r="J542" s="1026">
        <v>0</v>
      </c>
    </row>
    <row r="543" spans="1:10" ht="20.100000000000001" customHeight="1">
      <c r="A543" s="1025"/>
      <c r="B543" s="1025"/>
      <c r="C543" s="1025"/>
      <c r="D543" s="1025"/>
      <c r="E543" s="1025"/>
      <c r="F543" s="1025" t="s">
        <v>989</v>
      </c>
      <c r="G543" s="1025"/>
      <c r="H543" s="1025"/>
      <c r="I543" s="1025"/>
      <c r="J543" s="1026">
        <v>1</v>
      </c>
    </row>
    <row r="544" spans="1:10" ht="20.100000000000001" customHeight="1">
      <c r="A544" s="1025"/>
      <c r="B544" s="1025"/>
      <c r="C544" s="1025"/>
      <c r="D544" s="1025"/>
      <c r="E544" s="1025"/>
      <c r="F544" s="1025" t="s">
        <v>990</v>
      </c>
      <c r="G544" s="1025"/>
      <c r="H544" s="1025"/>
      <c r="I544" s="1025"/>
      <c r="J544" s="1026">
        <v>0</v>
      </c>
    </row>
    <row r="545" spans="1:10" ht="20.100000000000001" customHeight="1">
      <c r="A545" s="1017" t="s">
        <v>991</v>
      </c>
      <c r="B545" s="1027" t="s">
        <v>530</v>
      </c>
      <c r="C545" s="1017" t="s">
        <v>531</v>
      </c>
      <c r="D545" s="1017" t="s">
        <v>296</v>
      </c>
      <c r="E545" s="1027" t="s">
        <v>96</v>
      </c>
      <c r="F545" s="1016" t="s">
        <v>134</v>
      </c>
      <c r="G545" s="1016" t="s">
        <v>974</v>
      </c>
      <c r="H545" s="1016"/>
      <c r="I545" s="1016"/>
      <c r="J545" s="1016" t="s">
        <v>975</v>
      </c>
    </row>
    <row r="546" spans="1:10" ht="26.1" customHeight="1">
      <c r="A546" s="1028" t="s">
        <v>956</v>
      </c>
      <c r="B546" s="1029" t="s">
        <v>1189</v>
      </c>
      <c r="C546" s="1031" t="s">
        <v>839</v>
      </c>
      <c r="D546" s="1028" t="s">
        <v>1190</v>
      </c>
      <c r="E546" s="1030">
        <v>1.02</v>
      </c>
      <c r="F546" s="1031" t="s">
        <v>225</v>
      </c>
      <c r="G546" s="1032" t="s">
        <v>1191</v>
      </c>
      <c r="H546" s="1032"/>
      <c r="I546" s="1033"/>
      <c r="J546" s="1034" t="s">
        <v>1192</v>
      </c>
    </row>
    <row r="547" spans="1:10" ht="20.100000000000001" customHeight="1">
      <c r="A547" s="1025"/>
      <c r="B547" s="1025"/>
      <c r="C547" s="1025"/>
      <c r="D547" s="1025"/>
      <c r="E547" s="1025"/>
      <c r="F547" s="1025" t="s">
        <v>994</v>
      </c>
      <c r="G547" s="1025"/>
      <c r="H547" s="1025"/>
      <c r="I547" s="1025"/>
      <c r="J547" s="1026">
        <v>646.41999999999996</v>
      </c>
    </row>
    <row r="548" spans="1:10" ht="20.100000000000001" customHeight="1">
      <c r="A548" s="1017" t="s">
        <v>1051</v>
      </c>
      <c r="B548" s="1027" t="s">
        <v>530</v>
      </c>
      <c r="C548" s="1017" t="s">
        <v>531</v>
      </c>
      <c r="D548" s="1017" t="s">
        <v>1052</v>
      </c>
      <c r="E548" s="1027" t="s">
        <v>96</v>
      </c>
      <c r="F548" s="1016" t="s">
        <v>134</v>
      </c>
      <c r="G548" s="1016" t="s">
        <v>974</v>
      </c>
      <c r="H548" s="1016"/>
      <c r="I548" s="1016"/>
      <c r="J548" s="1016" t="s">
        <v>975</v>
      </c>
    </row>
    <row r="549" spans="1:10" ht="24" customHeight="1">
      <c r="A549" s="1041" t="s">
        <v>955</v>
      </c>
      <c r="B549" s="1042" t="s">
        <v>1169</v>
      </c>
      <c r="C549" s="1044" t="s">
        <v>839</v>
      </c>
      <c r="D549" s="1041" t="s">
        <v>1170</v>
      </c>
      <c r="E549" s="1043">
        <v>1</v>
      </c>
      <c r="F549" s="1044" t="s">
        <v>225</v>
      </c>
      <c r="G549" s="1045" t="s">
        <v>1171</v>
      </c>
      <c r="H549" s="1045"/>
      <c r="I549" s="1046"/>
      <c r="J549" s="1047" t="s">
        <v>1171</v>
      </c>
    </row>
    <row r="550" spans="1:10" ht="24" customHeight="1">
      <c r="A550" s="1041" t="s">
        <v>955</v>
      </c>
      <c r="B550" s="1042" t="s">
        <v>869</v>
      </c>
      <c r="C550" s="1044" t="s">
        <v>839</v>
      </c>
      <c r="D550" s="1041" t="s">
        <v>656</v>
      </c>
      <c r="E550" s="1043">
        <v>1</v>
      </c>
      <c r="F550" s="1044" t="s">
        <v>225</v>
      </c>
      <c r="G550" s="1045" t="s">
        <v>1168</v>
      </c>
      <c r="H550" s="1045"/>
      <c r="I550" s="1046"/>
      <c r="J550" s="1047" t="s">
        <v>1168</v>
      </c>
    </row>
    <row r="551" spans="1:10" ht="20.100000000000001" customHeight="1">
      <c r="A551" s="1025"/>
      <c r="B551" s="1025"/>
      <c r="C551" s="1025"/>
      <c r="D551" s="1025"/>
      <c r="E551" s="1025"/>
      <c r="F551" s="1025" t="s">
        <v>1057</v>
      </c>
      <c r="G551" s="1025"/>
      <c r="H551" s="1025"/>
      <c r="I551" s="1025"/>
      <c r="J551" s="1026">
        <v>67.349999999999994</v>
      </c>
    </row>
    <row r="552" spans="1:10">
      <c r="A552" s="1035"/>
      <c r="B552" s="1035"/>
      <c r="C552" s="1051"/>
      <c r="D552" s="1035"/>
      <c r="E552" s="1035" t="s">
        <v>958</v>
      </c>
      <c r="F552" s="1036">
        <v>0</v>
      </c>
      <c r="G552" s="1035" t="s">
        <v>959</v>
      </c>
      <c r="H552" s="1036">
        <v>9.67</v>
      </c>
      <c r="I552" s="1035" t="s">
        <v>960</v>
      </c>
      <c r="J552" s="1036">
        <v>9.6698995983935738</v>
      </c>
    </row>
    <row r="553" spans="1:10" ht="15.75" thickBot="1">
      <c r="A553" s="1035"/>
      <c r="B553" s="1035"/>
      <c r="C553" s="1051"/>
      <c r="D553" s="1035"/>
      <c r="E553" s="1035" t="s">
        <v>961</v>
      </c>
      <c r="F553" s="1036">
        <v>0</v>
      </c>
      <c r="G553" s="1035"/>
      <c r="H553" s="1037" t="s">
        <v>962</v>
      </c>
      <c r="I553" s="1037"/>
      <c r="J553" s="1036">
        <v>713.77</v>
      </c>
    </row>
    <row r="554" spans="1:10" ht="0.95" customHeight="1" thickTop="1">
      <c r="A554" s="1038"/>
      <c r="B554" s="1038"/>
      <c r="C554" s="1052"/>
      <c r="D554" s="1038"/>
      <c r="E554" s="1038"/>
      <c r="F554" s="1038"/>
      <c r="G554" s="1038"/>
      <c r="H554" s="1038"/>
      <c r="I554" s="1038"/>
      <c r="J554" s="1038"/>
    </row>
    <row r="555" spans="1:10" ht="18" customHeight="1">
      <c r="A555" s="1015" t="s">
        <v>885</v>
      </c>
      <c r="B555" s="1016" t="s">
        <v>530</v>
      </c>
      <c r="C555" s="1018" t="s">
        <v>531</v>
      </c>
      <c r="D555" s="1015" t="s">
        <v>140</v>
      </c>
      <c r="E555" s="1017" t="s">
        <v>954</v>
      </c>
      <c r="F555" s="1017"/>
      <c r="G555" s="1018" t="s">
        <v>532</v>
      </c>
      <c r="H555" s="1016" t="s">
        <v>27</v>
      </c>
      <c r="I555" s="1016" t="s">
        <v>778</v>
      </c>
      <c r="J555" s="1016" t="s">
        <v>185</v>
      </c>
    </row>
    <row r="556" spans="1:10" ht="26.1" customHeight="1">
      <c r="A556" s="1019" t="s">
        <v>955</v>
      </c>
      <c r="B556" s="1020" t="s">
        <v>887</v>
      </c>
      <c r="C556" s="1022" t="s">
        <v>446</v>
      </c>
      <c r="D556" s="1019" t="s">
        <v>452</v>
      </c>
      <c r="E556" s="1021" t="s">
        <v>979</v>
      </c>
      <c r="F556" s="1021"/>
      <c r="G556" s="1022" t="s">
        <v>457</v>
      </c>
      <c r="H556" s="1023">
        <v>1</v>
      </c>
      <c r="I556" s="1024">
        <v>32500</v>
      </c>
      <c r="J556" s="1024">
        <v>32500</v>
      </c>
    </row>
    <row r="557" spans="1:10" ht="26.1" customHeight="1">
      <c r="A557" s="1028" t="s">
        <v>956</v>
      </c>
      <c r="B557" s="1029" t="s">
        <v>1193</v>
      </c>
      <c r="C557" s="1031" t="s">
        <v>985</v>
      </c>
      <c r="D557" s="1028" t="s">
        <v>452</v>
      </c>
      <c r="E557" s="1033" t="s">
        <v>978</v>
      </c>
      <c r="F557" s="1033"/>
      <c r="G557" s="1031" t="s">
        <v>457</v>
      </c>
      <c r="H557" s="1030">
        <v>1</v>
      </c>
      <c r="I557" s="1039">
        <v>32500</v>
      </c>
      <c r="J557" s="1039">
        <v>32500</v>
      </c>
    </row>
    <row r="558" spans="1:10">
      <c r="A558" s="1035"/>
      <c r="B558" s="1035"/>
      <c r="C558" s="1051"/>
      <c r="D558" s="1035"/>
      <c r="E558" s="1035" t="s">
        <v>958</v>
      </c>
      <c r="F558" s="1036">
        <v>0</v>
      </c>
      <c r="G558" s="1035" t="s">
        <v>959</v>
      </c>
      <c r="H558" s="1036">
        <v>0</v>
      </c>
      <c r="I558" s="1035" t="s">
        <v>960</v>
      </c>
      <c r="J558" s="1036">
        <v>0</v>
      </c>
    </row>
    <row r="559" spans="1:10" ht="15.75" thickBot="1">
      <c r="A559" s="1035"/>
      <c r="B559" s="1035"/>
      <c r="C559" s="1051"/>
      <c r="D559" s="1035"/>
      <c r="E559" s="1035" t="s">
        <v>961</v>
      </c>
      <c r="F559" s="1036">
        <v>0</v>
      </c>
      <c r="G559" s="1035"/>
      <c r="H559" s="1037" t="s">
        <v>962</v>
      </c>
      <c r="I559" s="1037"/>
      <c r="J559" s="1036">
        <v>32500</v>
      </c>
    </row>
    <row r="560" spans="1:10" ht="0.95" customHeight="1" thickTop="1">
      <c r="A560" s="1038"/>
      <c r="B560" s="1038"/>
      <c r="C560" s="1052"/>
      <c r="D560" s="1038"/>
      <c r="E560" s="1038"/>
      <c r="F560" s="1038"/>
      <c r="G560" s="1038"/>
      <c r="H560" s="1038"/>
      <c r="I560" s="1038"/>
      <c r="J560" s="1038"/>
    </row>
    <row r="561" spans="1:10" ht="18" customHeight="1">
      <c r="A561" s="1015" t="s">
        <v>826</v>
      </c>
      <c r="B561" s="1016" t="s">
        <v>530</v>
      </c>
      <c r="C561" s="1018" t="s">
        <v>531</v>
      </c>
      <c r="D561" s="1015" t="s">
        <v>140</v>
      </c>
      <c r="E561" s="1017" t="s">
        <v>954</v>
      </c>
      <c r="F561" s="1017"/>
      <c r="G561" s="1018" t="s">
        <v>532</v>
      </c>
      <c r="H561" s="1016" t="s">
        <v>27</v>
      </c>
      <c r="I561" s="1016" t="s">
        <v>778</v>
      </c>
      <c r="J561" s="1016" t="s">
        <v>185</v>
      </c>
    </row>
    <row r="562" spans="1:10" ht="24" customHeight="1">
      <c r="A562" s="1019" t="s">
        <v>955</v>
      </c>
      <c r="B562" s="1020" t="s">
        <v>499</v>
      </c>
      <c r="C562" s="1022" t="s">
        <v>839</v>
      </c>
      <c r="D562" s="1019" t="s">
        <v>500</v>
      </c>
      <c r="E562" s="1021">
        <v>4513</v>
      </c>
      <c r="F562" s="1021"/>
      <c r="G562" s="1022" t="s">
        <v>225</v>
      </c>
      <c r="H562" s="1023">
        <v>1</v>
      </c>
      <c r="I562" s="1024">
        <v>102.75</v>
      </c>
      <c r="J562" s="1024">
        <v>102.75</v>
      </c>
    </row>
    <row r="563" spans="1:10" ht="15" customHeight="1">
      <c r="A563" s="1017" t="s">
        <v>184</v>
      </c>
      <c r="B563" s="1027" t="s">
        <v>530</v>
      </c>
      <c r="C563" s="1013" t="s">
        <v>531</v>
      </c>
      <c r="D563" s="1017" t="s">
        <v>980</v>
      </c>
      <c r="E563" s="1027" t="s">
        <v>96</v>
      </c>
      <c r="F563" s="1013" t="s">
        <v>981</v>
      </c>
      <c r="G563" s="1027"/>
      <c r="H563" s="1013" t="s">
        <v>975</v>
      </c>
      <c r="I563" s="1027"/>
      <c r="J563" s="1027" t="s">
        <v>998</v>
      </c>
    </row>
    <row r="564" spans="1:10" ht="15" customHeight="1">
      <c r="A564" s="1027"/>
      <c r="B564" s="1027"/>
      <c r="C564" s="1013"/>
      <c r="D564" s="1027"/>
      <c r="E564" s="1027"/>
      <c r="F564" s="1016" t="s">
        <v>982</v>
      </c>
      <c r="G564" s="1016" t="s">
        <v>983</v>
      </c>
      <c r="H564" s="1016" t="s">
        <v>982</v>
      </c>
      <c r="I564" s="1016" t="s">
        <v>983</v>
      </c>
      <c r="J564" s="1027"/>
    </row>
    <row r="565" spans="1:10" ht="24" customHeight="1">
      <c r="A565" s="1028" t="s">
        <v>956</v>
      </c>
      <c r="B565" s="1029" t="s">
        <v>1194</v>
      </c>
      <c r="C565" s="1031" t="s">
        <v>839</v>
      </c>
      <c r="D565" s="1028" t="s">
        <v>1195</v>
      </c>
      <c r="E565" s="1030">
        <v>1</v>
      </c>
      <c r="F565" s="1039">
        <v>0.2</v>
      </c>
      <c r="G565" s="1039">
        <v>0.8</v>
      </c>
      <c r="H565" s="1034">
        <v>35.11</v>
      </c>
      <c r="I565" s="1034">
        <v>29.23</v>
      </c>
      <c r="J565" s="1034">
        <v>30.4</v>
      </c>
    </row>
    <row r="566" spans="1:10" ht="20.100000000000001" customHeight="1">
      <c r="A566" s="1025"/>
      <c r="B566" s="1025"/>
      <c r="C566" s="1025"/>
      <c r="D566" s="1025"/>
      <c r="E566" s="1025"/>
      <c r="F566" s="1025" t="s">
        <v>1004</v>
      </c>
      <c r="G566" s="1025"/>
      <c r="H566" s="1025"/>
      <c r="I566" s="1025"/>
      <c r="J566" s="1026">
        <v>30.4</v>
      </c>
    </row>
    <row r="567" spans="1:10" ht="20.100000000000001" customHeight="1">
      <c r="A567" s="1015" t="s">
        <v>198</v>
      </c>
      <c r="B567" s="1016" t="s">
        <v>530</v>
      </c>
      <c r="C567" s="1018" t="s">
        <v>531</v>
      </c>
      <c r="D567" s="1015" t="s">
        <v>957</v>
      </c>
      <c r="E567" s="1016" t="s">
        <v>96</v>
      </c>
      <c r="F567" s="1027" t="s">
        <v>975</v>
      </c>
      <c r="G567" s="1027"/>
      <c r="H567" s="1027"/>
      <c r="I567" s="1027"/>
      <c r="J567" s="1016" t="s">
        <v>998</v>
      </c>
    </row>
    <row r="568" spans="1:10" ht="24" customHeight="1">
      <c r="A568" s="1028" t="s">
        <v>956</v>
      </c>
      <c r="B568" s="1029" t="s">
        <v>1040</v>
      </c>
      <c r="C568" s="1031" t="s">
        <v>839</v>
      </c>
      <c r="D568" s="1028" t="s">
        <v>968</v>
      </c>
      <c r="E568" s="1030">
        <v>1</v>
      </c>
      <c r="F568" s="1028"/>
      <c r="G568" s="1028"/>
      <c r="H568" s="1028"/>
      <c r="I568" s="1034" t="s">
        <v>1041</v>
      </c>
      <c r="J568" s="1034" t="s">
        <v>1041</v>
      </c>
    </row>
    <row r="569" spans="1:10" ht="24" customHeight="1">
      <c r="A569" s="1028" t="s">
        <v>956</v>
      </c>
      <c r="B569" s="1029" t="s">
        <v>1133</v>
      </c>
      <c r="C569" s="1031" t="s">
        <v>839</v>
      </c>
      <c r="D569" s="1028" t="s">
        <v>969</v>
      </c>
      <c r="E569" s="1030">
        <v>1</v>
      </c>
      <c r="F569" s="1028"/>
      <c r="G569" s="1028"/>
      <c r="H569" s="1028"/>
      <c r="I569" s="1034" t="s">
        <v>1134</v>
      </c>
      <c r="J569" s="1034" t="s">
        <v>1134</v>
      </c>
    </row>
    <row r="570" spans="1:10" ht="24" customHeight="1">
      <c r="A570" s="1028" t="s">
        <v>956</v>
      </c>
      <c r="B570" s="1029" t="s">
        <v>1007</v>
      </c>
      <c r="C570" s="1031" t="s">
        <v>839</v>
      </c>
      <c r="D570" s="1028" t="s">
        <v>984</v>
      </c>
      <c r="E570" s="1030">
        <v>0.1</v>
      </c>
      <c r="F570" s="1028"/>
      <c r="G570" s="1028"/>
      <c r="H570" s="1028"/>
      <c r="I570" s="1034" t="s">
        <v>1008</v>
      </c>
      <c r="J570" s="1034" t="s">
        <v>1009</v>
      </c>
    </row>
    <row r="571" spans="1:10" ht="20.100000000000001" customHeight="1">
      <c r="A571" s="1025"/>
      <c r="B571" s="1025"/>
      <c r="C571" s="1025"/>
      <c r="D571" s="1025"/>
      <c r="E571" s="1025"/>
      <c r="F571" s="1025" t="s">
        <v>1010</v>
      </c>
      <c r="G571" s="1025"/>
      <c r="H571" s="1025"/>
      <c r="I571" s="1025"/>
      <c r="J571" s="1040">
        <v>0</v>
      </c>
    </row>
    <row r="572" spans="1:10" ht="20.100000000000001" customHeight="1">
      <c r="A572" s="1025"/>
      <c r="B572" s="1025"/>
      <c r="C572" s="1025"/>
      <c r="D572" s="1025"/>
      <c r="E572" s="1025"/>
      <c r="F572" s="1025" t="s">
        <v>1011</v>
      </c>
      <c r="G572" s="1025"/>
      <c r="H572" s="1025"/>
      <c r="I572" s="1025"/>
      <c r="J572" s="1026">
        <v>53.21</v>
      </c>
    </row>
    <row r="573" spans="1:10" ht="20.100000000000001" customHeight="1">
      <c r="A573" s="1025"/>
      <c r="B573" s="1025"/>
      <c r="C573" s="1025"/>
      <c r="D573" s="1025"/>
      <c r="E573" s="1025"/>
      <c r="F573" s="1025" t="s">
        <v>988</v>
      </c>
      <c r="G573" s="1025"/>
      <c r="H573" s="1025"/>
      <c r="I573" s="1025"/>
      <c r="J573" s="1026">
        <v>83.61</v>
      </c>
    </row>
    <row r="574" spans="1:10" ht="20.100000000000001" customHeight="1">
      <c r="A574" s="1025"/>
      <c r="B574" s="1025"/>
      <c r="C574" s="1025"/>
      <c r="D574" s="1025"/>
      <c r="E574" s="1025"/>
      <c r="F574" s="1025" t="s">
        <v>989</v>
      </c>
      <c r="G574" s="1025"/>
      <c r="H574" s="1025"/>
      <c r="I574" s="1025"/>
      <c r="J574" s="1026">
        <v>1</v>
      </c>
    </row>
    <row r="575" spans="1:10" ht="20.100000000000001" customHeight="1">
      <c r="A575" s="1025"/>
      <c r="B575" s="1025"/>
      <c r="C575" s="1025"/>
      <c r="D575" s="1025"/>
      <c r="E575" s="1025"/>
      <c r="F575" s="1025" t="s">
        <v>990</v>
      </c>
      <c r="G575" s="1025"/>
      <c r="H575" s="1025"/>
      <c r="I575" s="1025"/>
      <c r="J575" s="1026">
        <v>83.61</v>
      </c>
    </row>
    <row r="576" spans="1:10" ht="20.100000000000001" customHeight="1">
      <c r="A576" s="1017" t="s">
        <v>991</v>
      </c>
      <c r="B576" s="1027" t="s">
        <v>530</v>
      </c>
      <c r="C576" s="1017" t="s">
        <v>531</v>
      </c>
      <c r="D576" s="1017" t="s">
        <v>296</v>
      </c>
      <c r="E576" s="1027" t="s">
        <v>96</v>
      </c>
      <c r="F576" s="1016" t="s">
        <v>134</v>
      </c>
      <c r="G576" s="1016" t="s">
        <v>974</v>
      </c>
      <c r="H576" s="1016"/>
      <c r="I576" s="1016"/>
      <c r="J576" s="1016" t="s">
        <v>975</v>
      </c>
    </row>
    <row r="577" spans="1:10" ht="24" customHeight="1">
      <c r="A577" s="1028" t="s">
        <v>956</v>
      </c>
      <c r="B577" s="1029" t="s">
        <v>1196</v>
      </c>
      <c r="C577" s="1031" t="s">
        <v>839</v>
      </c>
      <c r="D577" s="1028" t="s">
        <v>1197</v>
      </c>
      <c r="E577" s="1030">
        <v>0.4</v>
      </c>
      <c r="F577" s="1031" t="s">
        <v>258</v>
      </c>
      <c r="G577" s="1032" t="s">
        <v>1198</v>
      </c>
      <c r="H577" s="1032"/>
      <c r="I577" s="1033"/>
      <c r="J577" s="1034" t="s">
        <v>1199</v>
      </c>
    </row>
    <row r="578" spans="1:10" ht="24" customHeight="1">
      <c r="A578" s="1028" t="s">
        <v>956</v>
      </c>
      <c r="B578" s="1029" t="s">
        <v>1200</v>
      </c>
      <c r="C578" s="1031" t="s">
        <v>839</v>
      </c>
      <c r="D578" s="1028" t="s">
        <v>1201</v>
      </c>
      <c r="E578" s="1030">
        <v>0.25</v>
      </c>
      <c r="F578" s="1031" t="s">
        <v>258</v>
      </c>
      <c r="G578" s="1032" t="s">
        <v>1202</v>
      </c>
      <c r="H578" s="1032"/>
      <c r="I578" s="1033"/>
      <c r="J578" s="1034" t="s">
        <v>1203</v>
      </c>
    </row>
    <row r="579" spans="1:10" ht="24" customHeight="1">
      <c r="A579" s="1028" t="s">
        <v>956</v>
      </c>
      <c r="B579" s="1029" t="s">
        <v>1138</v>
      </c>
      <c r="C579" s="1031" t="s">
        <v>839</v>
      </c>
      <c r="D579" s="1028" t="s">
        <v>1139</v>
      </c>
      <c r="E579" s="1030">
        <v>1</v>
      </c>
      <c r="F579" s="1031" t="s">
        <v>258</v>
      </c>
      <c r="G579" s="1032" t="s">
        <v>1140</v>
      </c>
      <c r="H579" s="1032"/>
      <c r="I579" s="1033"/>
      <c r="J579" s="1034" t="s">
        <v>1140</v>
      </c>
    </row>
    <row r="580" spans="1:10" ht="24" customHeight="1">
      <c r="A580" s="1028" t="s">
        <v>956</v>
      </c>
      <c r="B580" s="1029" t="s">
        <v>1144</v>
      </c>
      <c r="C580" s="1031" t="s">
        <v>839</v>
      </c>
      <c r="D580" s="1028" t="s">
        <v>1145</v>
      </c>
      <c r="E580" s="1030">
        <v>0.2</v>
      </c>
      <c r="F580" s="1031" t="s">
        <v>815</v>
      </c>
      <c r="G580" s="1032" t="s">
        <v>1146</v>
      </c>
      <c r="H580" s="1032"/>
      <c r="I580" s="1033"/>
      <c r="J580" s="1034" t="s">
        <v>1204</v>
      </c>
    </row>
    <row r="581" spans="1:10" ht="20.100000000000001" customHeight="1">
      <c r="A581" s="1025"/>
      <c r="B581" s="1025"/>
      <c r="C581" s="1025"/>
      <c r="D581" s="1025"/>
      <c r="E581" s="1025"/>
      <c r="F581" s="1025" t="s">
        <v>994</v>
      </c>
      <c r="G581" s="1025"/>
      <c r="H581" s="1025"/>
      <c r="I581" s="1025"/>
      <c r="J581" s="1026">
        <v>19.14</v>
      </c>
    </row>
    <row r="582" spans="1:10">
      <c r="A582" s="1035"/>
      <c r="B582" s="1035"/>
      <c r="C582" s="1051"/>
      <c r="D582" s="1035"/>
      <c r="E582" s="1035" t="s">
        <v>958</v>
      </c>
      <c r="F582" s="1036">
        <v>0</v>
      </c>
      <c r="G582" s="1035" t="s">
        <v>959</v>
      </c>
      <c r="H582" s="1036">
        <v>53.21</v>
      </c>
      <c r="I582" s="1035" t="s">
        <v>960</v>
      </c>
      <c r="J582" s="1036">
        <v>53.21</v>
      </c>
    </row>
    <row r="583" spans="1:10" ht="15.75" thickBot="1">
      <c r="A583" s="1035"/>
      <c r="B583" s="1035"/>
      <c r="C583" s="1051"/>
      <c r="D583" s="1035"/>
      <c r="E583" s="1035" t="s">
        <v>961</v>
      </c>
      <c r="F583" s="1036">
        <v>0</v>
      </c>
      <c r="G583" s="1035"/>
      <c r="H583" s="1037" t="s">
        <v>962</v>
      </c>
      <c r="I583" s="1037"/>
      <c r="J583" s="1036">
        <v>102.75</v>
      </c>
    </row>
    <row r="584" spans="1:10" ht="0.95" customHeight="1" thickTop="1">
      <c r="A584" s="1038"/>
      <c r="B584" s="1038"/>
      <c r="C584" s="1052"/>
      <c r="D584" s="1038"/>
      <c r="E584" s="1038"/>
      <c r="F584" s="1038"/>
      <c r="G584" s="1038"/>
      <c r="H584" s="1038"/>
      <c r="I584" s="1038"/>
      <c r="J584" s="1038"/>
    </row>
    <row r="585" spans="1:10" ht="18" customHeight="1">
      <c r="A585" s="1015" t="s">
        <v>827</v>
      </c>
      <c r="B585" s="1016" t="s">
        <v>530</v>
      </c>
      <c r="C585" s="1018" t="s">
        <v>531</v>
      </c>
      <c r="D585" s="1015" t="s">
        <v>140</v>
      </c>
      <c r="E585" s="1017" t="s">
        <v>954</v>
      </c>
      <c r="F585" s="1017"/>
      <c r="G585" s="1018" t="s">
        <v>532</v>
      </c>
      <c r="H585" s="1016" t="s">
        <v>27</v>
      </c>
      <c r="I585" s="1016" t="s">
        <v>778</v>
      </c>
      <c r="J585" s="1016" t="s">
        <v>185</v>
      </c>
    </row>
    <row r="586" spans="1:10" ht="26.1" customHeight="1">
      <c r="A586" s="1019" t="s">
        <v>955</v>
      </c>
      <c r="B586" s="1020" t="s">
        <v>891</v>
      </c>
      <c r="C586" s="1022" t="s">
        <v>839</v>
      </c>
      <c r="D586" s="1019" t="s">
        <v>655</v>
      </c>
      <c r="E586" s="1021">
        <v>4503</v>
      </c>
      <c r="F586" s="1021"/>
      <c r="G586" s="1022" t="s">
        <v>231</v>
      </c>
      <c r="H586" s="1023">
        <v>1</v>
      </c>
      <c r="I586" s="1024">
        <v>188.71</v>
      </c>
      <c r="J586" s="1024">
        <v>188.71</v>
      </c>
    </row>
    <row r="587" spans="1:10" ht="15" customHeight="1">
      <c r="A587" s="1017" t="s">
        <v>184</v>
      </c>
      <c r="B587" s="1027" t="s">
        <v>530</v>
      </c>
      <c r="C587" s="1013" t="s">
        <v>531</v>
      </c>
      <c r="D587" s="1017" t="s">
        <v>980</v>
      </c>
      <c r="E587" s="1027" t="s">
        <v>96</v>
      </c>
      <c r="F587" s="1013" t="s">
        <v>981</v>
      </c>
      <c r="G587" s="1027"/>
      <c r="H587" s="1013" t="s">
        <v>975</v>
      </c>
      <c r="I587" s="1027"/>
      <c r="J587" s="1027" t="s">
        <v>998</v>
      </c>
    </row>
    <row r="588" spans="1:10" ht="15" customHeight="1">
      <c r="A588" s="1027"/>
      <c r="B588" s="1027"/>
      <c r="C588" s="1013"/>
      <c r="D588" s="1027"/>
      <c r="E588" s="1027"/>
      <c r="F588" s="1016" t="s">
        <v>982</v>
      </c>
      <c r="G588" s="1016" t="s">
        <v>983</v>
      </c>
      <c r="H588" s="1016" t="s">
        <v>982</v>
      </c>
      <c r="I588" s="1016" t="s">
        <v>983</v>
      </c>
      <c r="J588" s="1027"/>
    </row>
    <row r="589" spans="1:10" ht="24" customHeight="1">
      <c r="A589" s="1028" t="s">
        <v>956</v>
      </c>
      <c r="B589" s="1029" t="s">
        <v>1131</v>
      </c>
      <c r="C589" s="1031" t="s">
        <v>839</v>
      </c>
      <c r="D589" s="1028" t="s">
        <v>1132</v>
      </c>
      <c r="E589" s="1030">
        <v>0.1004</v>
      </c>
      <c r="F589" s="1039">
        <v>1</v>
      </c>
      <c r="G589" s="1039">
        <v>0</v>
      </c>
      <c r="H589" s="1034">
        <v>42.54</v>
      </c>
      <c r="I589" s="1034">
        <v>5.23</v>
      </c>
      <c r="J589" s="1034">
        <v>4.2699999999999996</v>
      </c>
    </row>
    <row r="590" spans="1:10" ht="24" customHeight="1">
      <c r="A590" s="1028" t="s">
        <v>956</v>
      </c>
      <c r="B590" s="1029" t="s">
        <v>1129</v>
      </c>
      <c r="C590" s="1031" t="s">
        <v>839</v>
      </c>
      <c r="D590" s="1028" t="s">
        <v>1130</v>
      </c>
      <c r="E590" s="1030">
        <v>0.1004</v>
      </c>
      <c r="F590" s="1039">
        <v>1</v>
      </c>
      <c r="G590" s="1039">
        <v>0</v>
      </c>
      <c r="H590" s="1034">
        <v>28.76</v>
      </c>
      <c r="I590" s="1034">
        <v>28.42</v>
      </c>
      <c r="J590" s="1034">
        <v>2.88</v>
      </c>
    </row>
    <row r="591" spans="1:10" ht="20.100000000000001" customHeight="1">
      <c r="A591" s="1025"/>
      <c r="B591" s="1025"/>
      <c r="C591" s="1025"/>
      <c r="D591" s="1025"/>
      <c r="E591" s="1025"/>
      <c r="F591" s="1025" t="s">
        <v>1004</v>
      </c>
      <c r="G591" s="1025"/>
      <c r="H591" s="1025"/>
      <c r="I591" s="1025"/>
      <c r="J591" s="1026">
        <v>7.15</v>
      </c>
    </row>
    <row r="592" spans="1:10" ht="20.100000000000001" customHeight="1">
      <c r="A592" s="1015" t="s">
        <v>198</v>
      </c>
      <c r="B592" s="1016" t="s">
        <v>530</v>
      </c>
      <c r="C592" s="1018" t="s">
        <v>531</v>
      </c>
      <c r="D592" s="1015" t="s">
        <v>957</v>
      </c>
      <c r="E592" s="1016" t="s">
        <v>96</v>
      </c>
      <c r="F592" s="1027" t="s">
        <v>975</v>
      </c>
      <c r="G592" s="1027"/>
      <c r="H592" s="1027"/>
      <c r="I592" s="1027"/>
      <c r="J592" s="1016" t="s">
        <v>998</v>
      </c>
    </row>
    <row r="593" spans="1:10" ht="24" customHeight="1">
      <c r="A593" s="1028" t="s">
        <v>956</v>
      </c>
      <c r="B593" s="1029" t="s">
        <v>1040</v>
      </c>
      <c r="C593" s="1031" t="s">
        <v>839</v>
      </c>
      <c r="D593" s="1028" t="s">
        <v>968</v>
      </c>
      <c r="E593" s="1030">
        <v>0.6</v>
      </c>
      <c r="F593" s="1028"/>
      <c r="G593" s="1028"/>
      <c r="H593" s="1028"/>
      <c r="I593" s="1034" t="s">
        <v>1041</v>
      </c>
      <c r="J593" s="1034" t="s">
        <v>1205</v>
      </c>
    </row>
    <row r="594" spans="1:10" ht="24" customHeight="1">
      <c r="A594" s="1028" t="s">
        <v>956</v>
      </c>
      <c r="B594" s="1029" t="s">
        <v>1133</v>
      </c>
      <c r="C594" s="1031" t="s">
        <v>839</v>
      </c>
      <c r="D594" s="1028" t="s">
        <v>969</v>
      </c>
      <c r="E594" s="1030">
        <v>0.6</v>
      </c>
      <c r="F594" s="1028"/>
      <c r="G594" s="1028"/>
      <c r="H594" s="1028"/>
      <c r="I594" s="1034" t="s">
        <v>1134</v>
      </c>
      <c r="J594" s="1034" t="s">
        <v>1206</v>
      </c>
    </row>
    <row r="595" spans="1:10" ht="24" customHeight="1">
      <c r="A595" s="1028" t="s">
        <v>956</v>
      </c>
      <c r="B595" s="1029" t="s">
        <v>1007</v>
      </c>
      <c r="C595" s="1031" t="s">
        <v>839</v>
      </c>
      <c r="D595" s="1028" t="s">
        <v>984</v>
      </c>
      <c r="E595" s="1030">
        <v>0.06</v>
      </c>
      <c r="F595" s="1028"/>
      <c r="G595" s="1028"/>
      <c r="H595" s="1028"/>
      <c r="I595" s="1034" t="s">
        <v>1008</v>
      </c>
      <c r="J595" s="1034" t="s">
        <v>1207</v>
      </c>
    </row>
    <row r="596" spans="1:10" ht="20.100000000000001" customHeight="1">
      <c r="A596" s="1025"/>
      <c r="B596" s="1025"/>
      <c r="C596" s="1025"/>
      <c r="D596" s="1025"/>
      <c r="E596" s="1025"/>
      <c r="F596" s="1025" t="s">
        <v>1010</v>
      </c>
      <c r="G596" s="1025"/>
      <c r="H596" s="1025"/>
      <c r="I596" s="1025"/>
      <c r="J596" s="1040">
        <v>0</v>
      </c>
    </row>
    <row r="597" spans="1:10" ht="20.100000000000001" customHeight="1">
      <c r="A597" s="1025"/>
      <c r="B597" s="1025"/>
      <c r="C597" s="1025"/>
      <c r="D597" s="1025"/>
      <c r="E597" s="1025"/>
      <c r="F597" s="1025" t="s">
        <v>1011</v>
      </c>
      <c r="G597" s="1025"/>
      <c r="H597" s="1025"/>
      <c r="I597" s="1025"/>
      <c r="J597" s="1026">
        <v>31.92</v>
      </c>
    </row>
    <row r="598" spans="1:10" ht="20.100000000000001" customHeight="1">
      <c r="A598" s="1025"/>
      <c r="B598" s="1025"/>
      <c r="C598" s="1025"/>
      <c r="D598" s="1025"/>
      <c r="E598" s="1025"/>
      <c r="F598" s="1025" t="s">
        <v>988</v>
      </c>
      <c r="G598" s="1025"/>
      <c r="H598" s="1025"/>
      <c r="I598" s="1025"/>
      <c r="J598" s="1026">
        <v>39.07</v>
      </c>
    </row>
    <row r="599" spans="1:10" ht="20.100000000000001" customHeight="1">
      <c r="A599" s="1025"/>
      <c r="B599" s="1025"/>
      <c r="C599" s="1025"/>
      <c r="D599" s="1025"/>
      <c r="E599" s="1025"/>
      <c r="F599" s="1025" t="s">
        <v>989</v>
      </c>
      <c r="G599" s="1025"/>
      <c r="H599" s="1025"/>
      <c r="I599" s="1025"/>
      <c r="J599" s="1026">
        <v>1</v>
      </c>
    </row>
    <row r="600" spans="1:10" ht="20.100000000000001" customHeight="1">
      <c r="A600" s="1025"/>
      <c r="B600" s="1025"/>
      <c r="C600" s="1025"/>
      <c r="D600" s="1025"/>
      <c r="E600" s="1025"/>
      <c r="F600" s="1025" t="s">
        <v>990</v>
      </c>
      <c r="G600" s="1025"/>
      <c r="H600" s="1025"/>
      <c r="I600" s="1025"/>
      <c r="J600" s="1026">
        <v>39.07</v>
      </c>
    </row>
    <row r="601" spans="1:10" ht="20.100000000000001" customHeight="1">
      <c r="A601" s="1017" t="s">
        <v>991</v>
      </c>
      <c r="B601" s="1027" t="s">
        <v>530</v>
      </c>
      <c r="C601" s="1017" t="s">
        <v>531</v>
      </c>
      <c r="D601" s="1017" t="s">
        <v>296</v>
      </c>
      <c r="E601" s="1027" t="s">
        <v>96</v>
      </c>
      <c r="F601" s="1016" t="s">
        <v>134</v>
      </c>
      <c r="G601" s="1016" t="s">
        <v>974</v>
      </c>
      <c r="H601" s="1016"/>
      <c r="I601" s="1016"/>
      <c r="J601" s="1016" t="s">
        <v>975</v>
      </c>
    </row>
    <row r="602" spans="1:10" ht="24" customHeight="1">
      <c r="A602" s="1028" t="s">
        <v>956</v>
      </c>
      <c r="B602" s="1029" t="s">
        <v>1138</v>
      </c>
      <c r="C602" s="1031" t="s">
        <v>839</v>
      </c>
      <c r="D602" s="1028" t="s">
        <v>1139</v>
      </c>
      <c r="E602" s="1030">
        <v>5.6864499999999998</v>
      </c>
      <c r="F602" s="1031" t="s">
        <v>258</v>
      </c>
      <c r="G602" s="1032" t="s">
        <v>1140</v>
      </c>
      <c r="H602" s="1032"/>
      <c r="I602" s="1033"/>
      <c r="J602" s="1034" t="s">
        <v>1208</v>
      </c>
    </row>
    <row r="603" spans="1:10" ht="24" customHeight="1">
      <c r="A603" s="1028" t="s">
        <v>956</v>
      </c>
      <c r="B603" s="1029" t="s">
        <v>1148</v>
      </c>
      <c r="C603" s="1031" t="s">
        <v>839</v>
      </c>
      <c r="D603" s="1028" t="s">
        <v>1149</v>
      </c>
      <c r="E603" s="1030">
        <v>0.01</v>
      </c>
      <c r="F603" s="1031" t="s">
        <v>971</v>
      </c>
      <c r="G603" s="1032" t="s">
        <v>1150</v>
      </c>
      <c r="H603" s="1032"/>
      <c r="I603" s="1033"/>
      <c r="J603" s="1034" t="s">
        <v>1209</v>
      </c>
    </row>
    <row r="604" spans="1:10" ht="24" customHeight="1">
      <c r="A604" s="1028" t="s">
        <v>956</v>
      </c>
      <c r="B604" s="1029" t="s">
        <v>1144</v>
      </c>
      <c r="C604" s="1031" t="s">
        <v>839</v>
      </c>
      <c r="D604" s="1028" t="s">
        <v>1145</v>
      </c>
      <c r="E604" s="1030">
        <v>0.20396</v>
      </c>
      <c r="F604" s="1031" t="s">
        <v>815</v>
      </c>
      <c r="G604" s="1032" t="s">
        <v>1146</v>
      </c>
      <c r="H604" s="1032"/>
      <c r="I604" s="1033"/>
      <c r="J604" s="1034" t="s">
        <v>1147</v>
      </c>
    </row>
    <row r="605" spans="1:10" ht="24" customHeight="1">
      <c r="A605" s="1028" t="s">
        <v>956</v>
      </c>
      <c r="B605" s="1029" t="s">
        <v>1156</v>
      </c>
      <c r="C605" s="1031" t="s">
        <v>839</v>
      </c>
      <c r="D605" s="1028" t="s">
        <v>1157</v>
      </c>
      <c r="E605" s="1030">
        <v>0.97779000000000005</v>
      </c>
      <c r="F605" s="1031" t="s">
        <v>258</v>
      </c>
      <c r="G605" s="1032" t="s">
        <v>1158</v>
      </c>
      <c r="H605" s="1032"/>
      <c r="I605" s="1033"/>
      <c r="J605" s="1034" t="s">
        <v>1210</v>
      </c>
    </row>
    <row r="606" spans="1:10" ht="24" customHeight="1">
      <c r="A606" s="1028" t="s">
        <v>956</v>
      </c>
      <c r="B606" s="1029" t="s">
        <v>1141</v>
      </c>
      <c r="C606" s="1031" t="s">
        <v>839</v>
      </c>
      <c r="D606" s="1028" t="s">
        <v>1142</v>
      </c>
      <c r="E606" s="1030">
        <v>0.54164000000000001</v>
      </c>
      <c r="F606" s="1031" t="s">
        <v>258</v>
      </c>
      <c r="G606" s="1032" t="s">
        <v>1143</v>
      </c>
      <c r="H606" s="1032"/>
      <c r="I606" s="1033"/>
      <c r="J606" s="1034" t="s">
        <v>1211</v>
      </c>
    </row>
    <row r="607" spans="1:10" ht="24" customHeight="1">
      <c r="A607" s="1028" t="s">
        <v>956</v>
      </c>
      <c r="B607" s="1029" t="s">
        <v>1152</v>
      </c>
      <c r="C607" s="1031" t="s">
        <v>839</v>
      </c>
      <c r="D607" s="1028" t="s">
        <v>1153</v>
      </c>
      <c r="E607" s="1030">
        <v>1.22221</v>
      </c>
      <c r="F607" s="1031" t="s">
        <v>258</v>
      </c>
      <c r="G607" s="1032" t="s">
        <v>1154</v>
      </c>
      <c r="H607" s="1032"/>
      <c r="I607" s="1033"/>
      <c r="J607" s="1034" t="s">
        <v>1212</v>
      </c>
    </row>
    <row r="608" spans="1:10" ht="24" customHeight="1">
      <c r="A608" s="1028" t="s">
        <v>956</v>
      </c>
      <c r="B608" s="1029" t="s">
        <v>1160</v>
      </c>
      <c r="C608" s="1031" t="s">
        <v>839</v>
      </c>
      <c r="D608" s="1028" t="s">
        <v>1161</v>
      </c>
      <c r="E608" s="1030">
        <v>1.1000000000000001</v>
      </c>
      <c r="F608" s="1031" t="s">
        <v>231</v>
      </c>
      <c r="G608" s="1032" t="s">
        <v>1162</v>
      </c>
      <c r="H608" s="1032"/>
      <c r="I608" s="1033"/>
      <c r="J608" s="1034" t="s">
        <v>1213</v>
      </c>
    </row>
    <row r="609" spans="1:10" ht="20.100000000000001" customHeight="1">
      <c r="A609" s="1025"/>
      <c r="B609" s="1025"/>
      <c r="C609" s="1025"/>
      <c r="D609" s="1025"/>
      <c r="E609" s="1025"/>
      <c r="F609" s="1025" t="s">
        <v>994</v>
      </c>
      <c r="G609" s="1025"/>
      <c r="H609" s="1025"/>
      <c r="I609" s="1025"/>
      <c r="J609" s="1026">
        <v>149.63999999999999</v>
      </c>
    </row>
    <row r="610" spans="1:10">
      <c r="A610" s="1035"/>
      <c r="B610" s="1035"/>
      <c r="C610" s="1051"/>
      <c r="D610" s="1035"/>
      <c r="E610" s="1035" t="s">
        <v>958</v>
      </c>
      <c r="F610" s="1036">
        <v>0</v>
      </c>
      <c r="G610" s="1035" t="s">
        <v>959</v>
      </c>
      <c r="H610" s="1036">
        <v>31.92</v>
      </c>
      <c r="I610" s="1035" t="s">
        <v>960</v>
      </c>
      <c r="J610" s="1036">
        <v>31.92</v>
      </c>
    </row>
    <row r="611" spans="1:10" ht="15.75" thickBot="1">
      <c r="A611" s="1035"/>
      <c r="B611" s="1035"/>
      <c r="C611" s="1051"/>
      <c r="D611" s="1035"/>
      <c r="E611" s="1035" t="s">
        <v>961</v>
      </c>
      <c r="F611" s="1036">
        <v>0</v>
      </c>
      <c r="G611" s="1035"/>
      <c r="H611" s="1037" t="s">
        <v>962</v>
      </c>
      <c r="I611" s="1037"/>
      <c r="J611" s="1036">
        <v>188.71</v>
      </c>
    </row>
    <row r="612" spans="1:10" ht="0.95" customHeight="1" thickTop="1">
      <c r="A612" s="1038"/>
      <c r="B612" s="1038"/>
      <c r="C612" s="1052"/>
      <c r="D612" s="1038"/>
      <c r="E612" s="1038"/>
      <c r="F612" s="1038"/>
      <c r="G612" s="1038"/>
      <c r="H612" s="1038"/>
      <c r="I612" s="1038"/>
      <c r="J612" s="1038"/>
    </row>
    <row r="613" spans="1:10" ht="18" customHeight="1">
      <c r="A613" s="1015" t="s">
        <v>915</v>
      </c>
      <c r="B613" s="1016" t="s">
        <v>530</v>
      </c>
      <c r="C613" s="1018" t="s">
        <v>531</v>
      </c>
      <c r="D613" s="1015" t="s">
        <v>140</v>
      </c>
      <c r="E613" s="1017" t="s">
        <v>954</v>
      </c>
      <c r="F613" s="1017"/>
      <c r="G613" s="1018" t="s">
        <v>532</v>
      </c>
      <c r="H613" s="1016" t="s">
        <v>27</v>
      </c>
      <c r="I613" s="1016" t="s">
        <v>778</v>
      </c>
      <c r="J613" s="1016" t="s">
        <v>185</v>
      </c>
    </row>
    <row r="614" spans="1:10" ht="24" customHeight="1">
      <c r="A614" s="1019" t="s">
        <v>955</v>
      </c>
      <c r="B614" s="1020" t="s">
        <v>491</v>
      </c>
      <c r="C614" s="1022" t="s">
        <v>839</v>
      </c>
      <c r="D614" s="1019" t="s">
        <v>492</v>
      </c>
      <c r="E614" s="1021">
        <v>4515</v>
      </c>
      <c r="F614" s="1021"/>
      <c r="G614" s="1022" t="s">
        <v>225</v>
      </c>
      <c r="H614" s="1023">
        <v>1</v>
      </c>
      <c r="I614" s="1024">
        <v>684.27</v>
      </c>
      <c r="J614" s="1024">
        <v>684.27</v>
      </c>
    </row>
    <row r="615" spans="1:10" ht="20.100000000000001" customHeight="1">
      <c r="A615" s="1025"/>
      <c r="B615" s="1025"/>
      <c r="C615" s="1025"/>
      <c r="D615" s="1025"/>
      <c r="E615" s="1025"/>
      <c r="F615" s="1025" t="s">
        <v>988</v>
      </c>
      <c r="G615" s="1025"/>
      <c r="H615" s="1025"/>
      <c r="I615" s="1025"/>
      <c r="J615" s="1026">
        <v>0</v>
      </c>
    </row>
    <row r="616" spans="1:10" ht="20.100000000000001" customHeight="1">
      <c r="A616" s="1025"/>
      <c r="B616" s="1025"/>
      <c r="C616" s="1025"/>
      <c r="D616" s="1025"/>
      <c r="E616" s="1025"/>
      <c r="F616" s="1025" t="s">
        <v>989</v>
      </c>
      <c r="G616" s="1025"/>
      <c r="H616" s="1025"/>
      <c r="I616" s="1025"/>
      <c r="J616" s="1026">
        <v>1</v>
      </c>
    </row>
    <row r="617" spans="1:10" ht="20.100000000000001" customHeight="1">
      <c r="A617" s="1025"/>
      <c r="B617" s="1025"/>
      <c r="C617" s="1025"/>
      <c r="D617" s="1025"/>
      <c r="E617" s="1025"/>
      <c r="F617" s="1025" t="s">
        <v>990</v>
      </c>
      <c r="G617" s="1025"/>
      <c r="H617" s="1025"/>
      <c r="I617" s="1025"/>
      <c r="J617" s="1026">
        <v>0</v>
      </c>
    </row>
    <row r="618" spans="1:10" ht="20.100000000000001" customHeight="1">
      <c r="A618" s="1017" t="s">
        <v>991</v>
      </c>
      <c r="B618" s="1027" t="s">
        <v>530</v>
      </c>
      <c r="C618" s="1017" t="s">
        <v>531</v>
      </c>
      <c r="D618" s="1017" t="s">
        <v>296</v>
      </c>
      <c r="E618" s="1027" t="s">
        <v>96</v>
      </c>
      <c r="F618" s="1016" t="s">
        <v>134</v>
      </c>
      <c r="G618" s="1016" t="s">
        <v>974</v>
      </c>
      <c r="H618" s="1016"/>
      <c r="I618" s="1016"/>
      <c r="J618" s="1016" t="s">
        <v>975</v>
      </c>
    </row>
    <row r="619" spans="1:10" ht="26.1" customHeight="1">
      <c r="A619" s="1028" t="s">
        <v>956</v>
      </c>
      <c r="B619" s="1029" t="s">
        <v>1214</v>
      </c>
      <c r="C619" s="1031" t="s">
        <v>839</v>
      </c>
      <c r="D619" s="1028" t="s">
        <v>1215</v>
      </c>
      <c r="E619" s="1030">
        <v>1.02</v>
      </c>
      <c r="F619" s="1031" t="s">
        <v>225</v>
      </c>
      <c r="G619" s="1032" t="s">
        <v>1216</v>
      </c>
      <c r="H619" s="1032"/>
      <c r="I619" s="1033"/>
      <c r="J619" s="1034" t="s">
        <v>1217</v>
      </c>
    </row>
    <row r="620" spans="1:10" ht="20.100000000000001" customHeight="1">
      <c r="A620" s="1025"/>
      <c r="B620" s="1025"/>
      <c r="C620" s="1025"/>
      <c r="D620" s="1025"/>
      <c r="E620" s="1025"/>
      <c r="F620" s="1025" t="s">
        <v>994</v>
      </c>
      <c r="G620" s="1025"/>
      <c r="H620" s="1025"/>
      <c r="I620" s="1025"/>
      <c r="J620" s="1026">
        <v>616.91999999999996</v>
      </c>
    </row>
    <row r="621" spans="1:10" ht="20.100000000000001" customHeight="1">
      <c r="A621" s="1017" t="s">
        <v>1051</v>
      </c>
      <c r="B621" s="1027" t="s">
        <v>530</v>
      </c>
      <c r="C621" s="1017" t="s">
        <v>531</v>
      </c>
      <c r="D621" s="1017" t="s">
        <v>1052</v>
      </c>
      <c r="E621" s="1027" t="s">
        <v>96</v>
      </c>
      <c r="F621" s="1016" t="s">
        <v>134</v>
      </c>
      <c r="G621" s="1016" t="s">
        <v>974</v>
      </c>
      <c r="H621" s="1016"/>
      <c r="I621" s="1016"/>
      <c r="J621" s="1016" t="s">
        <v>975</v>
      </c>
    </row>
    <row r="622" spans="1:10" ht="24" customHeight="1">
      <c r="A622" s="1041" t="s">
        <v>955</v>
      </c>
      <c r="B622" s="1042" t="s">
        <v>869</v>
      </c>
      <c r="C622" s="1044" t="s">
        <v>839</v>
      </c>
      <c r="D622" s="1041" t="s">
        <v>656</v>
      </c>
      <c r="E622" s="1043">
        <v>1</v>
      </c>
      <c r="F622" s="1044" t="s">
        <v>225</v>
      </c>
      <c r="G622" s="1045" t="s">
        <v>1168</v>
      </c>
      <c r="H622" s="1045"/>
      <c r="I622" s="1046"/>
      <c r="J622" s="1047" t="s">
        <v>1168</v>
      </c>
    </row>
    <row r="623" spans="1:10" ht="24" customHeight="1">
      <c r="A623" s="1041" t="s">
        <v>955</v>
      </c>
      <c r="B623" s="1042" t="s">
        <v>1169</v>
      </c>
      <c r="C623" s="1044" t="s">
        <v>839</v>
      </c>
      <c r="D623" s="1041" t="s">
        <v>1170</v>
      </c>
      <c r="E623" s="1043">
        <v>1</v>
      </c>
      <c r="F623" s="1044" t="s">
        <v>225</v>
      </c>
      <c r="G623" s="1045" t="s">
        <v>1171</v>
      </c>
      <c r="H623" s="1045"/>
      <c r="I623" s="1046"/>
      <c r="J623" s="1047" t="s">
        <v>1171</v>
      </c>
    </row>
    <row r="624" spans="1:10" ht="20.100000000000001" customHeight="1">
      <c r="A624" s="1025"/>
      <c r="B624" s="1025"/>
      <c r="C624" s="1025"/>
      <c r="D624" s="1025"/>
      <c r="E624" s="1025"/>
      <c r="F624" s="1025" t="s">
        <v>1057</v>
      </c>
      <c r="G624" s="1025"/>
      <c r="H624" s="1025"/>
      <c r="I624" s="1025"/>
      <c r="J624" s="1026">
        <v>67.349999999999994</v>
      </c>
    </row>
    <row r="625" spans="1:10">
      <c r="A625" s="1035"/>
      <c r="B625" s="1035"/>
      <c r="C625" s="1051"/>
      <c r="D625" s="1035"/>
      <c r="E625" s="1035" t="s">
        <v>958</v>
      </c>
      <c r="F625" s="1036">
        <v>0</v>
      </c>
      <c r="G625" s="1035" t="s">
        <v>959</v>
      </c>
      <c r="H625" s="1036">
        <v>9.67</v>
      </c>
      <c r="I625" s="1035" t="s">
        <v>960</v>
      </c>
      <c r="J625" s="1036">
        <v>9.6698995983935738</v>
      </c>
    </row>
    <row r="626" spans="1:10" ht="15.75" thickBot="1">
      <c r="A626" s="1035"/>
      <c r="B626" s="1035"/>
      <c r="C626" s="1051"/>
      <c r="D626" s="1035"/>
      <c r="E626" s="1035" t="s">
        <v>961</v>
      </c>
      <c r="F626" s="1036">
        <v>0</v>
      </c>
      <c r="G626" s="1035"/>
      <c r="H626" s="1037" t="s">
        <v>962</v>
      </c>
      <c r="I626" s="1037"/>
      <c r="J626" s="1036">
        <v>684.27</v>
      </c>
    </row>
    <row r="627" spans="1:10" ht="0.95" customHeight="1" thickTop="1">
      <c r="A627" s="1038"/>
      <c r="B627" s="1038"/>
      <c r="C627" s="1052"/>
      <c r="D627" s="1038"/>
      <c r="E627" s="1038"/>
      <c r="F627" s="1038"/>
      <c r="G627" s="1038"/>
      <c r="H627" s="1038"/>
      <c r="I627" s="1038"/>
      <c r="J627" s="1038"/>
    </row>
    <row r="628" spans="1:10" ht="18" customHeight="1">
      <c r="A628" s="1015" t="s">
        <v>924</v>
      </c>
      <c r="B628" s="1016" t="s">
        <v>530</v>
      </c>
      <c r="C628" s="1018" t="s">
        <v>531</v>
      </c>
      <c r="D628" s="1015" t="s">
        <v>140</v>
      </c>
      <c r="E628" s="1017" t="s">
        <v>954</v>
      </c>
      <c r="F628" s="1017"/>
      <c r="G628" s="1018" t="s">
        <v>532</v>
      </c>
      <c r="H628" s="1016" t="s">
        <v>27</v>
      </c>
      <c r="I628" s="1016" t="s">
        <v>778</v>
      </c>
      <c r="J628" s="1016" t="s">
        <v>185</v>
      </c>
    </row>
    <row r="629" spans="1:10" ht="24" customHeight="1">
      <c r="A629" s="1019" t="s">
        <v>955</v>
      </c>
      <c r="B629" s="1020" t="s">
        <v>496</v>
      </c>
      <c r="C629" s="1022" t="s">
        <v>839</v>
      </c>
      <c r="D629" s="1019" t="s">
        <v>497</v>
      </c>
      <c r="E629" s="1021">
        <v>4515</v>
      </c>
      <c r="F629" s="1021"/>
      <c r="G629" s="1022" t="s">
        <v>225</v>
      </c>
      <c r="H629" s="1023">
        <v>1</v>
      </c>
      <c r="I629" s="1024">
        <v>667.11</v>
      </c>
      <c r="J629" s="1024">
        <v>667.11</v>
      </c>
    </row>
    <row r="630" spans="1:10" ht="20.100000000000001" customHeight="1">
      <c r="A630" s="1025"/>
      <c r="B630" s="1025"/>
      <c r="C630" s="1025"/>
      <c r="D630" s="1025"/>
      <c r="E630" s="1025"/>
      <c r="F630" s="1025" t="s">
        <v>988</v>
      </c>
      <c r="G630" s="1025"/>
      <c r="H630" s="1025"/>
      <c r="I630" s="1025"/>
      <c r="J630" s="1026">
        <v>0</v>
      </c>
    </row>
    <row r="631" spans="1:10" ht="20.100000000000001" customHeight="1">
      <c r="A631" s="1025"/>
      <c r="B631" s="1025"/>
      <c r="C631" s="1025"/>
      <c r="D631" s="1025"/>
      <c r="E631" s="1025"/>
      <c r="F631" s="1025" t="s">
        <v>989</v>
      </c>
      <c r="G631" s="1025"/>
      <c r="H631" s="1025"/>
      <c r="I631" s="1025"/>
      <c r="J631" s="1026">
        <v>1</v>
      </c>
    </row>
    <row r="632" spans="1:10" ht="20.100000000000001" customHeight="1">
      <c r="A632" s="1025"/>
      <c r="B632" s="1025"/>
      <c r="C632" s="1025"/>
      <c r="D632" s="1025"/>
      <c r="E632" s="1025"/>
      <c r="F632" s="1025" t="s">
        <v>990</v>
      </c>
      <c r="G632" s="1025"/>
      <c r="H632" s="1025"/>
      <c r="I632" s="1025"/>
      <c r="J632" s="1026">
        <v>0</v>
      </c>
    </row>
    <row r="633" spans="1:10" ht="20.100000000000001" customHeight="1">
      <c r="A633" s="1017" t="s">
        <v>991</v>
      </c>
      <c r="B633" s="1027" t="s">
        <v>530</v>
      </c>
      <c r="C633" s="1017" t="s">
        <v>531</v>
      </c>
      <c r="D633" s="1017" t="s">
        <v>296</v>
      </c>
      <c r="E633" s="1027" t="s">
        <v>96</v>
      </c>
      <c r="F633" s="1016" t="s">
        <v>134</v>
      </c>
      <c r="G633" s="1016" t="s">
        <v>974</v>
      </c>
      <c r="H633" s="1016"/>
      <c r="I633" s="1016"/>
      <c r="J633" s="1016" t="s">
        <v>975</v>
      </c>
    </row>
    <row r="634" spans="1:10" ht="26.1" customHeight="1">
      <c r="A634" s="1028" t="s">
        <v>956</v>
      </c>
      <c r="B634" s="1029" t="s">
        <v>1218</v>
      </c>
      <c r="C634" s="1031" t="s">
        <v>839</v>
      </c>
      <c r="D634" s="1028" t="s">
        <v>1219</v>
      </c>
      <c r="E634" s="1030">
        <v>1.02</v>
      </c>
      <c r="F634" s="1031" t="s">
        <v>225</v>
      </c>
      <c r="G634" s="1032" t="s">
        <v>1220</v>
      </c>
      <c r="H634" s="1032"/>
      <c r="I634" s="1033"/>
      <c r="J634" s="1034" t="s">
        <v>1221</v>
      </c>
    </row>
    <row r="635" spans="1:10" ht="20.100000000000001" customHeight="1">
      <c r="A635" s="1025"/>
      <c r="B635" s="1025"/>
      <c r="C635" s="1025"/>
      <c r="D635" s="1025"/>
      <c r="E635" s="1025"/>
      <c r="F635" s="1025" t="s">
        <v>994</v>
      </c>
      <c r="G635" s="1025"/>
      <c r="H635" s="1025"/>
      <c r="I635" s="1025"/>
      <c r="J635" s="1026">
        <v>599.76</v>
      </c>
    </row>
    <row r="636" spans="1:10" ht="20.100000000000001" customHeight="1">
      <c r="A636" s="1017" t="s">
        <v>1051</v>
      </c>
      <c r="B636" s="1027" t="s">
        <v>530</v>
      </c>
      <c r="C636" s="1017" t="s">
        <v>531</v>
      </c>
      <c r="D636" s="1017" t="s">
        <v>1052</v>
      </c>
      <c r="E636" s="1027" t="s">
        <v>96</v>
      </c>
      <c r="F636" s="1016" t="s">
        <v>134</v>
      </c>
      <c r="G636" s="1016" t="s">
        <v>974</v>
      </c>
      <c r="H636" s="1016"/>
      <c r="I636" s="1016"/>
      <c r="J636" s="1016" t="s">
        <v>975</v>
      </c>
    </row>
    <row r="637" spans="1:10" ht="24" customHeight="1">
      <c r="A637" s="1041" t="s">
        <v>955</v>
      </c>
      <c r="B637" s="1042" t="s">
        <v>1169</v>
      </c>
      <c r="C637" s="1044" t="s">
        <v>839</v>
      </c>
      <c r="D637" s="1041" t="s">
        <v>1170</v>
      </c>
      <c r="E637" s="1043">
        <v>1</v>
      </c>
      <c r="F637" s="1044" t="s">
        <v>225</v>
      </c>
      <c r="G637" s="1045" t="s">
        <v>1171</v>
      </c>
      <c r="H637" s="1045"/>
      <c r="I637" s="1046"/>
      <c r="J637" s="1047" t="s">
        <v>1171</v>
      </c>
    </row>
    <row r="638" spans="1:10" ht="24" customHeight="1">
      <c r="A638" s="1041" t="s">
        <v>955</v>
      </c>
      <c r="B638" s="1042" t="s">
        <v>869</v>
      </c>
      <c r="C638" s="1044" t="s">
        <v>839</v>
      </c>
      <c r="D638" s="1041" t="s">
        <v>656</v>
      </c>
      <c r="E638" s="1043">
        <v>1</v>
      </c>
      <c r="F638" s="1044" t="s">
        <v>225</v>
      </c>
      <c r="G638" s="1045" t="s">
        <v>1168</v>
      </c>
      <c r="H638" s="1045"/>
      <c r="I638" s="1046"/>
      <c r="J638" s="1047" t="s">
        <v>1168</v>
      </c>
    </row>
    <row r="639" spans="1:10" ht="20.100000000000001" customHeight="1">
      <c r="A639" s="1025"/>
      <c r="B639" s="1025"/>
      <c r="C639" s="1025"/>
      <c r="D639" s="1025"/>
      <c r="E639" s="1025"/>
      <c r="F639" s="1025" t="s">
        <v>1057</v>
      </c>
      <c r="G639" s="1025"/>
      <c r="H639" s="1025"/>
      <c r="I639" s="1025"/>
      <c r="J639" s="1026">
        <v>67.349999999999994</v>
      </c>
    </row>
    <row r="640" spans="1:10">
      <c r="A640" s="1035"/>
      <c r="B640" s="1035"/>
      <c r="C640" s="1051"/>
      <c r="D640" s="1035"/>
      <c r="E640" s="1035" t="s">
        <v>958</v>
      </c>
      <c r="F640" s="1036">
        <v>0</v>
      </c>
      <c r="G640" s="1035" t="s">
        <v>959</v>
      </c>
      <c r="H640" s="1036">
        <v>9.67</v>
      </c>
      <c r="I640" s="1035" t="s">
        <v>960</v>
      </c>
      <c r="J640" s="1036">
        <v>9.6698995983935738</v>
      </c>
    </row>
    <row r="641" spans="1:10" ht="15.75" thickBot="1">
      <c r="A641" s="1035"/>
      <c r="B641" s="1035"/>
      <c r="C641" s="1051"/>
      <c r="D641" s="1035"/>
      <c r="E641" s="1035" t="s">
        <v>961</v>
      </c>
      <c r="F641" s="1036">
        <v>0</v>
      </c>
      <c r="G641" s="1035"/>
      <c r="H641" s="1037" t="s">
        <v>962</v>
      </c>
      <c r="I641" s="1037"/>
      <c r="J641" s="1036">
        <v>667.11</v>
      </c>
    </row>
    <row r="642" spans="1:10" ht="0.95" customHeight="1" thickTop="1">
      <c r="A642" s="1038"/>
      <c r="B642" s="1038"/>
      <c r="C642" s="1052"/>
      <c r="D642" s="1038"/>
      <c r="E642" s="1038"/>
      <c r="F642" s="1038"/>
      <c r="G642" s="1038"/>
      <c r="H642" s="1038"/>
      <c r="I642" s="1038"/>
      <c r="J642" s="1038"/>
    </row>
    <row r="643" spans="1:10" ht="18" customHeight="1">
      <c r="A643" s="1015" t="s">
        <v>926</v>
      </c>
      <c r="B643" s="1016" t="s">
        <v>530</v>
      </c>
      <c r="C643" s="1018" t="s">
        <v>531</v>
      </c>
      <c r="D643" s="1015" t="s">
        <v>140</v>
      </c>
      <c r="E643" s="1017" t="s">
        <v>954</v>
      </c>
      <c r="F643" s="1017"/>
      <c r="G643" s="1018" t="s">
        <v>532</v>
      </c>
      <c r="H643" s="1016" t="s">
        <v>27</v>
      </c>
      <c r="I643" s="1016" t="s">
        <v>778</v>
      </c>
      <c r="J643" s="1016" t="s">
        <v>185</v>
      </c>
    </row>
    <row r="644" spans="1:10" ht="24" customHeight="1">
      <c r="A644" s="1019" t="s">
        <v>955</v>
      </c>
      <c r="B644" s="1020" t="s">
        <v>533</v>
      </c>
      <c r="C644" s="1022" t="s">
        <v>858</v>
      </c>
      <c r="D644" s="1019" t="s">
        <v>534</v>
      </c>
      <c r="E644" s="1021">
        <v>502</v>
      </c>
      <c r="F644" s="1021"/>
      <c r="G644" s="1022" t="s">
        <v>785</v>
      </c>
      <c r="H644" s="1023">
        <v>1</v>
      </c>
      <c r="I644" s="1024">
        <v>15</v>
      </c>
      <c r="J644" s="1024">
        <v>15</v>
      </c>
    </row>
    <row r="645" spans="1:10" ht="24" customHeight="1">
      <c r="A645" s="1028" t="s">
        <v>956</v>
      </c>
      <c r="B645" s="1029" t="s">
        <v>973</v>
      </c>
      <c r="C645" s="1031" t="s">
        <v>858</v>
      </c>
      <c r="D645" s="1028" t="s">
        <v>534</v>
      </c>
      <c r="E645" s="1033" t="s">
        <v>970</v>
      </c>
      <c r="F645" s="1033"/>
      <c r="G645" s="1031" t="s">
        <v>250</v>
      </c>
      <c r="H645" s="1030">
        <v>1</v>
      </c>
      <c r="I645" s="1039">
        <v>15</v>
      </c>
      <c r="J645" s="1039">
        <v>15</v>
      </c>
    </row>
    <row r="646" spans="1:10">
      <c r="A646" s="1035"/>
      <c r="B646" s="1035"/>
      <c r="C646" s="1051"/>
      <c r="D646" s="1035"/>
      <c r="E646" s="1035" t="s">
        <v>958</v>
      </c>
      <c r="F646" s="1036">
        <v>0</v>
      </c>
      <c r="G646" s="1035" t="s">
        <v>959</v>
      </c>
      <c r="H646" s="1036">
        <v>0</v>
      </c>
      <c r="I646" s="1035" t="s">
        <v>960</v>
      </c>
      <c r="J646" s="1036">
        <v>0</v>
      </c>
    </row>
    <row r="647" spans="1:10" ht="15.75" thickBot="1">
      <c r="A647" s="1035"/>
      <c r="B647" s="1035"/>
      <c r="C647" s="1051"/>
      <c r="D647" s="1035"/>
      <c r="E647" s="1035" t="s">
        <v>961</v>
      </c>
      <c r="F647" s="1036">
        <v>0</v>
      </c>
      <c r="G647" s="1035"/>
      <c r="H647" s="1037" t="s">
        <v>962</v>
      </c>
      <c r="I647" s="1037"/>
      <c r="J647" s="1036">
        <v>15</v>
      </c>
    </row>
    <row r="648" spans="1:10" ht="0.95" customHeight="1" thickTop="1">
      <c r="A648" s="1038"/>
      <c r="B648" s="1038"/>
      <c r="C648" s="1052"/>
      <c r="D648" s="1038"/>
      <c r="E648" s="1038"/>
      <c r="F648" s="1038"/>
      <c r="G648" s="1038"/>
      <c r="H648" s="1038"/>
      <c r="I648" s="1038"/>
      <c r="J648" s="1038"/>
    </row>
    <row r="649" spans="1:10" ht="18" customHeight="1">
      <c r="A649" s="1015" t="s">
        <v>927</v>
      </c>
      <c r="B649" s="1016" t="s">
        <v>530</v>
      </c>
      <c r="C649" s="1018" t="s">
        <v>531</v>
      </c>
      <c r="D649" s="1015" t="s">
        <v>140</v>
      </c>
      <c r="E649" s="1017" t="s">
        <v>954</v>
      </c>
      <c r="F649" s="1017"/>
      <c r="G649" s="1018" t="s">
        <v>532</v>
      </c>
      <c r="H649" s="1016" t="s">
        <v>27</v>
      </c>
      <c r="I649" s="1016" t="s">
        <v>778</v>
      </c>
      <c r="J649" s="1016" t="s">
        <v>185</v>
      </c>
    </row>
    <row r="650" spans="1:10" ht="24" customHeight="1">
      <c r="A650" s="1019" t="s">
        <v>955</v>
      </c>
      <c r="B650" s="1020" t="s">
        <v>535</v>
      </c>
      <c r="C650" s="1022" t="s">
        <v>839</v>
      </c>
      <c r="D650" s="1019" t="s">
        <v>400</v>
      </c>
      <c r="E650" s="1021">
        <v>4043</v>
      </c>
      <c r="F650" s="1021"/>
      <c r="G650" s="1022" t="s">
        <v>806</v>
      </c>
      <c r="H650" s="1023">
        <v>1</v>
      </c>
      <c r="I650" s="1024">
        <v>1.94</v>
      </c>
      <c r="J650" s="1024">
        <v>1.94</v>
      </c>
    </row>
    <row r="651" spans="1:10" ht="15" customHeight="1">
      <c r="A651" s="1017" t="s">
        <v>184</v>
      </c>
      <c r="B651" s="1027" t="s">
        <v>530</v>
      </c>
      <c r="C651" s="1013" t="s">
        <v>531</v>
      </c>
      <c r="D651" s="1017" t="s">
        <v>980</v>
      </c>
      <c r="E651" s="1027" t="s">
        <v>96</v>
      </c>
      <c r="F651" s="1013" t="s">
        <v>981</v>
      </c>
      <c r="G651" s="1027"/>
      <c r="H651" s="1013" t="s">
        <v>975</v>
      </c>
      <c r="I651" s="1027"/>
      <c r="J651" s="1027" t="s">
        <v>998</v>
      </c>
    </row>
    <row r="652" spans="1:10" ht="15" customHeight="1">
      <c r="A652" s="1027"/>
      <c r="B652" s="1027"/>
      <c r="C652" s="1013"/>
      <c r="D652" s="1027"/>
      <c r="E652" s="1027"/>
      <c r="F652" s="1016" t="s">
        <v>982</v>
      </c>
      <c r="G652" s="1016" t="s">
        <v>983</v>
      </c>
      <c r="H652" s="1016" t="s">
        <v>982</v>
      </c>
      <c r="I652" s="1016" t="s">
        <v>983</v>
      </c>
      <c r="J652" s="1027"/>
    </row>
    <row r="653" spans="1:10" ht="24" customHeight="1">
      <c r="A653" s="1028" t="s">
        <v>956</v>
      </c>
      <c r="B653" s="1029" t="s">
        <v>1222</v>
      </c>
      <c r="C653" s="1031" t="s">
        <v>839</v>
      </c>
      <c r="D653" s="1028" t="s">
        <v>677</v>
      </c>
      <c r="E653" s="1030">
        <v>1</v>
      </c>
      <c r="F653" s="1039">
        <v>1</v>
      </c>
      <c r="G653" s="1039">
        <v>0</v>
      </c>
      <c r="H653" s="1034">
        <v>174.8</v>
      </c>
      <c r="I653" s="1034">
        <v>63.56</v>
      </c>
      <c r="J653" s="1034">
        <v>174.8</v>
      </c>
    </row>
    <row r="654" spans="1:10" ht="20.100000000000001" customHeight="1">
      <c r="A654" s="1025"/>
      <c r="B654" s="1025"/>
      <c r="C654" s="1025"/>
      <c r="D654" s="1025"/>
      <c r="E654" s="1025"/>
      <c r="F654" s="1025" t="s">
        <v>1004</v>
      </c>
      <c r="G654" s="1025"/>
      <c r="H654" s="1025"/>
      <c r="I654" s="1025"/>
      <c r="J654" s="1026">
        <v>174.8</v>
      </c>
    </row>
    <row r="655" spans="1:10" ht="20.100000000000001" customHeight="1">
      <c r="A655" s="1025"/>
      <c r="B655" s="1025"/>
      <c r="C655" s="1025"/>
      <c r="D655" s="1025"/>
      <c r="E655" s="1025"/>
      <c r="F655" s="1025" t="s">
        <v>988</v>
      </c>
      <c r="G655" s="1025"/>
      <c r="H655" s="1025"/>
      <c r="I655" s="1025"/>
      <c r="J655" s="1026">
        <v>174.8</v>
      </c>
    </row>
    <row r="656" spans="1:10" ht="20.100000000000001" customHeight="1">
      <c r="A656" s="1025"/>
      <c r="B656" s="1025"/>
      <c r="C656" s="1025"/>
      <c r="D656" s="1025"/>
      <c r="E656" s="1025"/>
      <c r="F656" s="1025" t="s">
        <v>989</v>
      </c>
      <c r="G656" s="1025"/>
      <c r="H656" s="1025"/>
      <c r="I656" s="1025"/>
      <c r="J656" s="1026">
        <v>90</v>
      </c>
    </row>
    <row r="657" spans="1:10" ht="20.100000000000001" customHeight="1">
      <c r="A657" s="1025"/>
      <c r="B657" s="1025"/>
      <c r="C657" s="1025"/>
      <c r="D657" s="1025"/>
      <c r="E657" s="1025"/>
      <c r="F657" s="1025" t="s">
        <v>990</v>
      </c>
      <c r="G657" s="1025"/>
      <c r="H657" s="1025"/>
      <c r="I657" s="1025"/>
      <c r="J657" s="1026">
        <v>1.94</v>
      </c>
    </row>
    <row r="658" spans="1:10">
      <c r="A658" s="1035"/>
      <c r="B658" s="1035"/>
      <c r="C658" s="1051"/>
      <c r="D658" s="1035"/>
      <c r="E658" s="1035" t="s">
        <v>958</v>
      </c>
      <c r="F658" s="1036">
        <v>0</v>
      </c>
      <c r="G658" s="1035" t="s">
        <v>959</v>
      </c>
      <c r="H658" s="1036">
        <v>0</v>
      </c>
      <c r="I658" s="1035" t="s">
        <v>960</v>
      </c>
      <c r="J658" s="1036">
        <v>0</v>
      </c>
    </row>
    <row r="659" spans="1:10" ht="15.75" thickBot="1">
      <c r="A659" s="1035"/>
      <c r="B659" s="1035"/>
      <c r="C659" s="1051"/>
      <c r="D659" s="1035"/>
      <c r="E659" s="1035" t="s">
        <v>961</v>
      </c>
      <c r="F659" s="1036">
        <v>0</v>
      </c>
      <c r="G659" s="1035"/>
      <c r="H659" s="1037" t="s">
        <v>962</v>
      </c>
      <c r="I659" s="1037"/>
      <c r="J659" s="1036">
        <v>1.94</v>
      </c>
    </row>
    <row r="660" spans="1:10" ht="0.95" customHeight="1" thickTop="1">
      <c r="A660" s="1038"/>
      <c r="B660" s="1038"/>
      <c r="C660" s="1052"/>
      <c r="D660" s="1038"/>
      <c r="E660" s="1038"/>
      <c r="F660" s="1038"/>
      <c r="G660" s="1038"/>
      <c r="H660" s="1038"/>
      <c r="I660" s="1038"/>
      <c r="J660" s="1038"/>
    </row>
    <row r="661" spans="1:10" ht="18" customHeight="1">
      <c r="A661" s="1015" t="s">
        <v>928</v>
      </c>
      <c r="B661" s="1016" t="s">
        <v>530</v>
      </c>
      <c r="C661" s="1018" t="s">
        <v>531</v>
      </c>
      <c r="D661" s="1015" t="s">
        <v>140</v>
      </c>
      <c r="E661" s="1017" t="s">
        <v>954</v>
      </c>
      <c r="F661" s="1017"/>
      <c r="G661" s="1018" t="s">
        <v>532</v>
      </c>
      <c r="H661" s="1016" t="s">
        <v>27</v>
      </c>
      <c r="I661" s="1016" t="s">
        <v>778</v>
      </c>
      <c r="J661" s="1016" t="s">
        <v>185</v>
      </c>
    </row>
    <row r="662" spans="1:10" ht="24" customHeight="1">
      <c r="A662" s="1019" t="s">
        <v>955</v>
      </c>
      <c r="B662" s="1020" t="s">
        <v>493</v>
      </c>
      <c r="C662" s="1022" t="s">
        <v>839</v>
      </c>
      <c r="D662" s="1019" t="s">
        <v>127</v>
      </c>
      <c r="E662" s="1021">
        <v>4523</v>
      </c>
      <c r="F662" s="1021"/>
      <c r="G662" s="1022" t="s">
        <v>815</v>
      </c>
      <c r="H662" s="1023">
        <v>1</v>
      </c>
      <c r="I662" s="1024">
        <v>50.83</v>
      </c>
      <c r="J662" s="1024">
        <v>50.83</v>
      </c>
    </row>
    <row r="663" spans="1:10" ht="20.100000000000001" customHeight="1">
      <c r="A663" s="1015" t="s">
        <v>198</v>
      </c>
      <c r="B663" s="1016" t="s">
        <v>530</v>
      </c>
      <c r="C663" s="1018" t="s">
        <v>531</v>
      </c>
      <c r="D663" s="1015" t="s">
        <v>957</v>
      </c>
      <c r="E663" s="1016" t="s">
        <v>96</v>
      </c>
      <c r="F663" s="1027" t="s">
        <v>975</v>
      </c>
      <c r="G663" s="1027"/>
      <c r="H663" s="1027"/>
      <c r="I663" s="1027"/>
      <c r="J663" s="1016" t="s">
        <v>998</v>
      </c>
    </row>
    <row r="664" spans="1:10" ht="24" customHeight="1">
      <c r="A664" s="1028" t="s">
        <v>956</v>
      </c>
      <c r="B664" s="1029" t="s">
        <v>1037</v>
      </c>
      <c r="C664" s="1031" t="s">
        <v>839</v>
      </c>
      <c r="D664" s="1028" t="s">
        <v>966</v>
      </c>
      <c r="E664" s="1030">
        <v>0.21</v>
      </c>
      <c r="F664" s="1028"/>
      <c r="G664" s="1028"/>
      <c r="H664" s="1028"/>
      <c r="I664" s="1034" t="s">
        <v>1038</v>
      </c>
      <c r="J664" s="1034" t="s">
        <v>1223</v>
      </c>
    </row>
    <row r="665" spans="1:10" ht="20.100000000000001" customHeight="1">
      <c r="A665" s="1025"/>
      <c r="B665" s="1025"/>
      <c r="C665" s="1025"/>
      <c r="D665" s="1025"/>
      <c r="E665" s="1025"/>
      <c r="F665" s="1025" t="s">
        <v>1010</v>
      </c>
      <c r="G665" s="1025"/>
      <c r="H665" s="1025"/>
      <c r="I665" s="1025"/>
      <c r="J665" s="1040">
        <v>0</v>
      </c>
    </row>
    <row r="666" spans="1:10" ht="20.100000000000001" customHeight="1">
      <c r="A666" s="1025"/>
      <c r="B666" s="1025"/>
      <c r="C666" s="1025"/>
      <c r="D666" s="1025"/>
      <c r="E666" s="1025"/>
      <c r="F666" s="1025" t="s">
        <v>1011</v>
      </c>
      <c r="G666" s="1025"/>
      <c r="H666" s="1025"/>
      <c r="I666" s="1025"/>
      <c r="J666" s="1026">
        <v>5.84</v>
      </c>
    </row>
    <row r="667" spans="1:10" ht="20.100000000000001" customHeight="1">
      <c r="A667" s="1025"/>
      <c r="B667" s="1025"/>
      <c r="C667" s="1025"/>
      <c r="D667" s="1025"/>
      <c r="E667" s="1025"/>
      <c r="F667" s="1025" t="s">
        <v>988</v>
      </c>
      <c r="G667" s="1025"/>
      <c r="H667" s="1025"/>
      <c r="I667" s="1025"/>
      <c r="J667" s="1026">
        <v>5.84</v>
      </c>
    </row>
    <row r="668" spans="1:10" ht="20.100000000000001" customHeight="1">
      <c r="A668" s="1025"/>
      <c r="B668" s="1025"/>
      <c r="C668" s="1025"/>
      <c r="D668" s="1025"/>
      <c r="E668" s="1025"/>
      <c r="F668" s="1025" t="s">
        <v>989</v>
      </c>
      <c r="G668" s="1025"/>
      <c r="H668" s="1025"/>
      <c r="I668" s="1025"/>
      <c r="J668" s="1026">
        <v>1</v>
      </c>
    </row>
    <row r="669" spans="1:10" ht="20.100000000000001" customHeight="1">
      <c r="A669" s="1025"/>
      <c r="B669" s="1025"/>
      <c r="C669" s="1025"/>
      <c r="D669" s="1025"/>
      <c r="E669" s="1025"/>
      <c r="F669" s="1025" t="s">
        <v>990</v>
      </c>
      <c r="G669" s="1025"/>
      <c r="H669" s="1025"/>
      <c r="I669" s="1025"/>
      <c r="J669" s="1026">
        <v>5.84</v>
      </c>
    </row>
    <row r="670" spans="1:10" ht="20.100000000000001" customHeight="1">
      <c r="A670" s="1017" t="s">
        <v>991</v>
      </c>
      <c r="B670" s="1027" t="s">
        <v>530</v>
      </c>
      <c r="C670" s="1017" t="s">
        <v>531</v>
      </c>
      <c r="D670" s="1017" t="s">
        <v>296</v>
      </c>
      <c r="E670" s="1027" t="s">
        <v>96</v>
      </c>
      <c r="F670" s="1016" t="s">
        <v>134</v>
      </c>
      <c r="G670" s="1016" t="s">
        <v>974</v>
      </c>
      <c r="H670" s="1016"/>
      <c r="I670" s="1016"/>
      <c r="J670" s="1016" t="s">
        <v>975</v>
      </c>
    </row>
    <row r="671" spans="1:10" ht="24" customHeight="1">
      <c r="A671" s="1028" t="s">
        <v>956</v>
      </c>
      <c r="B671" s="1029" t="s">
        <v>1224</v>
      </c>
      <c r="C671" s="1031" t="s">
        <v>839</v>
      </c>
      <c r="D671" s="1028" t="s">
        <v>1225</v>
      </c>
      <c r="E671" s="1030">
        <v>0.39</v>
      </c>
      <c r="F671" s="1031" t="s">
        <v>1226</v>
      </c>
      <c r="G671" s="1032" t="s">
        <v>1227</v>
      </c>
      <c r="H671" s="1032"/>
      <c r="I671" s="1033"/>
      <c r="J671" s="1034" t="s">
        <v>1228</v>
      </c>
    </row>
    <row r="672" spans="1:10" ht="24" customHeight="1">
      <c r="A672" s="1028" t="s">
        <v>956</v>
      </c>
      <c r="B672" s="1029" t="s">
        <v>1229</v>
      </c>
      <c r="C672" s="1031" t="s">
        <v>839</v>
      </c>
      <c r="D672" s="1028" t="s">
        <v>1230</v>
      </c>
      <c r="E672" s="1030">
        <v>0.15</v>
      </c>
      <c r="F672" s="1031" t="s">
        <v>231</v>
      </c>
      <c r="G672" s="1032" t="s">
        <v>1231</v>
      </c>
      <c r="H672" s="1032"/>
      <c r="I672" s="1033"/>
      <c r="J672" s="1034" t="s">
        <v>1232</v>
      </c>
    </row>
    <row r="673" spans="1:10" ht="20.100000000000001" customHeight="1">
      <c r="A673" s="1025"/>
      <c r="B673" s="1025"/>
      <c r="C673" s="1025"/>
      <c r="D673" s="1025"/>
      <c r="E673" s="1025"/>
      <c r="F673" s="1025" t="s">
        <v>994</v>
      </c>
      <c r="G673" s="1025"/>
      <c r="H673" s="1025"/>
      <c r="I673" s="1025"/>
      <c r="J673" s="1026">
        <v>44.99</v>
      </c>
    </row>
    <row r="674" spans="1:10">
      <c r="A674" s="1035"/>
      <c r="B674" s="1035"/>
      <c r="C674" s="1051"/>
      <c r="D674" s="1035"/>
      <c r="E674" s="1035" t="s">
        <v>958</v>
      </c>
      <c r="F674" s="1036">
        <v>0</v>
      </c>
      <c r="G674" s="1035" t="s">
        <v>959</v>
      </c>
      <c r="H674" s="1036">
        <v>5.84</v>
      </c>
      <c r="I674" s="1035" t="s">
        <v>960</v>
      </c>
      <c r="J674" s="1036">
        <v>5.84</v>
      </c>
    </row>
    <row r="675" spans="1:10" ht="15.75" thickBot="1">
      <c r="A675" s="1035"/>
      <c r="B675" s="1035"/>
      <c r="C675" s="1051"/>
      <c r="D675" s="1035"/>
      <c r="E675" s="1035" t="s">
        <v>961</v>
      </c>
      <c r="F675" s="1036">
        <v>0</v>
      </c>
      <c r="G675" s="1035"/>
      <c r="H675" s="1037" t="s">
        <v>962</v>
      </c>
      <c r="I675" s="1037"/>
      <c r="J675" s="1036">
        <v>50.83</v>
      </c>
    </row>
    <row r="676" spans="1:10" ht="0.95" customHeight="1" thickTop="1">
      <c r="A676" s="1038"/>
      <c r="B676" s="1038"/>
      <c r="C676" s="1052"/>
      <c r="D676" s="1038"/>
      <c r="E676" s="1038"/>
      <c r="F676" s="1038"/>
      <c r="G676" s="1038"/>
      <c r="H676" s="1038"/>
      <c r="I676" s="1038"/>
      <c r="J676" s="1038"/>
    </row>
    <row r="677" spans="1:10" ht="18" customHeight="1">
      <c r="A677" s="1015" t="s">
        <v>929</v>
      </c>
      <c r="B677" s="1016" t="s">
        <v>530</v>
      </c>
      <c r="C677" s="1018" t="s">
        <v>531</v>
      </c>
      <c r="D677" s="1015" t="s">
        <v>140</v>
      </c>
      <c r="E677" s="1017" t="s">
        <v>954</v>
      </c>
      <c r="F677" s="1017"/>
      <c r="G677" s="1018" t="s">
        <v>532</v>
      </c>
      <c r="H677" s="1016" t="s">
        <v>27</v>
      </c>
      <c r="I677" s="1016" t="s">
        <v>778</v>
      </c>
      <c r="J677" s="1016" t="s">
        <v>185</v>
      </c>
    </row>
    <row r="678" spans="1:10" ht="24" customHeight="1">
      <c r="A678" s="1019" t="s">
        <v>955</v>
      </c>
      <c r="B678" s="1020" t="s">
        <v>494</v>
      </c>
      <c r="C678" s="1022" t="s">
        <v>839</v>
      </c>
      <c r="D678" s="1019" t="s">
        <v>1233</v>
      </c>
      <c r="E678" s="1021">
        <v>4523</v>
      </c>
      <c r="F678" s="1021"/>
      <c r="G678" s="1022" t="s">
        <v>250</v>
      </c>
      <c r="H678" s="1023">
        <v>1</v>
      </c>
      <c r="I678" s="1024">
        <v>8.34</v>
      </c>
      <c r="J678" s="1024">
        <v>8.34</v>
      </c>
    </row>
    <row r="679" spans="1:10" ht="20.100000000000001" customHeight="1">
      <c r="A679" s="1015" t="s">
        <v>198</v>
      </c>
      <c r="B679" s="1016" t="s">
        <v>530</v>
      </c>
      <c r="C679" s="1018" t="s">
        <v>531</v>
      </c>
      <c r="D679" s="1015" t="s">
        <v>957</v>
      </c>
      <c r="E679" s="1016" t="s">
        <v>96</v>
      </c>
      <c r="F679" s="1027" t="s">
        <v>975</v>
      </c>
      <c r="G679" s="1027"/>
      <c r="H679" s="1027"/>
      <c r="I679" s="1027"/>
      <c r="J679" s="1016" t="s">
        <v>998</v>
      </c>
    </row>
    <row r="680" spans="1:10" ht="24" customHeight="1">
      <c r="A680" s="1028" t="s">
        <v>956</v>
      </c>
      <c r="B680" s="1029" t="s">
        <v>1037</v>
      </c>
      <c r="C680" s="1031" t="s">
        <v>839</v>
      </c>
      <c r="D680" s="1028" t="s">
        <v>966</v>
      </c>
      <c r="E680" s="1030">
        <v>7.0000000000000007E-2</v>
      </c>
      <c r="F680" s="1028"/>
      <c r="G680" s="1028"/>
      <c r="H680" s="1028"/>
      <c r="I680" s="1034" t="s">
        <v>1038</v>
      </c>
      <c r="J680" s="1034" t="s">
        <v>942</v>
      </c>
    </row>
    <row r="681" spans="1:10" ht="24" customHeight="1">
      <c r="A681" s="1028" t="s">
        <v>956</v>
      </c>
      <c r="B681" s="1029" t="s">
        <v>1005</v>
      </c>
      <c r="C681" s="1031" t="s">
        <v>839</v>
      </c>
      <c r="D681" s="1028" t="s">
        <v>964</v>
      </c>
      <c r="E681" s="1030">
        <v>7.0000000000000007E-2</v>
      </c>
      <c r="F681" s="1028"/>
      <c r="G681" s="1028"/>
      <c r="H681" s="1028"/>
      <c r="I681" s="1034" t="s">
        <v>1006</v>
      </c>
      <c r="J681" s="1034" t="s">
        <v>1234</v>
      </c>
    </row>
    <row r="682" spans="1:10" ht="20.100000000000001" customHeight="1">
      <c r="A682" s="1025"/>
      <c r="B682" s="1025"/>
      <c r="C682" s="1025"/>
      <c r="D682" s="1025"/>
      <c r="E682" s="1025"/>
      <c r="F682" s="1025" t="s">
        <v>1010</v>
      </c>
      <c r="G682" s="1025"/>
      <c r="H682" s="1025"/>
      <c r="I682" s="1025"/>
      <c r="J682" s="1040">
        <v>0</v>
      </c>
    </row>
    <row r="683" spans="1:10" ht="20.100000000000001" customHeight="1">
      <c r="A683" s="1025"/>
      <c r="B683" s="1025"/>
      <c r="C683" s="1025"/>
      <c r="D683" s="1025"/>
      <c r="E683" s="1025"/>
      <c r="F683" s="1025" t="s">
        <v>1011</v>
      </c>
      <c r="G683" s="1025"/>
      <c r="H683" s="1025"/>
      <c r="I683" s="1025"/>
      <c r="J683" s="1026">
        <v>3.46</v>
      </c>
    </row>
    <row r="684" spans="1:10" ht="20.100000000000001" customHeight="1">
      <c r="A684" s="1025"/>
      <c r="B684" s="1025"/>
      <c r="C684" s="1025"/>
      <c r="D684" s="1025"/>
      <c r="E684" s="1025"/>
      <c r="F684" s="1025" t="s">
        <v>988</v>
      </c>
      <c r="G684" s="1025"/>
      <c r="H684" s="1025"/>
      <c r="I684" s="1025"/>
      <c r="J684" s="1026">
        <v>3.46</v>
      </c>
    </row>
    <row r="685" spans="1:10" ht="20.100000000000001" customHeight="1">
      <c r="A685" s="1025"/>
      <c r="B685" s="1025"/>
      <c r="C685" s="1025"/>
      <c r="D685" s="1025"/>
      <c r="E685" s="1025"/>
      <c r="F685" s="1025" t="s">
        <v>989</v>
      </c>
      <c r="G685" s="1025"/>
      <c r="H685" s="1025"/>
      <c r="I685" s="1025"/>
      <c r="J685" s="1026">
        <v>1</v>
      </c>
    </row>
    <row r="686" spans="1:10" ht="20.100000000000001" customHeight="1">
      <c r="A686" s="1025"/>
      <c r="B686" s="1025"/>
      <c r="C686" s="1025"/>
      <c r="D686" s="1025"/>
      <c r="E686" s="1025"/>
      <c r="F686" s="1025" t="s">
        <v>990</v>
      </c>
      <c r="G686" s="1025"/>
      <c r="H686" s="1025"/>
      <c r="I686" s="1025"/>
      <c r="J686" s="1026">
        <v>3.46</v>
      </c>
    </row>
    <row r="687" spans="1:10" ht="20.100000000000001" customHeight="1">
      <c r="A687" s="1017" t="s">
        <v>991</v>
      </c>
      <c r="B687" s="1027" t="s">
        <v>530</v>
      </c>
      <c r="C687" s="1017" t="s">
        <v>531</v>
      </c>
      <c r="D687" s="1017" t="s">
        <v>296</v>
      </c>
      <c r="E687" s="1027" t="s">
        <v>96</v>
      </c>
      <c r="F687" s="1016" t="s">
        <v>134</v>
      </c>
      <c r="G687" s="1016" t="s">
        <v>974</v>
      </c>
      <c r="H687" s="1016"/>
      <c r="I687" s="1016"/>
      <c r="J687" s="1016" t="s">
        <v>975</v>
      </c>
    </row>
    <row r="688" spans="1:10" ht="24" customHeight="1">
      <c r="A688" s="1028" t="s">
        <v>956</v>
      </c>
      <c r="B688" s="1029" t="s">
        <v>1235</v>
      </c>
      <c r="C688" s="1031" t="s">
        <v>839</v>
      </c>
      <c r="D688" s="1028" t="s">
        <v>1236</v>
      </c>
      <c r="E688" s="1030">
        <v>0.3</v>
      </c>
      <c r="F688" s="1031" t="s">
        <v>258</v>
      </c>
      <c r="G688" s="1032" t="s">
        <v>1237</v>
      </c>
      <c r="H688" s="1032"/>
      <c r="I688" s="1033"/>
      <c r="J688" s="1034" t="s">
        <v>1238</v>
      </c>
    </row>
    <row r="689" spans="1:10" ht="20.100000000000001" customHeight="1">
      <c r="A689" s="1025"/>
      <c r="B689" s="1025"/>
      <c r="C689" s="1025"/>
      <c r="D689" s="1025"/>
      <c r="E689" s="1025"/>
      <c r="F689" s="1025" t="s">
        <v>994</v>
      </c>
      <c r="G689" s="1025"/>
      <c r="H689" s="1025"/>
      <c r="I689" s="1025"/>
      <c r="J689" s="1026">
        <v>4.88</v>
      </c>
    </row>
    <row r="690" spans="1:10">
      <c r="A690" s="1035"/>
      <c r="B690" s="1035"/>
      <c r="C690" s="1051"/>
      <c r="D690" s="1035"/>
      <c r="E690" s="1035" t="s">
        <v>958</v>
      </c>
      <c r="F690" s="1036">
        <v>0</v>
      </c>
      <c r="G690" s="1035" t="s">
        <v>959</v>
      </c>
      <c r="H690" s="1036">
        <v>3.46</v>
      </c>
      <c r="I690" s="1035" t="s">
        <v>960</v>
      </c>
      <c r="J690" s="1036">
        <v>3.46</v>
      </c>
    </row>
    <row r="691" spans="1:10" ht="15.75" thickBot="1">
      <c r="A691" s="1035"/>
      <c r="B691" s="1035"/>
      <c r="C691" s="1051"/>
      <c r="D691" s="1035"/>
      <c r="E691" s="1035" t="s">
        <v>961</v>
      </c>
      <c r="F691" s="1036">
        <v>0</v>
      </c>
      <c r="G691" s="1035"/>
      <c r="H691" s="1037" t="s">
        <v>962</v>
      </c>
      <c r="I691" s="1037"/>
      <c r="J691" s="1036">
        <v>8.34</v>
      </c>
    </row>
    <row r="692" spans="1:10" ht="0.95" customHeight="1" thickTop="1">
      <c r="A692" s="1038"/>
      <c r="B692" s="1038"/>
      <c r="C692" s="1052"/>
      <c r="D692" s="1038"/>
      <c r="E692" s="1038"/>
      <c r="F692" s="1038"/>
      <c r="G692" s="1038"/>
      <c r="H692" s="1038"/>
      <c r="I692" s="1038"/>
      <c r="J692" s="1038"/>
    </row>
    <row r="693" spans="1:10" ht="18" customHeight="1">
      <c r="A693" s="1015" t="s">
        <v>930</v>
      </c>
      <c r="B693" s="1016" t="s">
        <v>530</v>
      </c>
      <c r="C693" s="1018" t="s">
        <v>531</v>
      </c>
      <c r="D693" s="1015" t="s">
        <v>140</v>
      </c>
      <c r="E693" s="1017" t="s">
        <v>954</v>
      </c>
      <c r="F693" s="1017"/>
      <c r="G693" s="1018" t="s">
        <v>532</v>
      </c>
      <c r="H693" s="1016" t="s">
        <v>27</v>
      </c>
      <c r="I693" s="1016" t="s">
        <v>778</v>
      </c>
      <c r="J693" s="1016" t="s">
        <v>185</v>
      </c>
    </row>
    <row r="694" spans="1:10" ht="24" customHeight="1">
      <c r="A694" s="1019" t="s">
        <v>955</v>
      </c>
      <c r="B694" s="1020" t="s">
        <v>545</v>
      </c>
      <c r="C694" s="1022" t="s">
        <v>839</v>
      </c>
      <c r="D694" s="1019" t="s">
        <v>546</v>
      </c>
      <c r="E694" s="1021">
        <v>4524</v>
      </c>
      <c r="F694" s="1021"/>
      <c r="G694" s="1022" t="s">
        <v>231</v>
      </c>
      <c r="H694" s="1023">
        <v>1</v>
      </c>
      <c r="I694" s="1024">
        <v>4.34</v>
      </c>
      <c r="J694" s="1024">
        <v>4.34</v>
      </c>
    </row>
    <row r="695" spans="1:10" ht="20.100000000000001" customHeight="1">
      <c r="A695" s="1015" t="s">
        <v>198</v>
      </c>
      <c r="B695" s="1016" t="s">
        <v>530</v>
      </c>
      <c r="C695" s="1018" t="s">
        <v>531</v>
      </c>
      <c r="D695" s="1015" t="s">
        <v>957</v>
      </c>
      <c r="E695" s="1016" t="s">
        <v>96</v>
      </c>
      <c r="F695" s="1027" t="s">
        <v>975</v>
      </c>
      <c r="G695" s="1027"/>
      <c r="H695" s="1027"/>
      <c r="I695" s="1027"/>
      <c r="J695" s="1016" t="s">
        <v>998</v>
      </c>
    </row>
    <row r="696" spans="1:10" ht="24" customHeight="1">
      <c r="A696" s="1028" t="s">
        <v>956</v>
      </c>
      <c r="B696" s="1029" t="s">
        <v>1005</v>
      </c>
      <c r="C696" s="1031" t="s">
        <v>839</v>
      </c>
      <c r="D696" s="1028" t="s">
        <v>964</v>
      </c>
      <c r="E696" s="1030">
        <v>0.2</v>
      </c>
      <c r="F696" s="1028"/>
      <c r="G696" s="1028"/>
      <c r="H696" s="1028"/>
      <c r="I696" s="1034" t="s">
        <v>1006</v>
      </c>
      <c r="J696" s="1034" t="s">
        <v>945</v>
      </c>
    </row>
    <row r="697" spans="1:10" ht="20.100000000000001" customHeight="1">
      <c r="A697" s="1025"/>
      <c r="B697" s="1025"/>
      <c r="C697" s="1025"/>
      <c r="D697" s="1025"/>
      <c r="E697" s="1025"/>
      <c r="F697" s="1025" t="s">
        <v>1010</v>
      </c>
      <c r="G697" s="1025"/>
      <c r="H697" s="1025"/>
      <c r="I697" s="1025"/>
      <c r="J697" s="1040">
        <v>0</v>
      </c>
    </row>
    <row r="698" spans="1:10" ht="20.100000000000001" customHeight="1">
      <c r="A698" s="1025"/>
      <c r="B698" s="1025"/>
      <c r="C698" s="1025"/>
      <c r="D698" s="1025"/>
      <c r="E698" s="1025"/>
      <c r="F698" s="1025" t="s">
        <v>1011</v>
      </c>
      <c r="G698" s="1025"/>
      <c r="H698" s="1025"/>
      <c r="I698" s="1025"/>
      <c r="J698" s="1026">
        <v>4.34</v>
      </c>
    </row>
    <row r="699" spans="1:10" ht="20.100000000000001" customHeight="1">
      <c r="A699" s="1025"/>
      <c r="B699" s="1025"/>
      <c r="C699" s="1025"/>
      <c r="D699" s="1025"/>
      <c r="E699" s="1025"/>
      <c r="F699" s="1025" t="s">
        <v>988</v>
      </c>
      <c r="G699" s="1025"/>
      <c r="H699" s="1025"/>
      <c r="I699" s="1025"/>
      <c r="J699" s="1026">
        <v>4.34</v>
      </c>
    </row>
    <row r="700" spans="1:10" ht="20.100000000000001" customHeight="1">
      <c r="A700" s="1025"/>
      <c r="B700" s="1025"/>
      <c r="C700" s="1025"/>
      <c r="D700" s="1025"/>
      <c r="E700" s="1025"/>
      <c r="F700" s="1025" t="s">
        <v>989</v>
      </c>
      <c r="G700" s="1025"/>
      <c r="H700" s="1025"/>
      <c r="I700" s="1025"/>
      <c r="J700" s="1026">
        <v>1</v>
      </c>
    </row>
    <row r="701" spans="1:10" ht="20.100000000000001" customHeight="1">
      <c r="A701" s="1025"/>
      <c r="B701" s="1025"/>
      <c r="C701" s="1025"/>
      <c r="D701" s="1025"/>
      <c r="E701" s="1025"/>
      <c r="F701" s="1025" t="s">
        <v>990</v>
      </c>
      <c r="G701" s="1025"/>
      <c r="H701" s="1025"/>
      <c r="I701" s="1025"/>
      <c r="J701" s="1026">
        <v>4.34</v>
      </c>
    </row>
    <row r="702" spans="1:10">
      <c r="A702" s="1035"/>
      <c r="B702" s="1035"/>
      <c r="C702" s="1051"/>
      <c r="D702" s="1035"/>
      <c r="E702" s="1035" t="s">
        <v>958</v>
      </c>
      <c r="F702" s="1036">
        <v>0</v>
      </c>
      <c r="G702" s="1035" t="s">
        <v>959</v>
      </c>
      <c r="H702" s="1036">
        <v>4.34</v>
      </c>
      <c r="I702" s="1035" t="s">
        <v>960</v>
      </c>
      <c r="J702" s="1036">
        <v>4.34</v>
      </c>
    </row>
    <row r="703" spans="1:10" ht="15.75" thickBot="1">
      <c r="A703" s="1035"/>
      <c r="B703" s="1035"/>
      <c r="C703" s="1051"/>
      <c r="D703" s="1035"/>
      <c r="E703" s="1035" t="s">
        <v>961</v>
      </c>
      <c r="F703" s="1036">
        <v>0</v>
      </c>
      <c r="G703" s="1035"/>
      <c r="H703" s="1037" t="s">
        <v>962</v>
      </c>
      <c r="I703" s="1037"/>
      <c r="J703" s="1036">
        <v>4.34</v>
      </c>
    </row>
    <row r="704" spans="1:10" ht="0.95" customHeight="1" thickTop="1">
      <c r="A704" s="1038"/>
      <c r="B704" s="1038"/>
      <c r="C704" s="1052"/>
      <c r="D704" s="1038"/>
      <c r="E704" s="1038"/>
      <c r="F704" s="1038"/>
      <c r="G704" s="1038"/>
      <c r="H704" s="1038"/>
      <c r="I704" s="1038"/>
      <c r="J704" s="1038"/>
    </row>
    <row r="705" spans="1:10" ht="18" customHeight="1">
      <c r="A705" s="1015" t="s">
        <v>933</v>
      </c>
      <c r="B705" s="1016" t="s">
        <v>530</v>
      </c>
      <c r="C705" s="1018" t="s">
        <v>531</v>
      </c>
      <c r="D705" s="1015" t="s">
        <v>140</v>
      </c>
      <c r="E705" s="1017" t="s">
        <v>954</v>
      </c>
      <c r="F705" s="1017"/>
      <c r="G705" s="1018" t="s">
        <v>532</v>
      </c>
      <c r="H705" s="1016" t="s">
        <v>27</v>
      </c>
      <c r="I705" s="1016" t="s">
        <v>778</v>
      </c>
      <c r="J705" s="1016" t="s">
        <v>185</v>
      </c>
    </row>
    <row r="706" spans="1:10" ht="26.1" customHeight="1">
      <c r="A706" s="1019" t="s">
        <v>955</v>
      </c>
      <c r="B706" s="1020" t="s">
        <v>934</v>
      </c>
      <c r="C706" s="1022" t="s">
        <v>839</v>
      </c>
      <c r="D706" s="1019" t="s">
        <v>635</v>
      </c>
      <c r="E706" s="1021">
        <v>4085</v>
      </c>
      <c r="F706" s="1021"/>
      <c r="G706" s="1022" t="s">
        <v>231</v>
      </c>
      <c r="H706" s="1023">
        <v>1</v>
      </c>
      <c r="I706" s="1024">
        <v>662.04</v>
      </c>
      <c r="J706" s="1024">
        <v>662.04</v>
      </c>
    </row>
    <row r="707" spans="1:10" ht="15" customHeight="1">
      <c r="A707" s="1017" t="s">
        <v>184</v>
      </c>
      <c r="B707" s="1027" t="s">
        <v>530</v>
      </c>
      <c r="C707" s="1013" t="s">
        <v>531</v>
      </c>
      <c r="D707" s="1017" t="s">
        <v>980</v>
      </c>
      <c r="E707" s="1027" t="s">
        <v>96</v>
      </c>
      <c r="F707" s="1013" t="s">
        <v>981</v>
      </c>
      <c r="G707" s="1027"/>
      <c r="H707" s="1013" t="s">
        <v>975</v>
      </c>
      <c r="I707" s="1027"/>
      <c r="J707" s="1027" t="s">
        <v>998</v>
      </c>
    </row>
    <row r="708" spans="1:10" ht="15" customHeight="1">
      <c r="A708" s="1027"/>
      <c r="B708" s="1027"/>
      <c r="C708" s="1013"/>
      <c r="D708" s="1027"/>
      <c r="E708" s="1027"/>
      <c r="F708" s="1016" t="s">
        <v>982</v>
      </c>
      <c r="G708" s="1016" t="s">
        <v>983</v>
      </c>
      <c r="H708" s="1016" t="s">
        <v>982</v>
      </c>
      <c r="I708" s="1016" t="s">
        <v>983</v>
      </c>
      <c r="J708" s="1027"/>
    </row>
    <row r="709" spans="1:10" ht="24" customHeight="1">
      <c r="A709" s="1028" t="s">
        <v>956</v>
      </c>
      <c r="B709" s="1029" t="s">
        <v>1239</v>
      </c>
      <c r="C709" s="1031" t="s">
        <v>839</v>
      </c>
      <c r="D709" s="1028" t="s">
        <v>678</v>
      </c>
      <c r="E709" s="1030">
        <v>1</v>
      </c>
      <c r="F709" s="1039">
        <v>0.5</v>
      </c>
      <c r="G709" s="1039">
        <v>0.5</v>
      </c>
      <c r="H709" s="1034">
        <v>258</v>
      </c>
      <c r="I709" s="1034">
        <v>69.16</v>
      </c>
      <c r="J709" s="1034">
        <v>163.58000000000001</v>
      </c>
    </row>
    <row r="710" spans="1:10" ht="20.100000000000001" customHeight="1">
      <c r="A710" s="1025"/>
      <c r="B710" s="1025"/>
      <c r="C710" s="1025"/>
      <c r="D710" s="1025"/>
      <c r="E710" s="1025"/>
      <c r="F710" s="1025" t="s">
        <v>1004</v>
      </c>
      <c r="G710" s="1025"/>
      <c r="H710" s="1025"/>
      <c r="I710" s="1025"/>
      <c r="J710" s="1026">
        <v>163.58000000000001</v>
      </c>
    </row>
    <row r="711" spans="1:10" ht="20.100000000000001" customHeight="1">
      <c r="A711" s="1015" t="s">
        <v>198</v>
      </c>
      <c r="B711" s="1016" t="s">
        <v>530</v>
      </c>
      <c r="C711" s="1018" t="s">
        <v>531</v>
      </c>
      <c r="D711" s="1015" t="s">
        <v>957</v>
      </c>
      <c r="E711" s="1016" t="s">
        <v>96</v>
      </c>
      <c r="F711" s="1027" t="s">
        <v>975</v>
      </c>
      <c r="G711" s="1027"/>
      <c r="H711" s="1027"/>
      <c r="I711" s="1027"/>
      <c r="J711" s="1016" t="s">
        <v>998</v>
      </c>
    </row>
    <row r="712" spans="1:10" ht="24" customHeight="1">
      <c r="A712" s="1028" t="s">
        <v>956</v>
      </c>
      <c r="B712" s="1029" t="s">
        <v>1007</v>
      </c>
      <c r="C712" s="1031" t="s">
        <v>839</v>
      </c>
      <c r="D712" s="1028" t="s">
        <v>984</v>
      </c>
      <c r="E712" s="1030">
        <v>0.3</v>
      </c>
      <c r="F712" s="1028"/>
      <c r="G712" s="1028"/>
      <c r="H712" s="1028"/>
      <c r="I712" s="1034" t="s">
        <v>1008</v>
      </c>
      <c r="J712" s="1034" t="s">
        <v>1240</v>
      </c>
    </row>
    <row r="713" spans="1:10" ht="24" customHeight="1">
      <c r="A713" s="1028" t="s">
        <v>956</v>
      </c>
      <c r="B713" s="1029" t="s">
        <v>1133</v>
      </c>
      <c r="C713" s="1031" t="s">
        <v>839</v>
      </c>
      <c r="D713" s="1028" t="s">
        <v>969</v>
      </c>
      <c r="E713" s="1030">
        <v>0.9</v>
      </c>
      <c r="F713" s="1028"/>
      <c r="G713" s="1028"/>
      <c r="H713" s="1028"/>
      <c r="I713" s="1034" t="s">
        <v>1134</v>
      </c>
      <c r="J713" s="1034" t="s">
        <v>1241</v>
      </c>
    </row>
    <row r="714" spans="1:10" ht="24" customHeight="1">
      <c r="A714" s="1028" t="s">
        <v>956</v>
      </c>
      <c r="B714" s="1029" t="s">
        <v>1040</v>
      </c>
      <c r="C714" s="1031" t="s">
        <v>839</v>
      </c>
      <c r="D714" s="1028" t="s">
        <v>968</v>
      </c>
      <c r="E714" s="1030">
        <v>1</v>
      </c>
      <c r="F714" s="1028"/>
      <c r="G714" s="1028"/>
      <c r="H714" s="1028"/>
      <c r="I714" s="1034" t="s">
        <v>1041</v>
      </c>
      <c r="J714" s="1034" t="s">
        <v>1041</v>
      </c>
    </row>
    <row r="715" spans="1:10" ht="20.100000000000001" customHeight="1">
      <c r="A715" s="1025"/>
      <c r="B715" s="1025"/>
      <c r="C715" s="1025"/>
      <c r="D715" s="1025"/>
      <c r="E715" s="1025"/>
      <c r="F715" s="1025" t="s">
        <v>1010</v>
      </c>
      <c r="G715" s="1025"/>
      <c r="H715" s="1025"/>
      <c r="I715" s="1025"/>
      <c r="J715" s="1040">
        <v>0</v>
      </c>
    </row>
    <row r="716" spans="1:10" ht="20.100000000000001" customHeight="1">
      <c r="A716" s="1025"/>
      <c r="B716" s="1025"/>
      <c r="C716" s="1025"/>
      <c r="D716" s="1025"/>
      <c r="E716" s="1025"/>
      <c r="F716" s="1025" t="s">
        <v>1011</v>
      </c>
      <c r="G716" s="1025"/>
      <c r="H716" s="1025"/>
      <c r="I716" s="1025"/>
      <c r="J716" s="1026">
        <v>55.8</v>
      </c>
    </row>
    <row r="717" spans="1:10" ht="20.100000000000001" customHeight="1">
      <c r="A717" s="1025"/>
      <c r="B717" s="1025"/>
      <c r="C717" s="1025"/>
      <c r="D717" s="1025"/>
      <c r="E717" s="1025"/>
      <c r="F717" s="1025" t="s">
        <v>988</v>
      </c>
      <c r="G717" s="1025"/>
      <c r="H717" s="1025"/>
      <c r="I717" s="1025"/>
      <c r="J717" s="1026">
        <v>219.38</v>
      </c>
    </row>
    <row r="718" spans="1:10" ht="20.100000000000001" customHeight="1">
      <c r="A718" s="1025"/>
      <c r="B718" s="1025"/>
      <c r="C718" s="1025"/>
      <c r="D718" s="1025"/>
      <c r="E718" s="1025"/>
      <c r="F718" s="1025" t="s">
        <v>989</v>
      </c>
      <c r="G718" s="1025"/>
      <c r="H718" s="1025"/>
      <c r="I718" s="1025"/>
      <c r="J718" s="1026">
        <v>4</v>
      </c>
    </row>
    <row r="719" spans="1:10" ht="20.100000000000001" customHeight="1">
      <c r="A719" s="1025"/>
      <c r="B719" s="1025"/>
      <c r="C719" s="1025"/>
      <c r="D719" s="1025"/>
      <c r="E719" s="1025"/>
      <c r="F719" s="1025" t="s">
        <v>990</v>
      </c>
      <c r="G719" s="1025"/>
      <c r="H719" s="1025"/>
      <c r="I719" s="1025"/>
      <c r="J719" s="1026">
        <v>54.84</v>
      </c>
    </row>
    <row r="720" spans="1:10" ht="20.100000000000001" customHeight="1">
      <c r="A720" s="1017" t="s">
        <v>991</v>
      </c>
      <c r="B720" s="1027" t="s">
        <v>530</v>
      </c>
      <c r="C720" s="1017" t="s">
        <v>531</v>
      </c>
      <c r="D720" s="1017" t="s">
        <v>296</v>
      </c>
      <c r="E720" s="1027" t="s">
        <v>96</v>
      </c>
      <c r="F720" s="1016" t="s">
        <v>134</v>
      </c>
      <c r="G720" s="1016" t="s">
        <v>974</v>
      </c>
      <c r="H720" s="1016"/>
      <c r="I720" s="1016"/>
      <c r="J720" s="1016" t="s">
        <v>975</v>
      </c>
    </row>
    <row r="721" spans="1:10" ht="26.1" customHeight="1">
      <c r="A721" s="1028" t="s">
        <v>956</v>
      </c>
      <c r="B721" s="1029" t="s">
        <v>848</v>
      </c>
      <c r="C721" s="1031" t="s">
        <v>839</v>
      </c>
      <c r="D721" s="1028" t="s">
        <v>1242</v>
      </c>
      <c r="E721" s="1030">
        <v>1</v>
      </c>
      <c r="F721" s="1031" t="s">
        <v>231</v>
      </c>
      <c r="G721" s="1032" t="s">
        <v>1243</v>
      </c>
      <c r="H721" s="1032"/>
      <c r="I721" s="1033"/>
      <c r="J721" s="1034" t="s">
        <v>1243</v>
      </c>
    </row>
    <row r="722" spans="1:10" ht="24" customHeight="1">
      <c r="A722" s="1028" t="s">
        <v>956</v>
      </c>
      <c r="B722" s="1029" t="s">
        <v>1244</v>
      </c>
      <c r="C722" s="1031" t="s">
        <v>839</v>
      </c>
      <c r="D722" s="1028" t="s">
        <v>1245</v>
      </c>
      <c r="E722" s="1030">
        <v>3</v>
      </c>
      <c r="F722" s="1031" t="s">
        <v>258</v>
      </c>
      <c r="G722" s="1032" t="s">
        <v>1246</v>
      </c>
      <c r="H722" s="1032"/>
      <c r="I722" s="1033"/>
      <c r="J722" s="1034" t="s">
        <v>1247</v>
      </c>
    </row>
    <row r="723" spans="1:10" ht="24" customHeight="1">
      <c r="A723" s="1028" t="s">
        <v>956</v>
      </c>
      <c r="B723" s="1029" t="s">
        <v>1248</v>
      </c>
      <c r="C723" s="1031" t="s">
        <v>839</v>
      </c>
      <c r="D723" s="1028" t="s">
        <v>1249</v>
      </c>
      <c r="E723" s="1030">
        <v>1.4</v>
      </c>
      <c r="F723" s="1031" t="s">
        <v>231</v>
      </c>
      <c r="G723" s="1032" t="s">
        <v>1250</v>
      </c>
      <c r="H723" s="1032"/>
      <c r="I723" s="1033"/>
      <c r="J723" s="1034" t="s">
        <v>1251</v>
      </c>
    </row>
    <row r="724" spans="1:10" ht="20.100000000000001" customHeight="1">
      <c r="A724" s="1025"/>
      <c r="B724" s="1025"/>
      <c r="C724" s="1025"/>
      <c r="D724" s="1025"/>
      <c r="E724" s="1025"/>
      <c r="F724" s="1025" t="s">
        <v>994</v>
      </c>
      <c r="G724" s="1025"/>
      <c r="H724" s="1025"/>
      <c r="I724" s="1025"/>
      <c r="J724" s="1026">
        <v>607.20000000000005</v>
      </c>
    </row>
    <row r="725" spans="1:10">
      <c r="A725" s="1035"/>
      <c r="B725" s="1035"/>
      <c r="C725" s="1051"/>
      <c r="D725" s="1035"/>
      <c r="E725" s="1035" t="s">
        <v>958</v>
      </c>
      <c r="F725" s="1036">
        <v>0</v>
      </c>
      <c r="G725" s="1035" t="s">
        <v>959</v>
      </c>
      <c r="H725" s="1036">
        <v>13.95</v>
      </c>
      <c r="I725" s="1035" t="s">
        <v>960</v>
      </c>
      <c r="J725" s="1036">
        <v>13.95</v>
      </c>
    </row>
    <row r="726" spans="1:10" ht="15.75" thickBot="1">
      <c r="A726" s="1035"/>
      <c r="B726" s="1035"/>
      <c r="C726" s="1051"/>
      <c r="D726" s="1035"/>
      <c r="E726" s="1035" t="s">
        <v>961</v>
      </c>
      <c r="F726" s="1036">
        <v>0</v>
      </c>
      <c r="G726" s="1035"/>
      <c r="H726" s="1037" t="s">
        <v>962</v>
      </c>
      <c r="I726" s="1037"/>
      <c r="J726" s="1036">
        <v>662.04</v>
      </c>
    </row>
    <row r="727" spans="1:10" ht="0.95" customHeight="1" thickTop="1">
      <c r="A727" s="1038"/>
      <c r="B727" s="1038"/>
      <c r="C727" s="1052"/>
      <c r="D727" s="1038"/>
      <c r="E727" s="1038"/>
      <c r="F727" s="1038"/>
      <c r="G727" s="1038"/>
      <c r="H727" s="1038"/>
      <c r="I727" s="1038"/>
      <c r="J727" s="1038"/>
    </row>
    <row r="728" spans="1:10" ht="18" customHeight="1">
      <c r="A728" s="1015" t="s">
        <v>935</v>
      </c>
      <c r="B728" s="1016" t="s">
        <v>530</v>
      </c>
      <c r="C728" s="1018" t="s">
        <v>531</v>
      </c>
      <c r="D728" s="1015" t="s">
        <v>140</v>
      </c>
      <c r="E728" s="1017" t="s">
        <v>954</v>
      </c>
      <c r="F728" s="1017"/>
      <c r="G728" s="1018" t="s">
        <v>532</v>
      </c>
      <c r="H728" s="1016" t="s">
        <v>27</v>
      </c>
      <c r="I728" s="1016" t="s">
        <v>778</v>
      </c>
      <c r="J728" s="1016" t="s">
        <v>185</v>
      </c>
    </row>
    <row r="729" spans="1:10" ht="26.1" customHeight="1">
      <c r="A729" s="1019" t="s">
        <v>955</v>
      </c>
      <c r="B729" s="1020" t="s">
        <v>936</v>
      </c>
      <c r="C729" s="1022" t="s">
        <v>634</v>
      </c>
      <c r="D729" s="1019" t="s">
        <v>1252</v>
      </c>
      <c r="E729" s="1021" t="s">
        <v>501</v>
      </c>
      <c r="F729" s="1021"/>
      <c r="G729" s="1022" t="s">
        <v>250</v>
      </c>
      <c r="H729" s="1023">
        <v>1</v>
      </c>
      <c r="I729" s="1024">
        <v>540.71</v>
      </c>
      <c r="J729" s="1024">
        <v>540.71</v>
      </c>
    </row>
    <row r="730" spans="1:10" ht="15" customHeight="1">
      <c r="A730" s="1017" t="s">
        <v>184</v>
      </c>
      <c r="B730" s="1027" t="s">
        <v>530</v>
      </c>
      <c r="C730" s="1013" t="s">
        <v>531</v>
      </c>
      <c r="D730" s="1017" t="s">
        <v>980</v>
      </c>
      <c r="E730" s="1027" t="s">
        <v>96</v>
      </c>
      <c r="F730" s="1013" t="s">
        <v>981</v>
      </c>
      <c r="G730" s="1027"/>
      <c r="H730" s="1013" t="s">
        <v>975</v>
      </c>
      <c r="I730" s="1027"/>
      <c r="J730" s="1027" t="s">
        <v>998</v>
      </c>
    </row>
    <row r="731" spans="1:10" ht="15" customHeight="1">
      <c r="A731" s="1027"/>
      <c r="B731" s="1027"/>
      <c r="C731" s="1013"/>
      <c r="D731" s="1027"/>
      <c r="E731" s="1027"/>
      <c r="F731" s="1016" t="s">
        <v>982</v>
      </c>
      <c r="G731" s="1016" t="s">
        <v>983</v>
      </c>
      <c r="H731" s="1016" t="s">
        <v>982</v>
      </c>
      <c r="I731" s="1016" t="s">
        <v>983</v>
      </c>
      <c r="J731" s="1027"/>
    </row>
    <row r="732" spans="1:10" ht="24" customHeight="1">
      <c r="A732" s="1028" t="s">
        <v>956</v>
      </c>
      <c r="B732" s="1029" t="s">
        <v>1253</v>
      </c>
      <c r="C732" s="1031" t="s">
        <v>634</v>
      </c>
      <c r="D732" s="1028" t="s">
        <v>1254</v>
      </c>
      <c r="E732" s="1030">
        <v>0.36144999999999999</v>
      </c>
      <c r="F732" s="1039">
        <v>1</v>
      </c>
      <c r="G732" s="1039">
        <v>0</v>
      </c>
      <c r="H732" s="1034">
        <v>27.2181</v>
      </c>
      <c r="I732" s="1034">
        <v>26.872900000000001</v>
      </c>
      <c r="J732" s="1034">
        <v>9.8379999999999992</v>
      </c>
    </row>
    <row r="733" spans="1:10" ht="24" customHeight="1">
      <c r="A733" s="1028" t="s">
        <v>956</v>
      </c>
      <c r="B733" s="1029" t="s">
        <v>1255</v>
      </c>
      <c r="C733" s="1031" t="s">
        <v>634</v>
      </c>
      <c r="D733" s="1028" t="s">
        <v>1256</v>
      </c>
      <c r="E733" s="1030">
        <v>0.36144999999999999</v>
      </c>
      <c r="F733" s="1039">
        <v>1</v>
      </c>
      <c r="G733" s="1039">
        <v>0</v>
      </c>
      <c r="H733" s="1034">
        <v>18.3401</v>
      </c>
      <c r="I733" s="1034">
        <v>4.6093999999999999</v>
      </c>
      <c r="J733" s="1034">
        <v>6.6289999999999996</v>
      </c>
    </row>
    <row r="734" spans="1:10" ht="20.100000000000001" customHeight="1">
      <c r="A734" s="1025"/>
      <c r="B734" s="1025"/>
      <c r="C734" s="1025"/>
      <c r="D734" s="1025"/>
      <c r="E734" s="1025"/>
      <c r="F734" s="1025" t="s">
        <v>1004</v>
      </c>
      <c r="G734" s="1025"/>
      <c r="H734" s="1025"/>
      <c r="I734" s="1025"/>
      <c r="J734" s="1026">
        <v>16.466999999999999</v>
      </c>
    </row>
    <row r="735" spans="1:10" ht="20.100000000000001" customHeight="1">
      <c r="A735" s="1015" t="s">
        <v>198</v>
      </c>
      <c r="B735" s="1016" t="s">
        <v>530</v>
      </c>
      <c r="C735" s="1018" t="s">
        <v>531</v>
      </c>
      <c r="D735" s="1015" t="s">
        <v>957</v>
      </c>
      <c r="E735" s="1016" t="s">
        <v>96</v>
      </c>
      <c r="F735" s="1027" t="s">
        <v>975</v>
      </c>
      <c r="G735" s="1027"/>
      <c r="H735" s="1027"/>
      <c r="I735" s="1027"/>
      <c r="J735" s="1016" t="s">
        <v>998</v>
      </c>
    </row>
    <row r="736" spans="1:10" ht="24" customHeight="1">
      <c r="A736" s="1028" t="s">
        <v>956</v>
      </c>
      <c r="B736" s="1029" t="s">
        <v>1257</v>
      </c>
      <c r="C736" s="1031" t="s">
        <v>839</v>
      </c>
      <c r="D736" s="1028" t="s">
        <v>967</v>
      </c>
      <c r="E736" s="1030">
        <v>1</v>
      </c>
      <c r="F736" s="1028"/>
      <c r="G736" s="1028"/>
      <c r="H736" s="1028"/>
      <c r="I736" s="1034" t="s">
        <v>1258</v>
      </c>
      <c r="J736" s="1034" t="s">
        <v>1258</v>
      </c>
    </row>
    <row r="737" spans="1:10" ht="24" customHeight="1">
      <c r="A737" s="1028" t="s">
        <v>956</v>
      </c>
      <c r="B737" s="1029" t="s">
        <v>1133</v>
      </c>
      <c r="C737" s="1031" t="s">
        <v>839</v>
      </c>
      <c r="D737" s="1028" t="s">
        <v>969</v>
      </c>
      <c r="E737" s="1030">
        <v>1</v>
      </c>
      <c r="F737" s="1028"/>
      <c r="G737" s="1028"/>
      <c r="H737" s="1028"/>
      <c r="I737" s="1034" t="s">
        <v>1259</v>
      </c>
      <c r="J737" s="1034" t="s">
        <v>1259</v>
      </c>
    </row>
    <row r="738" spans="1:10" ht="24" customHeight="1">
      <c r="A738" s="1028" t="s">
        <v>956</v>
      </c>
      <c r="B738" s="1029" t="s">
        <v>1005</v>
      </c>
      <c r="C738" s="1031" t="s">
        <v>839</v>
      </c>
      <c r="D738" s="1028" t="s">
        <v>964</v>
      </c>
      <c r="E738" s="1030">
        <v>1</v>
      </c>
      <c r="F738" s="1028"/>
      <c r="G738" s="1028"/>
      <c r="H738" s="1028"/>
      <c r="I738" s="1034" t="s">
        <v>1260</v>
      </c>
      <c r="J738" s="1034" t="s">
        <v>1260</v>
      </c>
    </row>
    <row r="739" spans="1:10" ht="24" customHeight="1">
      <c r="A739" s="1028" t="s">
        <v>956</v>
      </c>
      <c r="B739" s="1029" t="s">
        <v>1040</v>
      </c>
      <c r="C739" s="1031" t="s">
        <v>839</v>
      </c>
      <c r="D739" s="1028" t="s">
        <v>968</v>
      </c>
      <c r="E739" s="1030">
        <v>1</v>
      </c>
      <c r="F739" s="1028"/>
      <c r="G739" s="1028"/>
      <c r="H739" s="1028"/>
      <c r="I739" s="1034" t="s">
        <v>1261</v>
      </c>
      <c r="J739" s="1034" t="s">
        <v>1261</v>
      </c>
    </row>
    <row r="740" spans="1:10" ht="20.100000000000001" customHeight="1">
      <c r="A740" s="1025"/>
      <c r="B740" s="1025"/>
      <c r="C740" s="1025"/>
      <c r="D740" s="1025"/>
      <c r="E740" s="1025"/>
      <c r="F740" s="1025" t="s">
        <v>1010</v>
      </c>
      <c r="G740" s="1025"/>
      <c r="H740" s="1025"/>
      <c r="I740" s="1025"/>
      <c r="J740" s="1040">
        <v>0</v>
      </c>
    </row>
    <row r="741" spans="1:10" ht="20.100000000000001" customHeight="1">
      <c r="A741" s="1025"/>
      <c r="B741" s="1025"/>
      <c r="C741" s="1025"/>
      <c r="D741" s="1025"/>
      <c r="E741" s="1025"/>
      <c r="F741" s="1025" t="s">
        <v>1011</v>
      </c>
      <c r="G741" s="1025"/>
      <c r="H741" s="1025"/>
      <c r="I741" s="1025"/>
      <c r="J741" s="1026">
        <v>99.09</v>
      </c>
    </row>
    <row r="742" spans="1:10" ht="20.100000000000001" customHeight="1">
      <c r="A742" s="1025"/>
      <c r="B742" s="1025"/>
      <c r="C742" s="1025"/>
      <c r="D742" s="1025"/>
      <c r="E742" s="1025"/>
      <c r="F742" s="1025" t="s">
        <v>1262</v>
      </c>
      <c r="G742" s="1025"/>
      <c r="H742" s="1025"/>
      <c r="I742" s="1025"/>
      <c r="J742" s="1026">
        <v>115.557</v>
      </c>
    </row>
    <row r="743" spans="1:10" ht="20.100000000000001" customHeight="1">
      <c r="A743" s="1025"/>
      <c r="B743" s="1025"/>
      <c r="C743" s="1025"/>
      <c r="D743" s="1025"/>
      <c r="E743" s="1025"/>
      <c r="F743" s="1025" t="s">
        <v>1263</v>
      </c>
      <c r="G743" s="1025"/>
      <c r="H743" s="1025"/>
      <c r="I743" s="1025"/>
      <c r="J743" s="1026">
        <v>2</v>
      </c>
    </row>
    <row r="744" spans="1:10" ht="20.100000000000001" customHeight="1">
      <c r="A744" s="1025"/>
      <c r="B744" s="1025"/>
      <c r="C744" s="1025"/>
      <c r="D744" s="1025"/>
      <c r="E744" s="1025"/>
      <c r="F744" s="1025" t="s">
        <v>1264</v>
      </c>
      <c r="G744" s="1025"/>
      <c r="H744" s="1025"/>
      <c r="I744" s="1025"/>
      <c r="J744" s="1026">
        <v>57.778500000000001</v>
      </c>
    </row>
    <row r="745" spans="1:10" ht="20.100000000000001" customHeight="1">
      <c r="A745" s="1025"/>
      <c r="B745" s="1025"/>
      <c r="C745" s="1025"/>
      <c r="D745" s="1025"/>
      <c r="E745" s="1025"/>
      <c r="F745" s="1025" t="s">
        <v>1265</v>
      </c>
      <c r="G745" s="1025"/>
      <c r="H745" s="1025"/>
      <c r="I745" s="1025"/>
      <c r="J745" s="1026">
        <v>0</v>
      </c>
    </row>
    <row r="746" spans="1:10" ht="20.100000000000001" customHeight="1">
      <c r="A746" s="1025"/>
      <c r="B746" s="1025"/>
      <c r="C746" s="1025"/>
      <c r="D746" s="1025"/>
      <c r="E746" s="1025"/>
      <c r="F746" s="1025" t="s">
        <v>1266</v>
      </c>
      <c r="G746" s="1025"/>
      <c r="H746" s="1025"/>
      <c r="I746" s="1025"/>
      <c r="J746" s="1026">
        <v>0</v>
      </c>
    </row>
    <row r="747" spans="1:10" ht="20.100000000000001" customHeight="1">
      <c r="A747" s="1017" t="s">
        <v>209</v>
      </c>
      <c r="B747" s="1027" t="s">
        <v>530</v>
      </c>
      <c r="C747" s="1017" t="s">
        <v>531</v>
      </c>
      <c r="D747" s="1017" t="s">
        <v>296</v>
      </c>
      <c r="E747" s="1027" t="s">
        <v>96</v>
      </c>
      <c r="F747" s="1016" t="s">
        <v>134</v>
      </c>
      <c r="G747" s="1016" t="s">
        <v>974</v>
      </c>
      <c r="H747" s="1016"/>
      <c r="I747" s="1016"/>
      <c r="J747" s="1016" t="s">
        <v>975</v>
      </c>
    </row>
    <row r="748" spans="1:10" ht="24" customHeight="1">
      <c r="A748" s="1028" t="s">
        <v>956</v>
      </c>
      <c r="B748" s="1029" t="s">
        <v>1267</v>
      </c>
      <c r="C748" s="1031" t="s">
        <v>839</v>
      </c>
      <c r="D748" s="1028" t="s">
        <v>1268</v>
      </c>
      <c r="E748" s="1030">
        <v>5.6259999999999998E-2</v>
      </c>
      <c r="F748" s="1031" t="s">
        <v>971</v>
      </c>
      <c r="G748" s="1032" t="s">
        <v>1269</v>
      </c>
      <c r="H748" s="1032"/>
      <c r="I748" s="1033"/>
      <c r="J748" s="1034" t="s">
        <v>1270</v>
      </c>
    </row>
    <row r="749" spans="1:10" ht="24" customHeight="1">
      <c r="A749" s="1028" t="s">
        <v>956</v>
      </c>
      <c r="B749" s="1029" t="s">
        <v>1271</v>
      </c>
      <c r="C749" s="1031" t="s">
        <v>839</v>
      </c>
      <c r="D749" s="1028" t="s">
        <v>1272</v>
      </c>
      <c r="E749" s="1030">
        <v>0.56255999999999995</v>
      </c>
      <c r="F749" s="1031" t="s">
        <v>971</v>
      </c>
      <c r="G749" s="1032" t="s">
        <v>1273</v>
      </c>
      <c r="H749" s="1032"/>
      <c r="I749" s="1033"/>
      <c r="J749" s="1034" t="s">
        <v>1274</v>
      </c>
    </row>
    <row r="750" spans="1:10" ht="24" customHeight="1">
      <c r="A750" s="1028" t="s">
        <v>956</v>
      </c>
      <c r="B750" s="1029" t="s">
        <v>1144</v>
      </c>
      <c r="C750" s="1031" t="s">
        <v>839</v>
      </c>
      <c r="D750" s="1028" t="s">
        <v>1145</v>
      </c>
      <c r="E750" s="1030">
        <v>0.18</v>
      </c>
      <c r="F750" s="1031" t="s">
        <v>815</v>
      </c>
      <c r="G750" s="1032" t="s">
        <v>1275</v>
      </c>
      <c r="H750" s="1032"/>
      <c r="I750" s="1033"/>
      <c r="J750" s="1034" t="s">
        <v>1276</v>
      </c>
    </row>
    <row r="751" spans="1:10" ht="24" customHeight="1">
      <c r="A751" s="1028" t="s">
        <v>956</v>
      </c>
      <c r="B751" s="1029" t="s">
        <v>1156</v>
      </c>
      <c r="C751" s="1031" t="s">
        <v>839</v>
      </c>
      <c r="D751" s="1028" t="s">
        <v>1157</v>
      </c>
      <c r="E751" s="1030">
        <v>3.96</v>
      </c>
      <c r="F751" s="1031" t="s">
        <v>258</v>
      </c>
      <c r="G751" s="1032" t="s">
        <v>1277</v>
      </c>
      <c r="H751" s="1032"/>
      <c r="I751" s="1033"/>
      <c r="J751" s="1034" t="s">
        <v>1278</v>
      </c>
    </row>
    <row r="752" spans="1:10" ht="24" customHeight="1">
      <c r="A752" s="1028" t="s">
        <v>956</v>
      </c>
      <c r="B752" s="1029" t="s">
        <v>1248</v>
      </c>
      <c r="C752" s="1031" t="s">
        <v>839</v>
      </c>
      <c r="D752" s="1028" t="s">
        <v>1249</v>
      </c>
      <c r="E752" s="1030">
        <v>1.08</v>
      </c>
      <c r="F752" s="1031" t="s">
        <v>231</v>
      </c>
      <c r="G752" s="1032" t="s">
        <v>1279</v>
      </c>
      <c r="H752" s="1032"/>
      <c r="I752" s="1033"/>
      <c r="J752" s="1034" t="s">
        <v>1280</v>
      </c>
    </row>
    <row r="753" spans="1:10" ht="24" customHeight="1">
      <c r="A753" s="1028" t="s">
        <v>956</v>
      </c>
      <c r="B753" s="1029" t="s">
        <v>1138</v>
      </c>
      <c r="C753" s="1031" t="s">
        <v>839</v>
      </c>
      <c r="D753" s="1028" t="s">
        <v>1139</v>
      </c>
      <c r="E753" s="1030">
        <v>2.09</v>
      </c>
      <c r="F753" s="1031" t="s">
        <v>258</v>
      </c>
      <c r="G753" s="1032" t="s">
        <v>1281</v>
      </c>
      <c r="H753" s="1032"/>
      <c r="I753" s="1033"/>
      <c r="J753" s="1034" t="s">
        <v>1282</v>
      </c>
    </row>
    <row r="754" spans="1:10" ht="24" customHeight="1">
      <c r="A754" s="1028" t="s">
        <v>956</v>
      </c>
      <c r="B754" s="1029" t="s">
        <v>1152</v>
      </c>
      <c r="C754" s="1031" t="s">
        <v>839</v>
      </c>
      <c r="D754" s="1028" t="s">
        <v>1153</v>
      </c>
      <c r="E754" s="1030">
        <v>7.2160000000000002</v>
      </c>
      <c r="F754" s="1031" t="s">
        <v>258</v>
      </c>
      <c r="G754" s="1032" t="s">
        <v>1283</v>
      </c>
      <c r="H754" s="1032"/>
      <c r="I754" s="1033"/>
      <c r="J754" s="1034" t="s">
        <v>1284</v>
      </c>
    </row>
    <row r="755" spans="1:10" ht="20.100000000000001" customHeight="1">
      <c r="A755" s="1025"/>
      <c r="B755" s="1025"/>
      <c r="C755" s="1025"/>
      <c r="D755" s="1025"/>
      <c r="E755" s="1025"/>
      <c r="F755" s="1025" t="s">
        <v>994</v>
      </c>
      <c r="G755" s="1025"/>
      <c r="H755" s="1025"/>
      <c r="I755" s="1025"/>
      <c r="J755" s="1026">
        <v>482.93040000000002</v>
      </c>
    </row>
    <row r="756" spans="1:10">
      <c r="A756" s="1035"/>
      <c r="B756" s="1035"/>
      <c r="C756" s="1051"/>
      <c r="D756" s="1035"/>
      <c r="E756" s="1035" t="s">
        <v>958</v>
      </c>
      <c r="F756" s="1036">
        <v>0</v>
      </c>
      <c r="G756" s="1035" t="s">
        <v>959</v>
      </c>
      <c r="H756" s="1036">
        <v>49.55</v>
      </c>
      <c r="I756" s="1035" t="s">
        <v>960</v>
      </c>
      <c r="J756" s="1036">
        <v>49.545000000000002</v>
      </c>
    </row>
    <row r="757" spans="1:10" ht="15.75" thickBot="1">
      <c r="A757" s="1035"/>
      <c r="B757" s="1035"/>
      <c r="C757" s="1051"/>
      <c r="D757" s="1035"/>
      <c r="E757" s="1035" t="s">
        <v>961</v>
      </c>
      <c r="F757" s="1036">
        <v>0</v>
      </c>
      <c r="G757" s="1035"/>
      <c r="H757" s="1037" t="s">
        <v>962</v>
      </c>
      <c r="I757" s="1037"/>
      <c r="J757" s="1036">
        <v>540.71</v>
      </c>
    </row>
    <row r="758" spans="1:10" ht="0.95" customHeight="1" thickTop="1">
      <c r="A758" s="1038"/>
      <c r="B758" s="1038"/>
      <c r="C758" s="1052"/>
      <c r="D758" s="1038"/>
      <c r="E758" s="1038"/>
      <c r="F758" s="1038"/>
      <c r="G758" s="1038"/>
      <c r="H758" s="1038"/>
      <c r="I758" s="1038"/>
      <c r="J758" s="1038"/>
    </row>
    <row r="759" spans="1:10" ht="50.1" customHeight="1">
      <c r="A759" s="994" t="s">
        <v>986</v>
      </c>
      <c r="B759" s="995"/>
      <c r="C759" s="995"/>
      <c r="D759" s="995"/>
      <c r="E759" s="995"/>
      <c r="F759" s="995"/>
      <c r="G759" s="995"/>
      <c r="H759" s="995"/>
      <c r="I759" s="995"/>
      <c r="J759" s="995"/>
    </row>
    <row r="760" spans="1:10" ht="18" customHeight="1">
      <c r="A760" s="1015"/>
      <c r="B760" s="1016" t="s">
        <v>530</v>
      </c>
      <c r="C760" s="1018" t="s">
        <v>531</v>
      </c>
      <c r="D760" s="1015" t="s">
        <v>140</v>
      </c>
      <c r="E760" s="1017" t="s">
        <v>954</v>
      </c>
      <c r="F760" s="1017"/>
      <c r="G760" s="1018" t="s">
        <v>532</v>
      </c>
      <c r="H760" s="1016" t="s">
        <v>27</v>
      </c>
      <c r="I760" s="1016" t="s">
        <v>778</v>
      </c>
      <c r="J760" s="1016" t="s">
        <v>185</v>
      </c>
    </row>
    <row r="761" spans="1:10" ht="24" customHeight="1">
      <c r="A761" s="1019" t="s">
        <v>955</v>
      </c>
      <c r="B761" s="1020" t="s">
        <v>869</v>
      </c>
      <c r="C761" s="1022" t="s">
        <v>839</v>
      </c>
      <c r="D761" s="1019" t="s">
        <v>656</v>
      </c>
      <c r="E761" s="1021">
        <v>4512</v>
      </c>
      <c r="F761" s="1021"/>
      <c r="G761" s="1022" t="s">
        <v>225</v>
      </c>
      <c r="H761" s="1023">
        <v>1</v>
      </c>
      <c r="I761" s="1024">
        <v>6.42</v>
      </c>
      <c r="J761" s="1024">
        <v>6.42</v>
      </c>
    </row>
    <row r="762" spans="1:10" ht="15" customHeight="1">
      <c r="A762" s="1017" t="s">
        <v>184</v>
      </c>
      <c r="B762" s="1027" t="s">
        <v>530</v>
      </c>
      <c r="C762" s="1013" t="s">
        <v>531</v>
      </c>
      <c r="D762" s="1017" t="s">
        <v>980</v>
      </c>
      <c r="E762" s="1027" t="s">
        <v>96</v>
      </c>
      <c r="F762" s="1013" t="s">
        <v>981</v>
      </c>
      <c r="G762" s="1027"/>
      <c r="H762" s="1013" t="s">
        <v>975</v>
      </c>
      <c r="I762" s="1027"/>
      <c r="J762" s="1027" t="s">
        <v>998</v>
      </c>
    </row>
    <row r="763" spans="1:10" ht="15" customHeight="1">
      <c r="A763" s="1027"/>
      <c r="B763" s="1027"/>
      <c r="C763" s="1013"/>
      <c r="D763" s="1027"/>
      <c r="E763" s="1027"/>
      <c r="F763" s="1016" t="s">
        <v>982</v>
      </c>
      <c r="G763" s="1016" t="s">
        <v>983</v>
      </c>
      <c r="H763" s="1016" t="s">
        <v>982</v>
      </c>
      <c r="I763" s="1016" t="s">
        <v>983</v>
      </c>
      <c r="J763" s="1027"/>
    </row>
    <row r="764" spans="1:10" ht="24" customHeight="1">
      <c r="A764" s="1028" t="s">
        <v>956</v>
      </c>
      <c r="B764" s="1029" t="s">
        <v>1285</v>
      </c>
      <c r="C764" s="1031" t="s">
        <v>839</v>
      </c>
      <c r="D764" s="1028" t="s">
        <v>1286</v>
      </c>
      <c r="E764" s="1030">
        <v>1</v>
      </c>
      <c r="F764" s="1039">
        <v>1</v>
      </c>
      <c r="G764" s="1039">
        <v>0</v>
      </c>
      <c r="H764" s="1034">
        <v>9.23</v>
      </c>
      <c r="I764" s="1034">
        <v>0.78</v>
      </c>
      <c r="J764" s="1034">
        <v>9.23</v>
      </c>
    </row>
    <row r="765" spans="1:10" ht="20.100000000000001" customHeight="1">
      <c r="A765" s="1025"/>
      <c r="B765" s="1025"/>
      <c r="C765" s="1025"/>
      <c r="D765" s="1025"/>
      <c r="E765" s="1025"/>
      <c r="F765" s="1025" t="s">
        <v>1004</v>
      </c>
      <c r="G765" s="1025"/>
      <c r="H765" s="1025"/>
      <c r="I765" s="1025"/>
      <c r="J765" s="1026">
        <v>9.23</v>
      </c>
    </row>
    <row r="766" spans="1:10" ht="20.100000000000001" customHeight="1">
      <c r="A766" s="1015" t="s">
        <v>198</v>
      </c>
      <c r="B766" s="1016" t="s">
        <v>530</v>
      </c>
      <c r="C766" s="1018" t="s">
        <v>531</v>
      </c>
      <c r="D766" s="1015" t="s">
        <v>957</v>
      </c>
      <c r="E766" s="1016" t="s">
        <v>96</v>
      </c>
      <c r="F766" s="1027" t="s">
        <v>975</v>
      </c>
      <c r="G766" s="1027"/>
      <c r="H766" s="1027"/>
      <c r="I766" s="1027"/>
      <c r="J766" s="1016" t="s">
        <v>998</v>
      </c>
    </row>
    <row r="767" spans="1:10" ht="24" customHeight="1">
      <c r="A767" s="1028" t="s">
        <v>956</v>
      </c>
      <c r="B767" s="1029" t="s">
        <v>1007</v>
      </c>
      <c r="C767" s="1031" t="s">
        <v>839</v>
      </c>
      <c r="D767" s="1028" t="s">
        <v>984</v>
      </c>
      <c r="E767" s="1030">
        <v>1</v>
      </c>
      <c r="F767" s="1028"/>
      <c r="G767" s="1028"/>
      <c r="H767" s="1028"/>
      <c r="I767" s="1034" t="s">
        <v>1008</v>
      </c>
      <c r="J767" s="1034" t="s">
        <v>1008</v>
      </c>
    </row>
    <row r="768" spans="1:10" ht="24" customHeight="1">
      <c r="A768" s="1028" t="s">
        <v>956</v>
      </c>
      <c r="B768" s="1029" t="s">
        <v>1005</v>
      </c>
      <c r="C768" s="1031" t="s">
        <v>839</v>
      </c>
      <c r="D768" s="1028" t="s">
        <v>964</v>
      </c>
      <c r="E768" s="1030">
        <v>1</v>
      </c>
      <c r="F768" s="1028"/>
      <c r="G768" s="1028"/>
      <c r="H768" s="1028"/>
      <c r="I768" s="1034" t="s">
        <v>1006</v>
      </c>
      <c r="J768" s="1034" t="s">
        <v>1006</v>
      </c>
    </row>
    <row r="769" spans="1:10" ht="20.100000000000001" customHeight="1">
      <c r="A769" s="1025"/>
      <c r="B769" s="1025"/>
      <c r="C769" s="1025"/>
      <c r="D769" s="1025"/>
      <c r="E769" s="1025"/>
      <c r="F769" s="1025" t="s">
        <v>1010</v>
      </c>
      <c r="G769" s="1025"/>
      <c r="H769" s="1025"/>
      <c r="I769" s="1025"/>
      <c r="J769" s="1040">
        <v>0</v>
      </c>
    </row>
    <row r="770" spans="1:10" ht="20.100000000000001" customHeight="1">
      <c r="A770" s="1025"/>
      <c r="B770" s="1025"/>
      <c r="C770" s="1025"/>
      <c r="D770" s="1025"/>
      <c r="E770" s="1025"/>
      <c r="F770" s="1025" t="s">
        <v>1011</v>
      </c>
      <c r="G770" s="1025"/>
      <c r="H770" s="1025"/>
      <c r="I770" s="1025"/>
      <c r="J770" s="1026">
        <v>48.63</v>
      </c>
    </row>
    <row r="771" spans="1:10" ht="20.100000000000001" customHeight="1">
      <c r="A771" s="1025"/>
      <c r="B771" s="1025"/>
      <c r="C771" s="1025"/>
      <c r="D771" s="1025"/>
      <c r="E771" s="1025"/>
      <c r="F771" s="1025" t="s">
        <v>988</v>
      </c>
      <c r="G771" s="1025"/>
      <c r="H771" s="1025"/>
      <c r="I771" s="1025"/>
      <c r="J771" s="1026">
        <v>57.86</v>
      </c>
    </row>
    <row r="772" spans="1:10" ht="20.100000000000001" customHeight="1">
      <c r="A772" s="1025"/>
      <c r="B772" s="1025"/>
      <c r="C772" s="1025"/>
      <c r="D772" s="1025"/>
      <c r="E772" s="1025"/>
      <c r="F772" s="1025" t="s">
        <v>989</v>
      </c>
      <c r="G772" s="1025"/>
      <c r="H772" s="1025"/>
      <c r="I772" s="1025"/>
      <c r="J772" s="1026">
        <v>9</v>
      </c>
    </row>
    <row r="773" spans="1:10" ht="20.100000000000001" customHeight="1">
      <c r="A773" s="1025"/>
      <c r="B773" s="1025"/>
      <c r="C773" s="1025"/>
      <c r="D773" s="1025"/>
      <c r="E773" s="1025"/>
      <c r="F773" s="1025" t="s">
        <v>990</v>
      </c>
      <c r="G773" s="1025"/>
      <c r="H773" s="1025"/>
      <c r="I773" s="1025"/>
      <c r="J773" s="1026">
        <v>6.42</v>
      </c>
    </row>
    <row r="774" spans="1:10">
      <c r="A774" s="1035"/>
      <c r="B774" s="1035"/>
      <c r="C774" s="1051"/>
      <c r="D774" s="1035"/>
      <c r="E774" s="1035" t="s">
        <v>958</v>
      </c>
      <c r="F774" s="1036">
        <v>0</v>
      </c>
      <c r="G774" s="1035" t="s">
        <v>959</v>
      </c>
      <c r="H774" s="1036">
        <v>5.4</v>
      </c>
      <c r="I774" s="1035" t="s">
        <v>960</v>
      </c>
      <c r="J774" s="1036">
        <v>5.4033333333333333</v>
      </c>
    </row>
    <row r="775" spans="1:10" ht="15.75" thickBot="1">
      <c r="A775" s="1035"/>
      <c r="B775" s="1035"/>
      <c r="C775" s="1051"/>
      <c r="D775" s="1035"/>
      <c r="E775" s="1035" t="s">
        <v>961</v>
      </c>
      <c r="F775" s="1036">
        <v>0</v>
      </c>
      <c r="G775" s="1035"/>
      <c r="H775" s="1037" t="s">
        <v>962</v>
      </c>
      <c r="I775" s="1037"/>
      <c r="J775" s="1036">
        <v>6.42</v>
      </c>
    </row>
    <row r="776" spans="1:10" ht="0.95" customHeight="1" thickTop="1">
      <c r="A776" s="1038"/>
      <c r="B776" s="1038"/>
      <c r="C776" s="1052"/>
      <c r="D776" s="1038"/>
      <c r="E776" s="1038"/>
      <c r="F776" s="1038"/>
      <c r="G776" s="1038"/>
      <c r="H776" s="1038"/>
      <c r="I776" s="1038"/>
      <c r="J776" s="1038"/>
    </row>
    <row r="777" spans="1:10" ht="18" customHeight="1">
      <c r="A777" s="1015"/>
      <c r="B777" s="1016" t="s">
        <v>530</v>
      </c>
      <c r="C777" s="1018" t="s">
        <v>531</v>
      </c>
      <c r="D777" s="1015" t="s">
        <v>140</v>
      </c>
      <c r="E777" s="1017" t="s">
        <v>954</v>
      </c>
      <c r="F777" s="1017"/>
      <c r="G777" s="1018" t="s">
        <v>532</v>
      </c>
      <c r="H777" s="1016" t="s">
        <v>27</v>
      </c>
      <c r="I777" s="1016" t="s">
        <v>778</v>
      </c>
      <c r="J777" s="1016" t="s">
        <v>185</v>
      </c>
    </row>
    <row r="778" spans="1:10" ht="24" customHeight="1">
      <c r="A778" s="1019" t="s">
        <v>955</v>
      </c>
      <c r="B778" s="1020" t="s">
        <v>1053</v>
      </c>
      <c r="C778" s="1022" t="s">
        <v>839</v>
      </c>
      <c r="D778" s="1019" t="s">
        <v>1054</v>
      </c>
      <c r="E778" s="1021">
        <v>4702</v>
      </c>
      <c r="F778" s="1021"/>
      <c r="G778" s="1022" t="s">
        <v>225</v>
      </c>
      <c r="H778" s="1023">
        <v>1</v>
      </c>
      <c r="I778" s="1024">
        <v>65.989999999999995</v>
      </c>
      <c r="J778" s="1024">
        <v>65.989999999999995</v>
      </c>
    </row>
    <row r="779" spans="1:10" ht="20.100000000000001" customHeight="1">
      <c r="A779" s="1015" t="s">
        <v>198</v>
      </c>
      <c r="B779" s="1016" t="s">
        <v>530</v>
      </c>
      <c r="C779" s="1018" t="s">
        <v>531</v>
      </c>
      <c r="D779" s="1015" t="s">
        <v>957</v>
      </c>
      <c r="E779" s="1016" t="s">
        <v>96</v>
      </c>
      <c r="F779" s="1027" t="s">
        <v>975</v>
      </c>
      <c r="G779" s="1027"/>
      <c r="H779" s="1027"/>
      <c r="I779" s="1027"/>
      <c r="J779" s="1016" t="s">
        <v>998</v>
      </c>
    </row>
    <row r="780" spans="1:10" ht="24" customHeight="1">
      <c r="A780" s="1028" t="s">
        <v>956</v>
      </c>
      <c r="B780" s="1029" t="s">
        <v>1005</v>
      </c>
      <c r="C780" s="1031" t="s">
        <v>839</v>
      </c>
      <c r="D780" s="1028" t="s">
        <v>964</v>
      </c>
      <c r="E780" s="1030">
        <v>3</v>
      </c>
      <c r="F780" s="1028"/>
      <c r="G780" s="1028"/>
      <c r="H780" s="1028"/>
      <c r="I780" s="1034" t="s">
        <v>1006</v>
      </c>
      <c r="J780" s="1034" t="s">
        <v>1287</v>
      </c>
    </row>
    <row r="781" spans="1:10" ht="24" customHeight="1">
      <c r="A781" s="1028" t="s">
        <v>956</v>
      </c>
      <c r="B781" s="1029" t="s">
        <v>1007</v>
      </c>
      <c r="C781" s="1031" t="s">
        <v>839</v>
      </c>
      <c r="D781" s="1028" t="s">
        <v>984</v>
      </c>
      <c r="E781" s="1030">
        <v>0.03</v>
      </c>
      <c r="F781" s="1028"/>
      <c r="G781" s="1028"/>
      <c r="H781" s="1028"/>
      <c r="I781" s="1034" t="s">
        <v>1008</v>
      </c>
      <c r="J781" s="1034" t="s">
        <v>1288</v>
      </c>
    </row>
    <row r="782" spans="1:10" ht="20.100000000000001" customHeight="1">
      <c r="A782" s="1025"/>
      <c r="B782" s="1025"/>
      <c r="C782" s="1025"/>
      <c r="D782" s="1025"/>
      <c r="E782" s="1025"/>
      <c r="F782" s="1025" t="s">
        <v>1010</v>
      </c>
      <c r="G782" s="1025"/>
      <c r="H782" s="1025"/>
      <c r="I782" s="1025"/>
      <c r="J782" s="1040">
        <v>0</v>
      </c>
    </row>
    <row r="783" spans="1:10" ht="20.100000000000001" customHeight="1">
      <c r="A783" s="1025"/>
      <c r="B783" s="1025"/>
      <c r="C783" s="1025"/>
      <c r="D783" s="1025"/>
      <c r="E783" s="1025"/>
      <c r="F783" s="1025" t="s">
        <v>1011</v>
      </c>
      <c r="G783" s="1025"/>
      <c r="H783" s="1025"/>
      <c r="I783" s="1025"/>
      <c r="J783" s="1026">
        <v>65.989999999999995</v>
      </c>
    </row>
    <row r="784" spans="1:10" ht="20.100000000000001" customHeight="1">
      <c r="A784" s="1025"/>
      <c r="B784" s="1025"/>
      <c r="C784" s="1025"/>
      <c r="D784" s="1025"/>
      <c r="E784" s="1025"/>
      <c r="F784" s="1025" t="s">
        <v>988</v>
      </c>
      <c r="G784" s="1025"/>
      <c r="H784" s="1025"/>
      <c r="I784" s="1025"/>
      <c r="J784" s="1026">
        <v>65.989999999999995</v>
      </c>
    </row>
    <row r="785" spans="1:10" ht="20.100000000000001" customHeight="1">
      <c r="A785" s="1025"/>
      <c r="B785" s="1025"/>
      <c r="C785" s="1025"/>
      <c r="D785" s="1025"/>
      <c r="E785" s="1025"/>
      <c r="F785" s="1025" t="s">
        <v>989</v>
      </c>
      <c r="G785" s="1025"/>
      <c r="H785" s="1025"/>
      <c r="I785" s="1025"/>
      <c r="J785" s="1026">
        <v>1</v>
      </c>
    </row>
    <row r="786" spans="1:10" ht="20.100000000000001" customHeight="1">
      <c r="A786" s="1025"/>
      <c r="B786" s="1025"/>
      <c r="C786" s="1025"/>
      <c r="D786" s="1025"/>
      <c r="E786" s="1025"/>
      <c r="F786" s="1025" t="s">
        <v>990</v>
      </c>
      <c r="G786" s="1025"/>
      <c r="H786" s="1025"/>
      <c r="I786" s="1025"/>
      <c r="J786" s="1026">
        <v>65.989999999999995</v>
      </c>
    </row>
    <row r="787" spans="1:10">
      <c r="A787" s="1035"/>
      <c r="B787" s="1035"/>
      <c r="C787" s="1051"/>
      <c r="D787" s="1035"/>
      <c r="E787" s="1035" t="s">
        <v>958</v>
      </c>
      <c r="F787" s="1036">
        <v>0</v>
      </c>
      <c r="G787" s="1035" t="s">
        <v>959</v>
      </c>
      <c r="H787" s="1036">
        <v>65.989999999999995</v>
      </c>
      <c r="I787" s="1035" t="s">
        <v>960</v>
      </c>
      <c r="J787" s="1036">
        <v>65.989999999999995</v>
      </c>
    </row>
    <row r="788" spans="1:10" ht="15.75" thickBot="1">
      <c r="A788" s="1035"/>
      <c r="B788" s="1035"/>
      <c r="C788" s="1051"/>
      <c r="D788" s="1035"/>
      <c r="E788" s="1035" t="s">
        <v>961</v>
      </c>
      <c r="F788" s="1036">
        <v>0</v>
      </c>
      <c r="G788" s="1035"/>
      <c r="H788" s="1037" t="s">
        <v>962</v>
      </c>
      <c r="I788" s="1037"/>
      <c r="J788" s="1036">
        <v>65.989999999999995</v>
      </c>
    </row>
    <row r="789" spans="1:10" ht="0.95" customHeight="1" thickTop="1">
      <c r="A789" s="1038"/>
      <c r="B789" s="1038"/>
      <c r="C789" s="1052"/>
      <c r="D789" s="1038"/>
      <c r="E789" s="1038"/>
      <c r="F789" s="1038"/>
      <c r="G789" s="1038"/>
      <c r="H789" s="1038"/>
      <c r="I789" s="1038"/>
      <c r="J789" s="1038"/>
    </row>
    <row r="790" spans="1:10" ht="18" customHeight="1">
      <c r="A790" s="1015"/>
      <c r="B790" s="1016" t="s">
        <v>530</v>
      </c>
      <c r="C790" s="1018" t="s">
        <v>531</v>
      </c>
      <c r="D790" s="1015" t="s">
        <v>140</v>
      </c>
      <c r="E790" s="1017" t="s">
        <v>954</v>
      </c>
      <c r="F790" s="1017"/>
      <c r="G790" s="1018" t="s">
        <v>532</v>
      </c>
      <c r="H790" s="1016" t="s">
        <v>27</v>
      </c>
      <c r="I790" s="1016" t="s">
        <v>778</v>
      </c>
      <c r="J790" s="1016" t="s">
        <v>185</v>
      </c>
    </row>
    <row r="791" spans="1:10" ht="24" customHeight="1">
      <c r="A791" s="1019" t="s">
        <v>955</v>
      </c>
      <c r="B791" s="1020" t="s">
        <v>1169</v>
      </c>
      <c r="C791" s="1022" t="s">
        <v>839</v>
      </c>
      <c r="D791" s="1019" t="s">
        <v>1170</v>
      </c>
      <c r="E791" s="1021">
        <v>4512</v>
      </c>
      <c r="F791" s="1021"/>
      <c r="G791" s="1022" t="s">
        <v>225</v>
      </c>
      <c r="H791" s="1023">
        <v>1</v>
      </c>
      <c r="I791" s="1024">
        <v>60.93</v>
      </c>
      <c r="J791" s="1024">
        <v>60.93</v>
      </c>
    </row>
    <row r="792" spans="1:10" ht="20.100000000000001" customHeight="1">
      <c r="A792" s="1015" t="s">
        <v>198</v>
      </c>
      <c r="B792" s="1016" t="s">
        <v>530</v>
      </c>
      <c r="C792" s="1018" t="s">
        <v>531</v>
      </c>
      <c r="D792" s="1015" t="s">
        <v>957</v>
      </c>
      <c r="E792" s="1016" t="s">
        <v>96</v>
      </c>
      <c r="F792" s="1027" t="s">
        <v>975</v>
      </c>
      <c r="G792" s="1027"/>
      <c r="H792" s="1027"/>
      <c r="I792" s="1027"/>
      <c r="J792" s="1016" t="s">
        <v>998</v>
      </c>
    </row>
    <row r="793" spans="1:10" ht="24" customHeight="1">
      <c r="A793" s="1028" t="s">
        <v>956</v>
      </c>
      <c r="B793" s="1029" t="s">
        <v>1007</v>
      </c>
      <c r="C793" s="1031" t="s">
        <v>839</v>
      </c>
      <c r="D793" s="1028" t="s">
        <v>984</v>
      </c>
      <c r="E793" s="1030">
        <v>1</v>
      </c>
      <c r="F793" s="1028"/>
      <c r="G793" s="1028"/>
      <c r="H793" s="1028"/>
      <c r="I793" s="1034" t="s">
        <v>1008</v>
      </c>
      <c r="J793" s="1034" t="s">
        <v>1008</v>
      </c>
    </row>
    <row r="794" spans="1:10" ht="24" customHeight="1">
      <c r="A794" s="1028" t="s">
        <v>956</v>
      </c>
      <c r="B794" s="1029" t="s">
        <v>1037</v>
      </c>
      <c r="C794" s="1031" t="s">
        <v>839</v>
      </c>
      <c r="D794" s="1028" t="s">
        <v>966</v>
      </c>
      <c r="E794" s="1030">
        <v>1</v>
      </c>
      <c r="F794" s="1028"/>
      <c r="G794" s="1028"/>
      <c r="H794" s="1028"/>
      <c r="I794" s="1034" t="s">
        <v>1038</v>
      </c>
      <c r="J794" s="1034" t="s">
        <v>1038</v>
      </c>
    </row>
    <row r="795" spans="1:10" ht="24" customHeight="1">
      <c r="A795" s="1028" t="s">
        <v>956</v>
      </c>
      <c r="B795" s="1029" t="s">
        <v>1005</v>
      </c>
      <c r="C795" s="1031" t="s">
        <v>839</v>
      </c>
      <c r="D795" s="1028" t="s">
        <v>964</v>
      </c>
      <c r="E795" s="1030">
        <v>4</v>
      </c>
      <c r="F795" s="1028"/>
      <c r="G795" s="1028"/>
      <c r="H795" s="1028"/>
      <c r="I795" s="1034" t="s">
        <v>1006</v>
      </c>
      <c r="J795" s="1034" t="s">
        <v>1289</v>
      </c>
    </row>
    <row r="796" spans="1:10" ht="20.100000000000001" customHeight="1">
      <c r="A796" s="1025"/>
      <c r="B796" s="1025"/>
      <c r="C796" s="1025"/>
      <c r="D796" s="1025"/>
      <c r="E796" s="1025"/>
      <c r="F796" s="1025" t="s">
        <v>1010</v>
      </c>
      <c r="G796" s="1025"/>
      <c r="H796" s="1025"/>
      <c r="I796" s="1025"/>
      <c r="J796" s="1040">
        <v>0</v>
      </c>
    </row>
    <row r="797" spans="1:10" ht="20.100000000000001" customHeight="1">
      <c r="A797" s="1025"/>
      <c r="B797" s="1025"/>
      <c r="C797" s="1025"/>
      <c r="D797" s="1025"/>
      <c r="E797" s="1025"/>
      <c r="F797" s="1025" t="s">
        <v>1011</v>
      </c>
      <c r="G797" s="1025"/>
      <c r="H797" s="1025"/>
      <c r="I797" s="1025"/>
      <c r="J797" s="1026">
        <v>141.65</v>
      </c>
    </row>
    <row r="798" spans="1:10" ht="20.100000000000001" customHeight="1">
      <c r="A798" s="1025"/>
      <c r="B798" s="1025"/>
      <c r="C798" s="1025"/>
      <c r="D798" s="1025"/>
      <c r="E798" s="1025"/>
      <c r="F798" s="1025" t="s">
        <v>988</v>
      </c>
      <c r="G798" s="1025"/>
      <c r="H798" s="1025"/>
      <c r="I798" s="1025"/>
      <c r="J798" s="1026">
        <v>141.65</v>
      </c>
    </row>
    <row r="799" spans="1:10" ht="20.100000000000001" customHeight="1">
      <c r="A799" s="1025"/>
      <c r="B799" s="1025"/>
      <c r="C799" s="1025"/>
      <c r="D799" s="1025"/>
      <c r="E799" s="1025"/>
      <c r="F799" s="1025" t="s">
        <v>989</v>
      </c>
      <c r="G799" s="1025"/>
      <c r="H799" s="1025"/>
      <c r="I799" s="1025"/>
      <c r="J799" s="1026">
        <v>33.200000000000003</v>
      </c>
    </row>
    <row r="800" spans="1:10" ht="20.100000000000001" customHeight="1">
      <c r="A800" s="1025"/>
      <c r="B800" s="1025"/>
      <c r="C800" s="1025"/>
      <c r="D800" s="1025"/>
      <c r="E800" s="1025"/>
      <c r="F800" s="1025" t="s">
        <v>990</v>
      </c>
      <c r="G800" s="1025"/>
      <c r="H800" s="1025"/>
      <c r="I800" s="1025"/>
      <c r="J800" s="1026">
        <v>4.26</v>
      </c>
    </row>
    <row r="801" spans="1:10" ht="20.100000000000001" customHeight="1">
      <c r="A801" s="1017" t="s">
        <v>991</v>
      </c>
      <c r="B801" s="1027" t="s">
        <v>530</v>
      </c>
      <c r="C801" s="1017" t="s">
        <v>531</v>
      </c>
      <c r="D801" s="1017" t="s">
        <v>296</v>
      </c>
      <c r="E801" s="1027" t="s">
        <v>96</v>
      </c>
      <c r="F801" s="1016" t="s">
        <v>134</v>
      </c>
      <c r="G801" s="1016" t="s">
        <v>974</v>
      </c>
      <c r="H801" s="1016"/>
      <c r="I801" s="1016"/>
      <c r="J801" s="1016" t="s">
        <v>975</v>
      </c>
    </row>
    <row r="802" spans="1:10" ht="24" customHeight="1">
      <c r="A802" s="1028" t="s">
        <v>956</v>
      </c>
      <c r="B802" s="1029" t="s">
        <v>1290</v>
      </c>
      <c r="C802" s="1031" t="s">
        <v>839</v>
      </c>
      <c r="D802" s="1028" t="s">
        <v>1291</v>
      </c>
      <c r="E802" s="1030">
        <v>1</v>
      </c>
      <c r="F802" s="1031" t="s">
        <v>225</v>
      </c>
      <c r="G802" s="1032" t="s">
        <v>1292</v>
      </c>
      <c r="H802" s="1032"/>
      <c r="I802" s="1033"/>
      <c r="J802" s="1034" t="s">
        <v>1292</v>
      </c>
    </row>
    <row r="803" spans="1:10" ht="20.100000000000001" customHeight="1">
      <c r="A803" s="1025"/>
      <c r="B803" s="1025"/>
      <c r="C803" s="1025"/>
      <c r="D803" s="1025"/>
      <c r="E803" s="1025"/>
      <c r="F803" s="1025" t="s">
        <v>994</v>
      </c>
      <c r="G803" s="1025"/>
      <c r="H803" s="1025"/>
      <c r="I803" s="1025"/>
      <c r="J803" s="1026">
        <v>56.67</v>
      </c>
    </row>
    <row r="804" spans="1:10">
      <c r="A804" s="1035"/>
      <c r="B804" s="1035"/>
      <c r="C804" s="1051"/>
      <c r="D804" s="1035"/>
      <c r="E804" s="1035" t="s">
        <v>958</v>
      </c>
      <c r="F804" s="1036">
        <v>0</v>
      </c>
      <c r="G804" s="1035" t="s">
        <v>959</v>
      </c>
      <c r="H804" s="1036">
        <v>4.2699999999999996</v>
      </c>
      <c r="I804" s="1035" t="s">
        <v>960</v>
      </c>
      <c r="J804" s="1036">
        <v>4.2665662650602414</v>
      </c>
    </row>
    <row r="805" spans="1:10">
      <c r="A805" s="1035"/>
      <c r="B805" s="1035"/>
      <c r="C805" s="1051"/>
      <c r="D805" s="1035"/>
      <c r="E805" s="1035" t="s">
        <v>961</v>
      </c>
      <c r="F805" s="1036">
        <v>0</v>
      </c>
      <c r="G805" s="1035"/>
      <c r="H805" s="1037" t="s">
        <v>962</v>
      </c>
      <c r="I805" s="1037"/>
      <c r="J805" s="1036">
        <v>60.93</v>
      </c>
    </row>
    <row r="806" spans="1:10" ht="15" customHeight="1"/>
    <row r="809" spans="1:10" ht="15" customHeight="1"/>
    <row r="810" spans="1:10" ht="15" customHeight="1"/>
    <row r="811" spans="1:10" ht="15" customHeight="1"/>
    <row r="814" spans="1:10" ht="15" customHeight="1"/>
    <row r="816" spans="1:10" ht="15.75" customHeight="1"/>
    <row r="820" ht="15" customHeight="1"/>
    <row r="821" ht="15" customHeight="1"/>
    <row r="822" ht="15" customHeight="1"/>
    <row r="825" ht="15" customHeight="1"/>
    <row r="827" ht="15.75" customHeight="1"/>
    <row r="831" ht="15" customHeight="1"/>
    <row r="832" ht="15" customHeight="1"/>
    <row r="833" ht="15" customHeight="1"/>
    <row r="836" ht="15" customHeight="1"/>
    <row r="838" ht="15.75" customHeight="1"/>
    <row r="842" ht="15" customHeight="1"/>
    <row r="847" ht="15" customHeight="1"/>
    <row r="851" ht="15" customHeight="1"/>
    <row r="852" ht="15" customHeight="1"/>
    <row r="853" ht="15" customHeight="1"/>
    <row r="854" ht="15" customHeight="1"/>
    <row r="855" ht="15" customHeight="1"/>
    <row r="857" ht="15.75" customHeight="1"/>
    <row r="861" ht="15" customHeight="1"/>
    <row r="864" ht="15" customHeight="1"/>
    <row r="868" ht="15" customHeight="1"/>
    <row r="869" ht="15" customHeight="1"/>
    <row r="870" ht="15" customHeight="1"/>
    <row r="871" ht="15" customHeight="1"/>
    <row r="872" ht="15" customHeight="1"/>
    <row r="874" ht="15.75" customHeight="1"/>
    <row r="878" ht="15" customHeight="1"/>
    <row r="881" ht="15" customHeight="1"/>
    <row r="885" ht="15" customHeight="1"/>
    <row r="886" ht="15" customHeight="1"/>
    <row r="887" ht="15" customHeight="1"/>
    <row r="888" ht="15" customHeight="1"/>
    <row r="889" ht="15" customHeight="1"/>
    <row r="891" ht="15.75" customHeight="1"/>
    <row r="895" ht="15" customHeight="1"/>
    <row r="898" ht="15" customHeight="1"/>
    <row r="899" ht="15" customHeight="1"/>
    <row r="900" ht="15" customHeight="1"/>
    <row r="901" ht="15" customHeight="1"/>
    <row r="903" ht="15.75" customHeight="1"/>
    <row r="907" ht="15" customHeight="1"/>
    <row r="910" ht="15" customHeight="1"/>
    <row r="913" ht="15" customHeight="1"/>
    <row r="914" ht="15" customHeight="1"/>
    <row r="915" ht="15" customHeight="1"/>
    <row r="916" ht="15" customHeight="1"/>
    <row r="917" ht="15" customHeight="1"/>
    <row r="919" ht="15.75" customHeight="1"/>
    <row r="925" ht="15" customHeight="1"/>
    <row r="929" ht="15.75" customHeight="1"/>
    <row r="933" ht="15" customHeight="1"/>
    <row r="936" ht="15" customHeight="1"/>
    <row r="940" ht="15" customHeight="1"/>
    <row r="941" ht="15" customHeight="1"/>
    <row r="942" ht="15" customHeight="1"/>
    <row r="943" ht="15" customHeight="1"/>
    <row r="944" ht="15" customHeight="1"/>
    <row r="946" ht="15.75" customHeight="1"/>
    <row r="950" ht="15" customHeight="1"/>
    <row r="951" ht="15" customHeight="1"/>
    <row r="952" ht="15" customHeight="1"/>
    <row r="955" ht="15" customHeight="1"/>
    <row r="957" ht="15.75" customHeight="1"/>
    <row r="961" ht="15" customHeight="1"/>
    <row r="964" ht="15" customHeight="1"/>
    <row r="968" ht="15" customHeight="1"/>
    <row r="969" ht="15" customHeight="1"/>
    <row r="970" ht="15" customHeight="1"/>
    <row r="971" ht="15" customHeight="1"/>
    <row r="972" ht="15" customHeight="1"/>
    <row r="974" ht="15.75" customHeight="1"/>
    <row r="978" ht="15" customHeight="1"/>
    <row r="983" ht="15" customHeight="1"/>
    <row r="984" ht="15" customHeight="1"/>
    <row r="985" ht="15" customHeight="1"/>
    <row r="986" ht="15" customHeight="1"/>
    <row r="988" ht="15.75" customHeight="1"/>
    <row r="992" ht="15" customHeight="1"/>
    <row r="999" ht="15" customHeight="1"/>
    <row r="1003" ht="15" customHeight="1"/>
    <row r="1004" ht="15" customHeight="1"/>
    <row r="1005" ht="15" customHeight="1"/>
    <row r="1006" ht="15" customHeight="1"/>
    <row r="1007" ht="15" customHeight="1"/>
    <row r="1009" ht="15.75" customHeight="1"/>
    <row r="1018" ht="15" customHeight="1"/>
    <row r="1019" ht="15" customHeight="1"/>
    <row r="1020" ht="15" customHeight="1"/>
    <row r="1021" ht="15" customHeight="1"/>
    <row r="1022" ht="15" customHeight="1"/>
    <row r="1026" ht="15" customHeight="1"/>
    <row r="1029" ht="15" customHeight="1"/>
    <row r="1031" ht="15.75" customHeight="1"/>
    <row r="1040" ht="15" customHeight="1"/>
    <row r="1041" ht="15" customHeight="1"/>
    <row r="1042" ht="15" customHeight="1"/>
    <row r="1043" ht="15" customHeight="1"/>
    <row r="1044" ht="15" customHeight="1"/>
    <row r="1048" ht="15" customHeight="1"/>
    <row r="1051" ht="15" customHeight="1"/>
    <row r="1053" ht="15.75" customHeight="1"/>
    <row r="1062" ht="15" customHeight="1"/>
    <row r="1063" ht="15" customHeight="1"/>
    <row r="1064" ht="15" customHeight="1"/>
    <row r="1065" ht="15" customHeight="1"/>
    <row r="1066" ht="15" customHeight="1"/>
    <row r="1070" ht="15" customHeight="1"/>
    <row r="1073" ht="15" customHeight="1"/>
    <row r="1075" ht="15.75" customHeight="1"/>
    <row r="1082" ht="15.75" customHeight="1"/>
    <row r="1089" ht="15" customHeight="1"/>
    <row r="1090" ht="15" customHeight="1"/>
    <row r="1091" ht="15" customHeight="1"/>
    <row r="1092" ht="15" customHeight="1"/>
    <row r="1093" ht="15" customHeight="1"/>
    <row r="1096" ht="15" customHeight="1"/>
    <row r="1098" ht="15.75" customHeight="1"/>
    <row r="1105" ht="15" customHeight="1"/>
    <row r="1106" ht="15" customHeight="1"/>
    <row r="1107" ht="15" customHeight="1"/>
    <row r="1108" ht="15" customHeight="1"/>
    <row r="1109" ht="15" customHeight="1"/>
    <row r="1111" ht="15.75" customHeight="1"/>
    <row r="1115" ht="15" customHeight="1"/>
    <row r="1118" ht="15" customHeight="1"/>
    <row r="1119" ht="15" customHeight="1"/>
    <row r="1120" ht="15" customHeight="1"/>
    <row r="1121" ht="15" customHeight="1"/>
    <row r="1123" ht="15.75" customHeight="1"/>
    <row r="1131" ht="15" customHeight="1"/>
    <row r="1132" ht="15" customHeight="1"/>
    <row r="1133" ht="15" customHeight="1"/>
    <row r="1134" ht="15" customHeight="1"/>
    <row r="1135" ht="15" customHeight="1"/>
    <row r="1137" ht="15.75" customHeight="1"/>
    <row r="1141" ht="15" customHeight="1"/>
    <row r="1144" ht="15" customHeight="1"/>
    <row r="1148" ht="15" customHeight="1"/>
    <row r="1149" ht="15" customHeight="1"/>
    <row r="1150" ht="15" customHeight="1"/>
    <row r="1151" ht="15" customHeight="1"/>
    <row r="1152" ht="15" customHeight="1"/>
    <row r="1154" ht="15.75" customHeight="1"/>
    <row r="1160" ht="15.75" customHeight="1"/>
    <row r="1164" ht="15" customHeight="1"/>
    <row r="1172" ht="15" customHeight="1"/>
    <row r="1176" ht="15" customHeight="1"/>
    <row r="1177" ht="15" customHeight="1"/>
    <row r="1178" ht="15" customHeight="1"/>
    <row r="1179" ht="15" customHeight="1"/>
    <row r="1180" ht="15" customHeight="1"/>
    <row r="1185" ht="15" customHeight="1"/>
    <row r="1187" ht="15.75" customHeight="1"/>
    <row r="1191" ht="15" customHeight="1"/>
    <row r="1200" ht="15" customHeight="1"/>
    <row r="1204" ht="15" customHeight="1"/>
    <row r="1205" ht="15" customHeight="1"/>
    <row r="1206" ht="15" customHeight="1"/>
    <row r="1207" ht="15" customHeight="1"/>
    <row r="1208" ht="15" customHeight="1"/>
    <row r="1214" ht="15" customHeight="1"/>
    <row r="1216" ht="15.75" customHeight="1"/>
    <row r="1224" ht="15" customHeight="1"/>
    <row r="1225" ht="15" customHeight="1"/>
    <row r="1226" ht="15" customHeight="1"/>
    <row r="1227" ht="15" customHeight="1"/>
    <row r="1228" ht="15" customHeight="1"/>
    <row r="1232" ht="15" customHeight="1"/>
    <row r="1234" ht="15.75" customHeight="1"/>
    <row r="1238" ht="15" customHeight="1"/>
    <row r="1243" ht="15" customHeight="1"/>
    <row r="1247" ht="15" customHeight="1"/>
    <row r="1248" ht="15" customHeight="1"/>
    <row r="1249" ht="15" customHeight="1"/>
    <row r="1250" ht="15" customHeight="1"/>
    <row r="1251" ht="15" customHeight="1"/>
    <row r="1253" ht="15.75" customHeight="1"/>
    <row r="1257" ht="15" customHeight="1"/>
    <row r="1261" ht="15" customHeight="1"/>
    <row r="1266" ht="15" customHeight="1"/>
    <row r="1267" ht="15" customHeight="1"/>
    <row r="1268" ht="15" customHeight="1"/>
    <row r="1269" ht="15" customHeight="1"/>
    <row r="1270" ht="15" customHeight="1"/>
    <row r="1279" ht="15" customHeight="1"/>
    <row r="1281" ht="15.75" customHeight="1"/>
    <row r="1285" ht="15" customHeight="1"/>
    <row r="1286" ht="15" customHeight="1"/>
    <row r="1287" ht="15" customHeight="1"/>
    <row r="1290" ht="15" customHeight="1"/>
    <row r="1294" ht="15" customHeight="1"/>
    <row r="1296" ht="15.75" customHeight="1"/>
    <row r="1300" ht="15" customHeight="1"/>
    <row r="1301" ht="15" customHeight="1"/>
    <row r="1302" ht="15" customHeight="1"/>
    <row r="1305" ht="15" customHeight="1"/>
    <row r="1309" ht="15" customHeight="1"/>
    <row r="1311" ht="15.75" customHeight="1"/>
    <row r="1315" ht="15" customHeight="1"/>
    <row r="1318" ht="15" customHeight="1"/>
    <row r="1323" ht="15" customHeight="1"/>
    <row r="1324" ht="15" customHeight="1"/>
    <row r="1325" ht="15" customHeight="1"/>
    <row r="1326" ht="15" customHeight="1"/>
    <row r="1327" ht="15" customHeight="1"/>
    <row r="1329" ht="15.75" customHeight="1"/>
    <row r="1332" ht="25.5" customHeight="1"/>
    <row r="1336" ht="15.75" customHeight="1"/>
    <row r="1340" ht="15" customHeight="1"/>
    <row r="1341" ht="15" customHeight="1"/>
    <row r="1342" ht="15" customHeight="1"/>
    <row r="1345" ht="15" customHeight="1"/>
    <row r="1349" ht="15" customHeight="1"/>
    <row r="1351" ht="15.75" customHeight="1"/>
    <row r="1354" ht="25.5" customHeight="1"/>
    <row r="1357" ht="15.75" customHeight="1"/>
    <row r="1361" ht="15" customHeight="1"/>
    <row r="1364" ht="15" customHeight="1"/>
    <row r="1369" ht="15" customHeight="1"/>
    <row r="1370" ht="15" customHeight="1"/>
    <row r="1371" ht="15" customHeight="1"/>
    <row r="1372" ht="15" customHeight="1"/>
    <row r="1373" ht="15" customHeight="1"/>
    <row r="1379" ht="15" customHeight="1"/>
    <row r="1381" ht="15.75" customHeight="1"/>
    <row r="1385" ht="15" customHeight="1"/>
    <row r="1389" ht="15" customHeight="1"/>
    <row r="1394" ht="15" customHeight="1"/>
    <row r="1395" ht="15" customHeight="1"/>
    <row r="1396" ht="15" customHeight="1"/>
    <row r="1397" ht="15" customHeight="1"/>
    <row r="1398" ht="15" customHeight="1"/>
    <row r="1407" ht="15" customHeight="1"/>
    <row r="1409" ht="15.75" customHeight="1"/>
    <row r="1413" ht="15" customHeight="1"/>
    <row r="1414" ht="15" customHeight="1"/>
    <row r="1415" ht="15" customHeight="1"/>
    <row r="1418" ht="15" customHeight="1"/>
    <row r="1422" ht="15" customHeight="1"/>
    <row r="1424" ht="15.75" customHeight="1"/>
    <row r="1428" ht="15" customHeight="1"/>
    <row r="1429" ht="15" customHeight="1"/>
    <row r="1430" ht="15" customHeight="1"/>
    <row r="1433" ht="15" customHeight="1"/>
    <row r="1437" ht="15" customHeight="1"/>
    <row r="1439" ht="15.75" customHeight="1"/>
    <row r="1445" ht="15.75" customHeight="1"/>
    <row r="1449" ht="15" customHeight="1"/>
    <row r="1452" ht="15" customHeight="1"/>
    <row r="1453" ht="15" customHeight="1"/>
    <row r="1454" ht="15" customHeight="1"/>
    <row r="1455" ht="15" customHeight="1"/>
    <row r="1457" ht="15.75" customHeight="1"/>
    <row r="1463" ht="15" customHeight="1"/>
    <row r="1464" ht="15" customHeight="1"/>
    <row r="1465" ht="15" customHeight="1"/>
    <row r="1466" ht="15" customHeight="1"/>
    <row r="1467" ht="15" customHeight="1"/>
    <row r="1471" ht="15" customHeight="1"/>
    <row r="1473" ht="15.75" customHeight="1"/>
    <row r="1480" ht="15" customHeight="1"/>
    <row r="1481" ht="15" customHeight="1"/>
    <row r="1482" ht="15" customHeight="1"/>
    <row r="1483" ht="15" customHeight="1"/>
    <row r="1484" ht="15" customHeight="1"/>
    <row r="1487" ht="15" customHeight="1"/>
    <row r="1489" ht="15.75" customHeight="1"/>
    <row r="1495" ht="15" customHeight="1"/>
    <row r="1496" ht="15" customHeight="1"/>
    <row r="1497" ht="15" customHeight="1"/>
    <row r="1498" ht="15" customHeight="1"/>
    <row r="1499" ht="15" customHeight="1"/>
    <row r="1501" ht="15.75" customHeight="1"/>
    <row r="1505" ht="15" customHeight="1"/>
    <row r="1508" ht="15" customHeight="1"/>
    <row r="1513" ht="15" customHeight="1"/>
    <row r="1514" ht="15" customHeight="1"/>
    <row r="1515" ht="15" customHeight="1"/>
    <row r="1516" ht="15" customHeight="1"/>
    <row r="1517" ht="15" customHeight="1"/>
    <row r="1522" ht="15" customHeight="1"/>
    <row r="1524" ht="15.75" customHeight="1"/>
    <row r="1528" ht="15" customHeight="1"/>
    <row r="1532" ht="15" customHeight="1"/>
    <row r="1538" ht="15" customHeight="1"/>
    <row r="1539" ht="15" customHeight="1"/>
    <row r="1540" ht="15" customHeight="1"/>
    <row r="1541" ht="15" customHeight="1"/>
    <row r="1542" ht="15" customHeight="1"/>
    <row r="1553" ht="15" customHeight="1"/>
    <row r="1555" ht="15.75" customHeight="1"/>
    <row r="1557" ht="15" customHeight="1"/>
    <row r="1560" ht="15" customHeight="1"/>
    <row r="1563" ht="15" customHeight="1"/>
    <row r="1567" ht="15" customHeight="1"/>
    <row r="1568" ht="15" customHeight="1"/>
    <row r="1569" ht="15" customHeight="1"/>
    <row r="1570" ht="15" customHeight="1"/>
    <row r="1571" ht="15" customHeight="1"/>
    <row r="1573" ht="15.75" customHeight="1"/>
    <row r="1580" ht="15" customHeight="1"/>
    <row r="1581" ht="15" customHeight="1"/>
    <row r="1582" ht="15" customHeight="1"/>
    <row r="1583" ht="15" customHeight="1"/>
    <row r="1584" ht="15" customHeight="1"/>
    <row r="1586" ht="15.75" customHeight="1"/>
    <row r="1594" ht="15" customHeight="1"/>
    <row r="1595" ht="15" customHeight="1"/>
    <row r="1596" ht="15" customHeight="1"/>
    <row r="1597" ht="15" customHeight="1"/>
    <row r="1598" ht="15" customHeight="1"/>
    <row r="1601" ht="15" customHeight="1"/>
    <row r="1603" ht="15" customHeight="1"/>
  </sheetData>
  <mergeCells count="961">
    <mergeCell ref="A801:E801"/>
    <mergeCell ref="G802:I802"/>
    <mergeCell ref="A803:E803"/>
    <mergeCell ref="F803:I803"/>
    <mergeCell ref="H805:I805"/>
    <mergeCell ref="A798:E798"/>
    <mergeCell ref="F798:I798"/>
    <mergeCell ref="A799:E799"/>
    <mergeCell ref="F799:I799"/>
    <mergeCell ref="A800:E800"/>
    <mergeCell ref="F800:I800"/>
    <mergeCell ref="E791:F791"/>
    <mergeCell ref="F792:I792"/>
    <mergeCell ref="A796:E796"/>
    <mergeCell ref="F796:I796"/>
    <mergeCell ref="A797:E797"/>
    <mergeCell ref="F797:I797"/>
    <mergeCell ref="A785:E785"/>
    <mergeCell ref="F785:I785"/>
    <mergeCell ref="A786:E786"/>
    <mergeCell ref="F786:I786"/>
    <mergeCell ref="H788:I788"/>
    <mergeCell ref="E790:F790"/>
    <mergeCell ref="A782:E782"/>
    <mergeCell ref="F782:I782"/>
    <mergeCell ref="A783:E783"/>
    <mergeCell ref="F783:I783"/>
    <mergeCell ref="A784:E784"/>
    <mergeCell ref="F784:I784"/>
    <mergeCell ref="A773:E773"/>
    <mergeCell ref="F773:I773"/>
    <mergeCell ref="H775:I775"/>
    <mergeCell ref="E777:F777"/>
    <mergeCell ref="E778:F778"/>
    <mergeCell ref="F779:I779"/>
    <mergeCell ref="A770:E770"/>
    <mergeCell ref="F770:I770"/>
    <mergeCell ref="A771:E771"/>
    <mergeCell ref="F771:I771"/>
    <mergeCell ref="A772:E772"/>
    <mergeCell ref="F772:I772"/>
    <mergeCell ref="H762:I762"/>
    <mergeCell ref="J762:J763"/>
    <mergeCell ref="A765:E765"/>
    <mergeCell ref="F765:I765"/>
    <mergeCell ref="F766:I766"/>
    <mergeCell ref="A769:E769"/>
    <mergeCell ref="F769:I769"/>
    <mergeCell ref="H757:I757"/>
    <mergeCell ref="A759:J759"/>
    <mergeCell ref="E760:F760"/>
    <mergeCell ref="E761:F761"/>
    <mergeCell ref="A762:A763"/>
    <mergeCell ref="B762:B763"/>
    <mergeCell ref="C762:C763"/>
    <mergeCell ref="D762:D763"/>
    <mergeCell ref="E762:E763"/>
    <mergeCell ref="F762:G762"/>
    <mergeCell ref="G751:I751"/>
    <mergeCell ref="G752:I752"/>
    <mergeCell ref="G753:I753"/>
    <mergeCell ref="G754:I754"/>
    <mergeCell ref="A755:E755"/>
    <mergeCell ref="F755:I755"/>
    <mergeCell ref="A746:E746"/>
    <mergeCell ref="F746:I746"/>
    <mergeCell ref="A747:E747"/>
    <mergeCell ref="G748:I748"/>
    <mergeCell ref="G749:I749"/>
    <mergeCell ref="G750:I750"/>
    <mergeCell ref="A743:E743"/>
    <mergeCell ref="F743:I743"/>
    <mergeCell ref="A744:E744"/>
    <mergeCell ref="F744:I744"/>
    <mergeCell ref="A745:E745"/>
    <mergeCell ref="F745:I745"/>
    <mergeCell ref="A740:E740"/>
    <mergeCell ref="F740:I740"/>
    <mergeCell ref="A741:E741"/>
    <mergeCell ref="F741:I741"/>
    <mergeCell ref="A742:E742"/>
    <mergeCell ref="F742:I742"/>
    <mergeCell ref="F730:G730"/>
    <mergeCell ref="H730:I730"/>
    <mergeCell ref="J730:J731"/>
    <mergeCell ref="A734:E734"/>
    <mergeCell ref="F734:I734"/>
    <mergeCell ref="F735:I735"/>
    <mergeCell ref="A724:E724"/>
    <mergeCell ref="F724:I724"/>
    <mergeCell ref="H726:I726"/>
    <mergeCell ref="E728:F728"/>
    <mergeCell ref="E729:F729"/>
    <mergeCell ref="A730:A731"/>
    <mergeCell ref="B730:B731"/>
    <mergeCell ref="C730:C731"/>
    <mergeCell ref="D730:D731"/>
    <mergeCell ref="E730:E731"/>
    <mergeCell ref="A719:E719"/>
    <mergeCell ref="F719:I719"/>
    <mergeCell ref="A720:E720"/>
    <mergeCell ref="G721:I721"/>
    <mergeCell ref="G722:I722"/>
    <mergeCell ref="G723:I723"/>
    <mergeCell ref="A716:E716"/>
    <mergeCell ref="F716:I716"/>
    <mergeCell ref="A717:E717"/>
    <mergeCell ref="F717:I717"/>
    <mergeCell ref="A718:E718"/>
    <mergeCell ref="F718:I718"/>
    <mergeCell ref="J707:J708"/>
    <mergeCell ref="A710:E710"/>
    <mergeCell ref="F710:I710"/>
    <mergeCell ref="F711:I711"/>
    <mergeCell ref="A715:E715"/>
    <mergeCell ref="F715:I715"/>
    <mergeCell ref="H703:I703"/>
    <mergeCell ref="E705:F705"/>
    <mergeCell ref="E706:F706"/>
    <mergeCell ref="A707:A708"/>
    <mergeCell ref="B707:B708"/>
    <mergeCell ref="C707:C708"/>
    <mergeCell ref="D707:D708"/>
    <mergeCell ref="E707:E708"/>
    <mergeCell ref="F707:G707"/>
    <mergeCell ref="H707:I707"/>
    <mergeCell ref="A699:E699"/>
    <mergeCell ref="F699:I699"/>
    <mergeCell ref="A700:E700"/>
    <mergeCell ref="F700:I700"/>
    <mergeCell ref="A701:E701"/>
    <mergeCell ref="F701:I701"/>
    <mergeCell ref="E694:F694"/>
    <mergeCell ref="F695:I695"/>
    <mergeCell ref="A697:E697"/>
    <mergeCell ref="F697:I697"/>
    <mergeCell ref="A698:E698"/>
    <mergeCell ref="F698:I698"/>
    <mergeCell ref="A687:E687"/>
    <mergeCell ref="G688:I688"/>
    <mergeCell ref="A689:E689"/>
    <mergeCell ref="F689:I689"/>
    <mergeCell ref="H691:I691"/>
    <mergeCell ref="E693:F693"/>
    <mergeCell ref="A684:E684"/>
    <mergeCell ref="F684:I684"/>
    <mergeCell ref="A685:E685"/>
    <mergeCell ref="F685:I685"/>
    <mergeCell ref="A686:E686"/>
    <mergeCell ref="F686:I686"/>
    <mergeCell ref="E677:F677"/>
    <mergeCell ref="E678:F678"/>
    <mergeCell ref="F679:I679"/>
    <mergeCell ref="A682:E682"/>
    <mergeCell ref="F682:I682"/>
    <mergeCell ref="A683:E683"/>
    <mergeCell ref="F683:I683"/>
    <mergeCell ref="A670:E670"/>
    <mergeCell ref="G671:I671"/>
    <mergeCell ref="G672:I672"/>
    <mergeCell ref="A673:E673"/>
    <mergeCell ref="F673:I673"/>
    <mergeCell ref="H675:I675"/>
    <mergeCell ref="A667:E667"/>
    <mergeCell ref="F667:I667"/>
    <mergeCell ref="A668:E668"/>
    <mergeCell ref="F668:I668"/>
    <mergeCell ref="A669:E669"/>
    <mergeCell ref="F669:I669"/>
    <mergeCell ref="E662:F662"/>
    <mergeCell ref="F663:I663"/>
    <mergeCell ref="A665:E665"/>
    <mergeCell ref="F665:I665"/>
    <mergeCell ref="A666:E666"/>
    <mergeCell ref="F666:I666"/>
    <mergeCell ref="A656:E656"/>
    <mergeCell ref="F656:I656"/>
    <mergeCell ref="A657:E657"/>
    <mergeCell ref="F657:I657"/>
    <mergeCell ref="H659:I659"/>
    <mergeCell ref="E661:F661"/>
    <mergeCell ref="H651:I651"/>
    <mergeCell ref="J651:J652"/>
    <mergeCell ref="A654:E654"/>
    <mergeCell ref="F654:I654"/>
    <mergeCell ref="A655:E655"/>
    <mergeCell ref="F655:I655"/>
    <mergeCell ref="A651:A652"/>
    <mergeCell ref="B651:B652"/>
    <mergeCell ref="C651:C652"/>
    <mergeCell ref="D651:D652"/>
    <mergeCell ref="E651:E652"/>
    <mergeCell ref="F651:G651"/>
    <mergeCell ref="E643:F643"/>
    <mergeCell ref="E644:F644"/>
    <mergeCell ref="E645:F645"/>
    <mergeCell ref="H647:I647"/>
    <mergeCell ref="E649:F649"/>
    <mergeCell ref="E650:F650"/>
    <mergeCell ref="A636:E636"/>
    <mergeCell ref="G637:I637"/>
    <mergeCell ref="G638:I638"/>
    <mergeCell ref="A639:E639"/>
    <mergeCell ref="F639:I639"/>
    <mergeCell ref="H641:I641"/>
    <mergeCell ref="A632:E632"/>
    <mergeCell ref="F632:I632"/>
    <mergeCell ref="A633:E633"/>
    <mergeCell ref="G634:I634"/>
    <mergeCell ref="A635:E635"/>
    <mergeCell ref="F635:I635"/>
    <mergeCell ref="E628:F628"/>
    <mergeCell ref="E629:F629"/>
    <mergeCell ref="A630:E630"/>
    <mergeCell ref="F630:I630"/>
    <mergeCell ref="A631:E631"/>
    <mergeCell ref="F631:I631"/>
    <mergeCell ref="A621:E621"/>
    <mergeCell ref="G622:I622"/>
    <mergeCell ref="G623:I623"/>
    <mergeCell ref="A624:E624"/>
    <mergeCell ref="F624:I624"/>
    <mergeCell ref="H626:I626"/>
    <mergeCell ref="A617:E617"/>
    <mergeCell ref="F617:I617"/>
    <mergeCell ref="A618:E618"/>
    <mergeCell ref="G619:I619"/>
    <mergeCell ref="A620:E620"/>
    <mergeCell ref="F620:I620"/>
    <mergeCell ref="H611:I611"/>
    <mergeCell ref="E613:F613"/>
    <mergeCell ref="E614:F614"/>
    <mergeCell ref="A615:E615"/>
    <mergeCell ref="F615:I615"/>
    <mergeCell ref="A616:E616"/>
    <mergeCell ref="F616:I616"/>
    <mergeCell ref="G605:I605"/>
    <mergeCell ref="G606:I606"/>
    <mergeCell ref="G607:I607"/>
    <mergeCell ref="G608:I608"/>
    <mergeCell ref="A609:E609"/>
    <mergeCell ref="F609:I609"/>
    <mergeCell ref="A600:E600"/>
    <mergeCell ref="F600:I600"/>
    <mergeCell ref="A601:E601"/>
    <mergeCell ref="G602:I602"/>
    <mergeCell ref="G603:I603"/>
    <mergeCell ref="G604:I604"/>
    <mergeCell ref="A597:E597"/>
    <mergeCell ref="F597:I597"/>
    <mergeCell ref="A598:E598"/>
    <mergeCell ref="F598:I598"/>
    <mergeCell ref="A599:E599"/>
    <mergeCell ref="F599:I599"/>
    <mergeCell ref="H587:I587"/>
    <mergeCell ref="J587:J588"/>
    <mergeCell ref="A591:E591"/>
    <mergeCell ref="F591:I591"/>
    <mergeCell ref="F592:I592"/>
    <mergeCell ref="A596:E596"/>
    <mergeCell ref="F596:I596"/>
    <mergeCell ref="A587:A588"/>
    <mergeCell ref="B587:B588"/>
    <mergeCell ref="C587:C588"/>
    <mergeCell ref="D587:D588"/>
    <mergeCell ref="E587:E588"/>
    <mergeCell ref="F587:G587"/>
    <mergeCell ref="G580:I580"/>
    <mergeCell ref="A581:E581"/>
    <mergeCell ref="F581:I581"/>
    <mergeCell ref="H583:I583"/>
    <mergeCell ref="E585:F585"/>
    <mergeCell ref="E586:F586"/>
    <mergeCell ref="A575:E575"/>
    <mergeCell ref="F575:I575"/>
    <mergeCell ref="A576:E576"/>
    <mergeCell ref="G577:I577"/>
    <mergeCell ref="G578:I578"/>
    <mergeCell ref="G579:I579"/>
    <mergeCell ref="A572:E572"/>
    <mergeCell ref="F572:I572"/>
    <mergeCell ref="A573:E573"/>
    <mergeCell ref="F573:I573"/>
    <mergeCell ref="A574:E574"/>
    <mergeCell ref="F574:I574"/>
    <mergeCell ref="H563:I563"/>
    <mergeCell ref="J563:J564"/>
    <mergeCell ref="A566:E566"/>
    <mergeCell ref="F566:I566"/>
    <mergeCell ref="F567:I567"/>
    <mergeCell ref="A571:E571"/>
    <mergeCell ref="F571:I571"/>
    <mergeCell ref="E562:F562"/>
    <mergeCell ref="A563:A564"/>
    <mergeCell ref="B563:B564"/>
    <mergeCell ref="C563:C564"/>
    <mergeCell ref="D563:D564"/>
    <mergeCell ref="E563:E564"/>
    <mergeCell ref="F563:G563"/>
    <mergeCell ref="H553:I553"/>
    <mergeCell ref="E555:F555"/>
    <mergeCell ref="E556:F556"/>
    <mergeCell ref="E557:F557"/>
    <mergeCell ref="H559:I559"/>
    <mergeCell ref="E561:F561"/>
    <mergeCell ref="A547:E547"/>
    <mergeCell ref="F547:I547"/>
    <mergeCell ref="A548:E548"/>
    <mergeCell ref="G549:I549"/>
    <mergeCell ref="G550:I550"/>
    <mergeCell ref="A551:E551"/>
    <mergeCell ref="F551:I551"/>
    <mergeCell ref="A543:E543"/>
    <mergeCell ref="F543:I543"/>
    <mergeCell ref="A544:E544"/>
    <mergeCell ref="F544:I544"/>
    <mergeCell ref="A545:E545"/>
    <mergeCell ref="G546:I546"/>
    <mergeCell ref="E536:F536"/>
    <mergeCell ref="H538:I538"/>
    <mergeCell ref="E540:F540"/>
    <mergeCell ref="E541:F541"/>
    <mergeCell ref="A542:E542"/>
    <mergeCell ref="F542:I542"/>
    <mergeCell ref="A529:E529"/>
    <mergeCell ref="F529:I529"/>
    <mergeCell ref="H531:I531"/>
    <mergeCell ref="E533:F533"/>
    <mergeCell ref="E534:F534"/>
    <mergeCell ref="E535:F535"/>
    <mergeCell ref="A526:E526"/>
    <mergeCell ref="F526:I526"/>
    <mergeCell ref="A527:E527"/>
    <mergeCell ref="F527:I527"/>
    <mergeCell ref="A528:E528"/>
    <mergeCell ref="F528:I528"/>
    <mergeCell ref="H517:I517"/>
    <mergeCell ref="J517:J518"/>
    <mergeCell ref="A520:E520"/>
    <mergeCell ref="F520:I520"/>
    <mergeCell ref="F521:I521"/>
    <mergeCell ref="A525:E525"/>
    <mergeCell ref="F525:I525"/>
    <mergeCell ref="E515:F515"/>
    <mergeCell ref="E516:F516"/>
    <mergeCell ref="A517:A518"/>
    <mergeCell ref="B517:B518"/>
    <mergeCell ref="C517:C518"/>
    <mergeCell ref="D517:D518"/>
    <mergeCell ref="E517:E518"/>
    <mergeCell ref="F517:G517"/>
    <mergeCell ref="A508:E508"/>
    <mergeCell ref="G509:I509"/>
    <mergeCell ref="G510:I510"/>
    <mergeCell ref="A511:E511"/>
    <mergeCell ref="F511:I511"/>
    <mergeCell ref="H513:I513"/>
    <mergeCell ref="A504:E504"/>
    <mergeCell ref="F504:I504"/>
    <mergeCell ref="A505:E505"/>
    <mergeCell ref="G506:I506"/>
    <mergeCell ref="A507:E507"/>
    <mergeCell ref="F507:I507"/>
    <mergeCell ref="H498:I498"/>
    <mergeCell ref="E500:F500"/>
    <mergeCell ref="E501:F501"/>
    <mergeCell ref="A502:E502"/>
    <mergeCell ref="F502:I502"/>
    <mergeCell ref="A503:E503"/>
    <mergeCell ref="F503:I503"/>
    <mergeCell ref="A492:E492"/>
    <mergeCell ref="F492:I492"/>
    <mergeCell ref="A493:E493"/>
    <mergeCell ref="G494:I494"/>
    <mergeCell ref="G495:I495"/>
    <mergeCell ref="A496:E496"/>
    <mergeCell ref="F496:I496"/>
    <mergeCell ref="A488:E488"/>
    <mergeCell ref="F488:I488"/>
    <mergeCell ref="A489:E489"/>
    <mergeCell ref="F489:I489"/>
    <mergeCell ref="A490:E490"/>
    <mergeCell ref="G491:I491"/>
    <mergeCell ref="A481:E481"/>
    <mergeCell ref="F481:I481"/>
    <mergeCell ref="H483:I483"/>
    <mergeCell ref="E485:F485"/>
    <mergeCell ref="E486:F486"/>
    <mergeCell ref="A487:E487"/>
    <mergeCell ref="F487:I487"/>
    <mergeCell ref="G475:I475"/>
    <mergeCell ref="G476:I476"/>
    <mergeCell ref="G477:I477"/>
    <mergeCell ref="G478:I478"/>
    <mergeCell ref="G479:I479"/>
    <mergeCell ref="G480:I480"/>
    <mergeCell ref="A471:E471"/>
    <mergeCell ref="F471:I471"/>
    <mergeCell ref="A472:E472"/>
    <mergeCell ref="F472:I472"/>
    <mergeCell ref="A473:E473"/>
    <mergeCell ref="G474:I474"/>
    <mergeCell ref="A468:E468"/>
    <mergeCell ref="F468:I468"/>
    <mergeCell ref="A469:E469"/>
    <mergeCell ref="F469:I469"/>
    <mergeCell ref="A470:E470"/>
    <mergeCell ref="F470:I470"/>
    <mergeCell ref="F459:G459"/>
    <mergeCell ref="H459:I459"/>
    <mergeCell ref="J459:J460"/>
    <mergeCell ref="A463:E463"/>
    <mergeCell ref="F463:I463"/>
    <mergeCell ref="F464:I464"/>
    <mergeCell ref="A453:E453"/>
    <mergeCell ref="F453:I453"/>
    <mergeCell ref="H455:I455"/>
    <mergeCell ref="E457:F457"/>
    <mergeCell ref="E458:F458"/>
    <mergeCell ref="A459:A460"/>
    <mergeCell ref="B459:B460"/>
    <mergeCell ref="C459:C460"/>
    <mergeCell ref="D459:D460"/>
    <mergeCell ref="E459:E460"/>
    <mergeCell ref="A450:E450"/>
    <mergeCell ref="F450:I450"/>
    <mergeCell ref="A451:E451"/>
    <mergeCell ref="F451:I451"/>
    <mergeCell ref="A452:E452"/>
    <mergeCell ref="F452:I452"/>
    <mergeCell ref="H440:I440"/>
    <mergeCell ref="J440:J441"/>
    <mergeCell ref="A445:E445"/>
    <mergeCell ref="F445:I445"/>
    <mergeCell ref="F446:I446"/>
    <mergeCell ref="A449:E449"/>
    <mergeCell ref="F449:I449"/>
    <mergeCell ref="E438:F438"/>
    <mergeCell ref="E439:F439"/>
    <mergeCell ref="A440:A441"/>
    <mergeCell ref="B440:B441"/>
    <mergeCell ref="C440:C441"/>
    <mergeCell ref="D440:D441"/>
    <mergeCell ref="E440:E441"/>
    <mergeCell ref="F440:G440"/>
    <mergeCell ref="A431:E431"/>
    <mergeCell ref="G432:I432"/>
    <mergeCell ref="G433:I433"/>
    <mergeCell ref="A434:E434"/>
    <mergeCell ref="F434:I434"/>
    <mergeCell ref="H436:I436"/>
    <mergeCell ref="A428:E428"/>
    <mergeCell ref="F428:I428"/>
    <mergeCell ref="A429:E429"/>
    <mergeCell ref="F429:I429"/>
    <mergeCell ref="A430:E430"/>
    <mergeCell ref="F430:I430"/>
    <mergeCell ref="E420:F420"/>
    <mergeCell ref="E421:F421"/>
    <mergeCell ref="F422:I422"/>
    <mergeCell ref="A426:E426"/>
    <mergeCell ref="F426:I426"/>
    <mergeCell ref="A427:E427"/>
    <mergeCell ref="F427:I427"/>
    <mergeCell ref="G413:I413"/>
    <mergeCell ref="G414:I414"/>
    <mergeCell ref="G415:I415"/>
    <mergeCell ref="A416:E416"/>
    <mergeCell ref="F416:I416"/>
    <mergeCell ref="H418:I418"/>
    <mergeCell ref="A409:E409"/>
    <mergeCell ref="F409:I409"/>
    <mergeCell ref="A410:E410"/>
    <mergeCell ref="F410:I410"/>
    <mergeCell ref="A411:E411"/>
    <mergeCell ref="G412:I412"/>
    <mergeCell ref="A406:E406"/>
    <mergeCell ref="F406:I406"/>
    <mergeCell ref="A407:E407"/>
    <mergeCell ref="F407:I407"/>
    <mergeCell ref="A408:E408"/>
    <mergeCell ref="F408:I408"/>
    <mergeCell ref="F393:G393"/>
    <mergeCell ref="H393:I393"/>
    <mergeCell ref="J393:J394"/>
    <mergeCell ref="A402:E402"/>
    <mergeCell ref="F402:I402"/>
    <mergeCell ref="F403:I403"/>
    <mergeCell ref="A387:E387"/>
    <mergeCell ref="F387:I387"/>
    <mergeCell ref="H389:I389"/>
    <mergeCell ref="E391:F391"/>
    <mergeCell ref="E392:F392"/>
    <mergeCell ref="A393:A394"/>
    <mergeCell ref="B393:B394"/>
    <mergeCell ref="C393:C394"/>
    <mergeCell ref="D393:D394"/>
    <mergeCell ref="E393:E394"/>
    <mergeCell ref="A382:E382"/>
    <mergeCell ref="F382:I382"/>
    <mergeCell ref="A383:E383"/>
    <mergeCell ref="G384:I384"/>
    <mergeCell ref="G385:I385"/>
    <mergeCell ref="G386:I386"/>
    <mergeCell ref="A379:E379"/>
    <mergeCell ref="F379:I379"/>
    <mergeCell ref="A380:E380"/>
    <mergeCell ref="F380:I380"/>
    <mergeCell ref="A381:E381"/>
    <mergeCell ref="F381:I381"/>
    <mergeCell ref="J366:J367"/>
    <mergeCell ref="A374:E374"/>
    <mergeCell ref="F374:I374"/>
    <mergeCell ref="F375:I375"/>
    <mergeCell ref="A378:E378"/>
    <mergeCell ref="F378:I378"/>
    <mergeCell ref="H362:I362"/>
    <mergeCell ref="E364:F364"/>
    <mergeCell ref="E365:F365"/>
    <mergeCell ref="A366:A367"/>
    <mergeCell ref="B366:B367"/>
    <mergeCell ref="C366:C367"/>
    <mergeCell ref="D366:D367"/>
    <mergeCell ref="E366:E367"/>
    <mergeCell ref="F366:G366"/>
    <mergeCell ref="H366:I366"/>
    <mergeCell ref="A354:E354"/>
    <mergeCell ref="F354:I354"/>
    <mergeCell ref="H356:I356"/>
    <mergeCell ref="E358:F358"/>
    <mergeCell ref="E359:F359"/>
    <mergeCell ref="E360:F360"/>
    <mergeCell ref="A351:E351"/>
    <mergeCell ref="F351:I351"/>
    <mergeCell ref="A352:E352"/>
    <mergeCell ref="F352:I352"/>
    <mergeCell ref="A353:E353"/>
    <mergeCell ref="F353:I353"/>
    <mergeCell ref="J343:J344"/>
    <mergeCell ref="A346:E346"/>
    <mergeCell ref="F346:I346"/>
    <mergeCell ref="F347:I347"/>
    <mergeCell ref="A350:E350"/>
    <mergeCell ref="F350:I350"/>
    <mergeCell ref="H339:I339"/>
    <mergeCell ref="E341:F341"/>
    <mergeCell ref="E342:F342"/>
    <mergeCell ref="A343:A344"/>
    <mergeCell ref="B343:B344"/>
    <mergeCell ref="C343:C344"/>
    <mergeCell ref="D343:D344"/>
    <mergeCell ref="E343:E344"/>
    <mergeCell ref="F343:G343"/>
    <mergeCell ref="H343:I343"/>
    <mergeCell ref="A335:E335"/>
    <mergeCell ref="F335:I335"/>
    <mergeCell ref="A336:E336"/>
    <mergeCell ref="F336:I336"/>
    <mergeCell ref="A337:E337"/>
    <mergeCell ref="F337:I337"/>
    <mergeCell ref="E328:F328"/>
    <mergeCell ref="F329:I329"/>
    <mergeCell ref="A333:E333"/>
    <mergeCell ref="F333:I333"/>
    <mergeCell ref="A334:E334"/>
    <mergeCell ref="F334:I334"/>
    <mergeCell ref="A322:E322"/>
    <mergeCell ref="F322:I322"/>
    <mergeCell ref="A323:E323"/>
    <mergeCell ref="F323:I323"/>
    <mergeCell ref="H325:I325"/>
    <mergeCell ref="E327:F327"/>
    <mergeCell ref="H317:I317"/>
    <mergeCell ref="J317:J318"/>
    <mergeCell ref="A320:E320"/>
    <mergeCell ref="F320:I320"/>
    <mergeCell ref="A321:E321"/>
    <mergeCell ref="F321:I321"/>
    <mergeCell ref="E316:F316"/>
    <mergeCell ref="A317:A318"/>
    <mergeCell ref="B317:B318"/>
    <mergeCell ref="C317:C318"/>
    <mergeCell ref="D317:D318"/>
    <mergeCell ref="E317:E318"/>
    <mergeCell ref="F317:G317"/>
    <mergeCell ref="A310:E310"/>
    <mergeCell ref="F310:I310"/>
    <mergeCell ref="A311:E311"/>
    <mergeCell ref="F311:I311"/>
    <mergeCell ref="H313:I313"/>
    <mergeCell ref="E315:F315"/>
    <mergeCell ref="A307:E307"/>
    <mergeCell ref="F307:I307"/>
    <mergeCell ref="A308:E308"/>
    <mergeCell ref="F308:I308"/>
    <mergeCell ref="A309:E309"/>
    <mergeCell ref="F309:I309"/>
    <mergeCell ref="A298:E298"/>
    <mergeCell ref="F298:I298"/>
    <mergeCell ref="H300:I300"/>
    <mergeCell ref="E302:F302"/>
    <mergeCell ref="E303:F303"/>
    <mergeCell ref="F304:I304"/>
    <mergeCell ref="A294:E294"/>
    <mergeCell ref="F294:I294"/>
    <mergeCell ref="A295:E295"/>
    <mergeCell ref="F295:I295"/>
    <mergeCell ref="A296:E296"/>
    <mergeCell ref="G297:I297"/>
    <mergeCell ref="A291:E291"/>
    <mergeCell ref="F291:I291"/>
    <mergeCell ref="A292:E292"/>
    <mergeCell ref="F292:I292"/>
    <mergeCell ref="A293:E293"/>
    <mergeCell ref="F293:I293"/>
    <mergeCell ref="E281:F281"/>
    <mergeCell ref="E282:F282"/>
    <mergeCell ref="H284:I284"/>
    <mergeCell ref="E286:F286"/>
    <mergeCell ref="E287:F287"/>
    <mergeCell ref="F288:I288"/>
    <mergeCell ref="G274:I274"/>
    <mergeCell ref="A275:E275"/>
    <mergeCell ref="F275:I275"/>
    <mergeCell ref="H277:I277"/>
    <mergeCell ref="E279:F279"/>
    <mergeCell ref="E280:F280"/>
    <mergeCell ref="A269:E269"/>
    <mergeCell ref="G270:I270"/>
    <mergeCell ref="G271:I271"/>
    <mergeCell ref="A272:E272"/>
    <mergeCell ref="F272:I272"/>
    <mergeCell ref="A273:E273"/>
    <mergeCell ref="A266:E266"/>
    <mergeCell ref="F266:I266"/>
    <mergeCell ref="A267:E267"/>
    <mergeCell ref="F267:I267"/>
    <mergeCell ref="A268:E268"/>
    <mergeCell ref="F268:I268"/>
    <mergeCell ref="E258:F258"/>
    <mergeCell ref="F259:I259"/>
    <mergeCell ref="A264:E264"/>
    <mergeCell ref="F264:I264"/>
    <mergeCell ref="A265:E265"/>
    <mergeCell ref="F265:I265"/>
    <mergeCell ref="A251:E251"/>
    <mergeCell ref="G252:I252"/>
    <mergeCell ref="A253:E253"/>
    <mergeCell ref="F253:I253"/>
    <mergeCell ref="H255:I255"/>
    <mergeCell ref="E257:F257"/>
    <mergeCell ref="A246:E246"/>
    <mergeCell ref="F246:I246"/>
    <mergeCell ref="A247:E247"/>
    <mergeCell ref="G248:I248"/>
    <mergeCell ref="G249:I249"/>
    <mergeCell ref="A250:E250"/>
    <mergeCell ref="F250:I250"/>
    <mergeCell ref="A243:E243"/>
    <mergeCell ref="F243:I243"/>
    <mergeCell ref="A244:E244"/>
    <mergeCell ref="F244:I244"/>
    <mergeCell ref="A245:E245"/>
    <mergeCell ref="F245:I245"/>
    <mergeCell ref="H233:I233"/>
    <mergeCell ref="E235:F235"/>
    <mergeCell ref="E236:F236"/>
    <mergeCell ref="F237:I237"/>
    <mergeCell ref="A242:E242"/>
    <mergeCell ref="F242:I242"/>
    <mergeCell ref="G227:I227"/>
    <mergeCell ref="A228:E228"/>
    <mergeCell ref="F228:I228"/>
    <mergeCell ref="A229:E229"/>
    <mergeCell ref="G230:I230"/>
    <mergeCell ref="A231:E231"/>
    <mergeCell ref="F231:I231"/>
    <mergeCell ref="A223:E223"/>
    <mergeCell ref="F223:I223"/>
    <mergeCell ref="A224:E224"/>
    <mergeCell ref="F224:I224"/>
    <mergeCell ref="A225:E225"/>
    <mergeCell ref="G226:I226"/>
    <mergeCell ref="A220:E220"/>
    <mergeCell ref="F220:I220"/>
    <mergeCell ref="A221:E221"/>
    <mergeCell ref="F221:I221"/>
    <mergeCell ref="A222:E222"/>
    <mergeCell ref="F222:I222"/>
    <mergeCell ref="A209:E209"/>
    <mergeCell ref="F209:I209"/>
    <mergeCell ref="H211:I211"/>
    <mergeCell ref="E213:F213"/>
    <mergeCell ref="E214:F214"/>
    <mergeCell ref="F215:I215"/>
    <mergeCell ref="A206:E206"/>
    <mergeCell ref="F206:I206"/>
    <mergeCell ref="A207:E207"/>
    <mergeCell ref="F207:I207"/>
    <mergeCell ref="A208:E208"/>
    <mergeCell ref="F208:I208"/>
    <mergeCell ref="H194:I194"/>
    <mergeCell ref="J194:J195"/>
    <mergeCell ref="A201:E201"/>
    <mergeCell ref="F201:I201"/>
    <mergeCell ref="F202:I202"/>
    <mergeCell ref="A205:E205"/>
    <mergeCell ref="F205:I205"/>
    <mergeCell ref="E193:F193"/>
    <mergeCell ref="A194:A195"/>
    <mergeCell ref="B194:B195"/>
    <mergeCell ref="C194:C195"/>
    <mergeCell ref="D194:D195"/>
    <mergeCell ref="E194:E195"/>
    <mergeCell ref="F194:G194"/>
    <mergeCell ref="A187:E187"/>
    <mergeCell ref="F187:I187"/>
    <mergeCell ref="A188:E188"/>
    <mergeCell ref="F188:I188"/>
    <mergeCell ref="H190:I190"/>
    <mergeCell ref="E192:F192"/>
    <mergeCell ref="H180:I180"/>
    <mergeCell ref="J180:J181"/>
    <mergeCell ref="A185:E185"/>
    <mergeCell ref="F185:I185"/>
    <mergeCell ref="A186:E186"/>
    <mergeCell ref="F186:I186"/>
    <mergeCell ref="E179:F179"/>
    <mergeCell ref="A180:A181"/>
    <mergeCell ref="B180:B181"/>
    <mergeCell ref="C180:C181"/>
    <mergeCell ref="D180:D181"/>
    <mergeCell ref="E180:E181"/>
    <mergeCell ref="F180:G180"/>
    <mergeCell ref="A173:E173"/>
    <mergeCell ref="F173:I173"/>
    <mergeCell ref="A174:E174"/>
    <mergeCell ref="F174:I174"/>
    <mergeCell ref="H176:I176"/>
    <mergeCell ref="E178:F178"/>
    <mergeCell ref="A170:E170"/>
    <mergeCell ref="F170:I170"/>
    <mergeCell ref="A171:E171"/>
    <mergeCell ref="F171:I171"/>
    <mergeCell ref="A172:E172"/>
    <mergeCell ref="F172:I172"/>
    <mergeCell ref="F163:G163"/>
    <mergeCell ref="H163:I163"/>
    <mergeCell ref="J163:J164"/>
    <mergeCell ref="A166:E166"/>
    <mergeCell ref="F166:I166"/>
    <mergeCell ref="F167:I167"/>
    <mergeCell ref="A157:E157"/>
    <mergeCell ref="F157:I157"/>
    <mergeCell ref="H159:I159"/>
    <mergeCell ref="E161:F161"/>
    <mergeCell ref="E162:F162"/>
    <mergeCell ref="A163:A164"/>
    <mergeCell ref="B163:B164"/>
    <mergeCell ref="C163:C164"/>
    <mergeCell ref="D163:D164"/>
    <mergeCell ref="E163:E164"/>
    <mergeCell ref="A153:E153"/>
    <mergeCell ref="F153:I153"/>
    <mergeCell ref="A154:E154"/>
    <mergeCell ref="F154:I154"/>
    <mergeCell ref="A155:E155"/>
    <mergeCell ref="G156:I156"/>
    <mergeCell ref="A146:E146"/>
    <mergeCell ref="F146:I146"/>
    <mergeCell ref="H148:I148"/>
    <mergeCell ref="E150:F150"/>
    <mergeCell ref="E151:F151"/>
    <mergeCell ref="A152:E152"/>
    <mergeCell ref="F152:I152"/>
    <mergeCell ref="A143:E143"/>
    <mergeCell ref="F143:I143"/>
    <mergeCell ref="A144:E144"/>
    <mergeCell ref="F144:I144"/>
    <mergeCell ref="A145:E145"/>
    <mergeCell ref="F145:I145"/>
    <mergeCell ref="H135:I135"/>
    <mergeCell ref="J135:J136"/>
    <mergeCell ref="A138:E138"/>
    <mergeCell ref="F138:I138"/>
    <mergeCell ref="F139:I139"/>
    <mergeCell ref="A142:E142"/>
    <mergeCell ref="F142:I142"/>
    <mergeCell ref="E134:F134"/>
    <mergeCell ref="A135:A136"/>
    <mergeCell ref="B135:B136"/>
    <mergeCell ref="C135:C136"/>
    <mergeCell ref="D135:D136"/>
    <mergeCell ref="E135:E136"/>
    <mergeCell ref="F135:G135"/>
    <mergeCell ref="E126:F126"/>
    <mergeCell ref="A127:J127"/>
    <mergeCell ref="E128:F128"/>
    <mergeCell ref="E129:F129"/>
    <mergeCell ref="H131:I131"/>
    <mergeCell ref="E133:F133"/>
    <mergeCell ref="A119:E119"/>
    <mergeCell ref="F119:I119"/>
    <mergeCell ref="H121:I121"/>
    <mergeCell ref="E123:F123"/>
    <mergeCell ref="E124:F124"/>
    <mergeCell ref="E125:F125"/>
    <mergeCell ref="A116:E116"/>
    <mergeCell ref="F116:I116"/>
    <mergeCell ref="A117:E117"/>
    <mergeCell ref="F117:I117"/>
    <mergeCell ref="A118:E118"/>
    <mergeCell ref="F118:I118"/>
    <mergeCell ref="H109:I109"/>
    <mergeCell ref="J109:J110"/>
    <mergeCell ref="A112:E112"/>
    <mergeCell ref="F112:I112"/>
    <mergeCell ref="F113:I113"/>
    <mergeCell ref="A115:E115"/>
    <mergeCell ref="F115:I115"/>
    <mergeCell ref="E108:F108"/>
    <mergeCell ref="A109:A110"/>
    <mergeCell ref="B109:B110"/>
    <mergeCell ref="C109:C110"/>
    <mergeCell ref="D109:D110"/>
    <mergeCell ref="E109:E110"/>
    <mergeCell ref="F109:G109"/>
    <mergeCell ref="A102:E102"/>
    <mergeCell ref="F102:I102"/>
    <mergeCell ref="A103:E103"/>
    <mergeCell ref="F103:I103"/>
    <mergeCell ref="H105:I105"/>
    <mergeCell ref="E107:F107"/>
    <mergeCell ref="H97:I97"/>
    <mergeCell ref="J97:J98"/>
    <mergeCell ref="A100:E100"/>
    <mergeCell ref="F100:I100"/>
    <mergeCell ref="A101:E101"/>
    <mergeCell ref="F101:I101"/>
    <mergeCell ref="E96:F96"/>
    <mergeCell ref="A97:A98"/>
    <mergeCell ref="B97:B98"/>
    <mergeCell ref="C97:C98"/>
    <mergeCell ref="D97:D98"/>
    <mergeCell ref="E97:E98"/>
    <mergeCell ref="F97:G97"/>
    <mergeCell ref="A90:E90"/>
    <mergeCell ref="F90:I90"/>
    <mergeCell ref="A91:E91"/>
    <mergeCell ref="F91:I91"/>
    <mergeCell ref="H93:I93"/>
    <mergeCell ref="E95:F95"/>
    <mergeCell ref="A87:E87"/>
    <mergeCell ref="F87:I87"/>
    <mergeCell ref="A88:E88"/>
    <mergeCell ref="F88:I88"/>
    <mergeCell ref="A89:E89"/>
    <mergeCell ref="F89:I89"/>
    <mergeCell ref="F80:G80"/>
    <mergeCell ref="H80:I80"/>
    <mergeCell ref="J80:J81"/>
    <mergeCell ref="A83:E83"/>
    <mergeCell ref="F83:I83"/>
    <mergeCell ref="F84:I84"/>
    <mergeCell ref="A74:E74"/>
    <mergeCell ref="F74:I74"/>
    <mergeCell ref="H76:I76"/>
    <mergeCell ref="E78:F78"/>
    <mergeCell ref="E79:F79"/>
    <mergeCell ref="A80:A81"/>
    <mergeCell ref="B80:B81"/>
    <mergeCell ref="C80:C81"/>
    <mergeCell ref="D80:D81"/>
    <mergeCell ref="E80:E81"/>
    <mergeCell ref="A71:E71"/>
    <mergeCell ref="F71:I71"/>
    <mergeCell ref="A72:E72"/>
    <mergeCell ref="F72:I72"/>
    <mergeCell ref="A73:E73"/>
    <mergeCell ref="F73:I73"/>
    <mergeCell ref="H63:I63"/>
    <mergeCell ref="J63:J64"/>
    <mergeCell ref="A66:E66"/>
    <mergeCell ref="F66:I66"/>
    <mergeCell ref="F67:I67"/>
    <mergeCell ref="A70:E70"/>
    <mergeCell ref="F70:I70"/>
    <mergeCell ref="E62:F62"/>
    <mergeCell ref="A63:A64"/>
    <mergeCell ref="B63:B64"/>
    <mergeCell ref="C63:C64"/>
    <mergeCell ref="D63:D64"/>
    <mergeCell ref="E63:E64"/>
    <mergeCell ref="F63:G63"/>
    <mergeCell ref="A56:E56"/>
    <mergeCell ref="F56:I56"/>
    <mergeCell ref="A57:E57"/>
    <mergeCell ref="F57:I57"/>
    <mergeCell ref="H59:I59"/>
    <mergeCell ref="E61:F61"/>
    <mergeCell ref="A53:E53"/>
    <mergeCell ref="F53:I53"/>
    <mergeCell ref="A54:E54"/>
    <mergeCell ref="F54:I54"/>
    <mergeCell ref="A55:E55"/>
    <mergeCell ref="F55:I55"/>
    <mergeCell ref="F44:G44"/>
    <mergeCell ref="H44:I44"/>
    <mergeCell ref="J44:J45"/>
    <mergeCell ref="A49:E49"/>
    <mergeCell ref="F49:I49"/>
    <mergeCell ref="F50:I50"/>
    <mergeCell ref="A38:E38"/>
    <mergeCell ref="F38:I38"/>
    <mergeCell ref="H40:I40"/>
    <mergeCell ref="E42:F42"/>
    <mergeCell ref="E43:F43"/>
    <mergeCell ref="A44:A45"/>
    <mergeCell ref="B44:B45"/>
    <mergeCell ref="C44:C45"/>
    <mergeCell ref="D44:D45"/>
    <mergeCell ref="E44:E45"/>
    <mergeCell ref="A34:E34"/>
    <mergeCell ref="F34:I34"/>
    <mergeCell ref="A35:E35"/>
    <mergeCell ref="F35:I35"/>
    <mergeCell ref="A36:E36"/>
    <mergeCell ref="G37:I37"/>
    <mergeCell ref="A27:E27"/>
    <mergeCell ref="F27:I27"/>
    <mergeCell ref="H29:I29"/>
    <mergeCell ref="E31:F31"/>
    <mergeCell ref="E32:F32"/>
    <mergeCell ref="A33:E33"/>
    <mergeCell ref="F33:I33"/>
    <mergeCell ref="A23:E23"/>
    <mergeCell ref="F23:I23"/>
    <mergeCell ref="A24:E24"/>
    <mergeCell ref="F24:I24"/>
    <mergeCell ref="A25:E25"/>
    <mergeCell ref="G26:I26"/>
    <mergeCell ref="A16:E16"/>
    <mergeCell ref="F16:I16"/>
    <mergeCell ref="H18:I18"/>
    <mergeCell ref="E20:F20"/>
    <mergeCell ref="E21:F21"/>
    <mergeCell ref="A22:E22"/>
    <mergeCell ref="F22:I22"/>
    <mergeCell ref="A12:E12"/>
    <mergeCell ref="F12:I12"/>
    <mergeCell ref="A13:E13"/>
    <mergeCell ref="F13:I13"/>
    <mergeCell ref="A14:E14"/>
    <mergeCell ref="G15:I15"/>
    <mergeCell ref="A1:J1"/>
    <mergeCell ref="B3:E3"/>
    <mergeCell ref="A8:J8"/>
    <mergeCell ref="E9:F9"/>
    <mergeCell ref="E10:F10"/>
    <mergeCell ref="A11:E11"/>
    <mergeCell ref="F11:I11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60" orientation="landscape" r:id="rId1"/>
  <headerFooter>
    <oddHeader>&amp;L&amp;G</oddHeader>
    <oddFooter>&amp;L&amp;"Arial Narrow,Normal"&amp;10&amp;A
&amp;F&amp;R&amp;"Arial Narrow,Normal"&amp;10Página &amp;P de &amp;N</oddFooter>
  </headerFooter>
  <colBreaks count="2" manualBreakCount="2">
    <brk id="10" max="1048575" man="1"/>
    <brk id="18" max="1048575" man="1"/>
  </colBreaks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A8C86-ABD1-461A-9819-F4C6BC7D00C6}">
  <dimension ref="A1:L58"/>
  <sheetViews>
    <sheetView showGridLines="0" view="pageBreakPreview" zoomScaleNormal="85" zoomScaleSheetLayoutView="100" workbookViewId="0">
      <selection activeCell="R21" sqref="R21:R22"/>
    </sheetView>
  </sheetViews>
  <sheetFormatPr defaultRowHeight="15"/>
  <cols>
    <col min="1" max="1" width="1.7109375" style="266" customWidth="1"/>
    <col min="2" max="3" width="17.140625" style="185" bestFit="1" customWidth="1"/>
    <col min="4" max="4" width="71.140625" style="380" customWidth="1"/>
    <col min="5" max="5" width="7.5703125" style="266" customWidth="1"/>
    <col min="6" max="6" width="13.5703125" style="266" bestFit="1" customWidth="1"/>
    <col min="7" max="7" width="11.5703125" style="266" bestFit="1" customWidth="1"/>
    <col min="8" max="8" width="10.85546875" style="266" bestFit="1" customWidth="1"/>
    <col min="9" max="9" width="10" style="266" bestFit="1" customWidth="1"/>
    <col min="10" max="10" width="16" style="266" bestFit="1" customWidth="1"/>
    <col min="11" max="11" width="1.7109375" style="266" customWidth="1"/>
    <col min="12" max="12" width="17.140625" style="266" bestFit="1" customWidth="1"/>
    <col min="13" max="16384" width="9.140625" style="266"/>
  </cols>
  <sheetData>
    <row r="1" spans="1:11" s="144" customFormat="1" ht="50.1" customHeight="1">
      <c r="B1" s="538" t="s">
        <v>564</v>
      </c>
      <c r="C1" s="538"/>
      <c r="D1" s="538"/>
      <c r="E1" s="538"/>
      <c r="F1" s="538"/>
      <c r="G1" s="538"/>
      <c r="H1" s="538"/>
      <c r="I1" s="538"/>
      <c r="J1" s="538"/>
      <c r="K1" s="41"/>
    </row>
    <row r="2" spans="1:11" s="144" customFormat="1" ht="9.9499999999999993" customHeight="1">
      <c r="C2" s="41"/>
      <c r="D2" s="41"/>
      <c r="E2" s="41"/>
      <c r="F2" s="19"/>
      <c r="G2" s="41"/>
      <c r="H2" s="41"/>
      <c r="I2" s="41"/>
      <c r="J2" s="41"/>
      <c r="K2" s="41"/>
    </row>
    <row r="3" spans="1:11" s="147" customFormat="1" ht="12.75">
      <c r="B3" s="145" t="s">
        <v>15</v>
      </c>
      <c r="C3" s="539" t="str">
        <f>'DADOS DA OBRA'!B13</f>
        <v>Construção de ponte de concreto sobre o Rio do Peixe, na GO-479, demolição de ponte existente, transporte e destinação do entulho da demolição</v>
      </c>
      <c r="D3" s="539"/>
      <c r="E3" s="261" t="s">
        <v>20</v>
      </c>
      <c r="F3" s="269">
        <f>'DADOS DA OBRA'!N22</f>
        <v>45681</v>
      </c>
      <c r="H3" s="146"/>
      <c r="I3" s="261" t="s">
        <v>503</v>
      </c>
      <c r="J3" s="263"/>
      <c r="K3" s="146"/>
    </row>
    <row r="4" spans="1:11" s="147" customFormat="1" ht="12.75">
      <c r="B4" s="145" t="s">
        <v>17</v>
      </c>
      <c r="C4" s="146" t="str">
        <f>+""&amp;'DADOS DA OBRA'!$B$16&amp;", "&amp;'DADOS DA OBRA'!$B$19&amp;", "&amp;'DADOS DA OBRA'!$J$19&amp;", "&amp;'DADOS DA OBRA'!$P$19</f>
        <v>GO-479, Zona Rural, Distrito de Lagolândia, Pirenópolis, GO</v>
      </c>
      <c r="E4" s="261" t="s">
        <v>16</v>
      </c>
      <c r="F4" s="262" t="str">
        <f>'DADOS DA OBRA'!N25</f>
        <v>00</v>
      </c>
      <c r="I4" s="261" t="s">
        <v>504</v>
      </c>
      <c r="J4" s="263"/>
    </row>
    <row r="5" spans="1:11" s="147" customFormat="1" ht="12.75">
      <c r="B5" s="145" t="s">
        <v>505</v>
      </c>
      <c r="C5" s="539" t="str">
        <f>'DADOS DA OBRA'!B28</f>
        <v>GOINFRA CIVIL-10/2024, GOINFRA RODOVIÁRIA-10/2024, SINAPI-12/2024, SICRO3-10/2024, ORSE-11/2024.</v>
      </c>
      <c r="D5" s="539"/>
      <c r="E5" s="261" t="s">
        <v>506</v>
      </c>
      <c r="F5" s="262" t="str">
        <f>'DADOS DA OBRA'!B25</f>
        <v>10 MESES</v>
      </c>
      <c r="I5" s="261" t="s">
        <v>507</v>
      </c>
      <c r="J5" s="263"/>
    </row>
    <row r="6" spans="1:11" s="147" customFormat="1" ht="12.75" customHeight="1">
      <c r="C6" s="539"/>
      <c r="D6" s="539"/>
      <c r="I6" s="261" t="s">
        <v>508</v>
      </c>
      <c r="J6" s="263"/>
    </row>
    <row r="7" spans="1:11" s="148" customFormat="1" ht="6.95" customHeight="1">
      <c r="D7" s="149"/>
      <c r="J7" s="150"/>
      <c r="K7" s="151"/>
    </row>
    <row r="8" spans="1:11" s="185" customFormat="1" ht="33">
      <c r="A8" s="373" t="s">
        <v>501</v>
      </c>
      <c r="B8" s="374" t="s">
        <v>530</v>
      </c>
      <c r="C8" s="374" t="s">
        <v>531</v>
      </c>
      <c r="D8" s="374" t="s">
        <v>140</v>
      </c>
      <c r="E8" s="374" t="s">
        <v>532</v>
      </c>
      <c r="F8" s="374" t="s">
        <v>27</v>
      </c>
      <c r="G8" s="374" t="s">
        <v>565</v>
      </c>
      <c r="H8" s="374" t="s">
        <v>185</v>
      </c>
      <c r="I8" s="374" t="s">
        <v>566</v>
      </c>
      <c r="J8" s="374" t="s">
        <v>567</v>
      </c>
    </row>
    <row r="9" spans="1:11" ht="25.5">
      <c r="A9" s="375" t="s">
        <v>501</v>
      </c>
      <c r="B9" s="334" t="s">
        <v>459</v>
      </c>
      <c r="C9" s="334" t="s">
        <v>839</v>
      </c>
      <c r="D9" s="335" t="s">
        <v>449</v>
      </c>
      <c r="E9" s="334" t="s">
        <v>815</v>
      </c>
      <c r="F9" s="376">
        <v>182068.97</v>
      </c>
      <c r="G9" s="376">
        <v>12.4</v>
      </c>
      <c r="H9" s="376">
        <v>2257655.2200000002</v>
      </c>
      <c r="I9" s="377">
        <f>+H9/$G$56</f>
        <v>0.2545206248792084</v>
      </c>
      <c r="J9" s="378">
        <f>+I9</f>
        <v>0.2545206248792084</v>
      </c>
    </row>
    <row r="10" spans="1:11" ht="25.5">
      <c r="A10" s="375" t="s">
        <v>501</v>
      </c>
      <c r="B10" s="334" t="s">
        <v>499</v>
      </c>
      <c r="C10" s="334" t="s">
        <v>839</v>
      </c>
      <c r="D10" s="335" t="s">
        <v>500</v>
      </c>
      <c r="E10" s="334" t="s">
        <v>225</v>
      </c>
      <c r="F10" s="376">
        <v>12009.6</v>
      </c>
      <c r="G10" s="376">
        <v>102.75</v>
      </c>
      <c r="H10" s="376">
        <v>1233986.3999999999</v>
      </c>
      <c r="I10" s="377">
        <f t="shared" ref="I10:I54" si="0">+H10/$G$56</f>
        <v>0.1391155685944131</v>
      </c>
      <c r="J10" s="378">
        <f>+J9+I10</f>
        <v>0.3936361934736215</v>
      </c>
    </row>
    <row r="11" spans="1:11" ht="25.5">
      <c r="A11" s="375" t="s">
        <v>501</v>
      </c>
      <c r="B11" s="334" t="s">
        <v>539</v>
      </c>
      <c r="C11" s="334" t="s">
        <v>839</v>
      </c>
      <c r="D11" s="335" t="s">
        <v>540</v>
      </c>
      <c r="E11" s="334" t="s">
        <v>225</v>
      </c>
      <c r="F11" s="376">
        <v>1390.5</v>
      </c>
      <c r="G11" s="376">
        <v>640.02</v>
      </c>
      <c r="H11" s="376">
        <v>889947.81</v>
      </c>
      <c r="I11" s="377">
        <f t="shared" si="0"/>
        <v>0.10032978937815094</v>
      </c>
      <c r="J11" s="378">
        <f t="shared" ref="J11:J54" si="1">+J10+I11</f>
        <v>0.49396598285177246</v>
      </c>
    </row>
    <row r="12" spans="1:11" ht="25.5">
      <c r="A12" s="375" t="s">
        <v>501</v>
      </c>
      <c r="B12" s="334" t="s">
        <v>865</v>
      </c>
      <c r="C12" s="334" t="s">
        <v>839</v>
      </c>
      <c r="D12" s="335" t="s">
        <v>448</v>
      </c>
      <c r="E12" s="334" t="s">
        <v>258</v>
      </c>
      <c r="F12" s="376">
        <v>351.6</v>
      </c>
      <c r="G12" s="376">
        <v>2213.88</v>
      </c>
      <c r="H12" s="376">
        <v>778400.2</v>
      </c>
      <c r="I12" s="377">
        <f t="shared" si="0"/>
        <v>8.7754278667094607E-2</v>
      </c>
      <c r="J12" s="378">
        <f t="shared" si="1"/>
        <v>0.58172026151886702</v>
      </c>
    </row>
    <row r="13" spans="1:11" ht="25.5">
      <c r="A13" s="375" t="s">
        <v>501</v>
      </c>
      <c r="B13" s="334" t="s">
        <v>838</v>
      </c>
      <c r="C13" s="334" t="s">
        <v>839</v>
      </c>
      <c r="D13" s="335" t="s">
        <v>840</v>
      </c>
      <c r="E13" s="334" t="s">
        <v>250</v>
      </c>
      <c r="F13" s="376">
        <v>1</v>
      </c>
      <c r="G13" s="376">
        <v>588300.17000000004</v>
      </c>
      <c r="H13" s="376">
        <v>588300.17000000004</v>
      </c>
      <c r="I13" s="377">
        <f t="shared" si="0"/>
        <v>6.632302645615859E-2</v>
      </c>
      <c r="J13" s="378">
        <f t="shared" si="1"/>
        <v>0.64804328797502564</v>
      </c>
    </row>
    <row r="14" spans="1:11" ht="25.5">
      <c r="A14" s="375" t="s">
        <v>501</v>
      </c>
      <c r="B14" s="334" t="s">
        <v>856</v>
      </c>
      <c r="C14" s="334" t="s">
        <v>839</v>
      </c>
      <c r="D14" s="335" t="s">
        <v>857</v>
      </c>
      <c r="E14" s="334" t="s">
        <v>225</v>
      </c>
      <c r="F14" s="376">
        <v>504.62</v>
      </c>
      <c r="G14" s="376">
        <v>1037.1300000000001</v>
      </c>
      <c r="H14" s="376">
        <v>523356.54</v>
      </c>
      <c r="I14" s="377">
        <f t="shared" si="0"/>
        <v>5.9001495186417528E-2</v>
      </c>
      <c r="J14" s="378">
        <f t="shared" si="1"/>
        <v>0.70704478316144315</v>
      </c>
    </row>
    <row r="15" spans="1:11" ht="25.5">
      <c r="A15" s="375" t="s">
        <v>501</v>
      </c>
      <c r="B15" s="334" t="s">
        <v>461</v>
      </c>
      <c r="C15" s="334" t="s">
        <v>839</v>
      </c>
      <c r="D15" s="335" t="s">
        <v>451</v>
      </c>
      <c r="E15" s="334" t="s">
        <v>225</v>
      </c>
      <c r="F15" s="376">
        <v>622.58000000000004</v>
      </c>
      <c r="G15" s="376">
        <v>713.77</v>
      </c>
      <c r="H15" s="376">
        <v>444378.92</v>
      </c>
      <c r="I15" s="377">
        <f t="shared" si="0"/>
        <v>5.0097818036869135E-2</v>
      </c>
      <c r="J15" s="378">
        <f t="shared" si="1"/>
        <v>0.75714260119831223</v>
      </c>
    </row>
    <row r="16" spans="1:11" ht="25.5">
      <c r="A16" s="375" t="s">
        <v>501</v>
      </c>
      <c r="B16" s="334" t="s">
        <v>842</v>
      </c>
      <c r="C16" s="334" t="s">
        <v>839</v>
      </c>
      <c r="D16" s="335" t="s">
        <v>843</v>
      </c>
      <c r="E16" s="334" t="s">
        <v>250</v>
      </c>
      <c r="F16" s="376">
        <v>1</v>
      </c>
      <c r="G16" s="376">
        <v>269605.37</v>
      </c>
      <c r="H16" s="376">
        <v>269605.37</v>
      </c>
      <c r="I16" s="377">
        <f t="shared" si="0"/>
        <v>3.0394422777801376E-2</v>
      </c>
      <c r="J16" s="378">
        <f t="shared" si="1"/>
        <v>0.78753702397611358</v>
      </c>
    </row>
    <row r="17" spans="1:12" ht="25.5">
      <c r="A17" s="375" t="s">
        <v>501</v>
      </c>
      <c r="B17" s="334" t="s">
        <v>644</v>
      </c>
      <c r="C17" s="334" t="s">
        <v>839</v>
      </c>
      <c r="D17" s="335" t="s">
        <v>645</v>
      </c>
      <c r="E17" s="334" t="s">
        <v>225</v>
      </c>
      <c r="F17" s="376">
        <v>3695.09</v>
      </c>
      <c r="G17" s="376">
        <v>67.14</v>
      </c>
      <c r="H17" s="376">
        <v>248088.33499999999</v>
      </c>
      <c r="I17" s="377">
        <f t="shared" si="0"/>
        <v>2.7968663013762739E-2</v>
      </c>
      <c r="J17" s="378">
        <f t="shared" si="1"/>
        <v>0.81550568698987635</v>
      </c>
      <c r="L17" s="970"/>
    </row>
    <row r="18" spans="1:12" ht="25.5">
      <c r="A18" s="375" t="s">
        <v>501</v>
      </c>
      <c r="B18" s="334" t="s">
        <v>460</v>
      </c>
      <c r="C18" s="334" t="s">
        <v>839</v>
      </c>
      <c r="D18" s="335" t="s">
        <v>450</v>
      </c>
      <c r="E18" s="334" t="s">
        <v>231</v>
      </c>
      <c r="F18" s="376">
        <v>2493.35</v>
      </c>
      <c r="G18" s="376">
        <v>97.74</v>
      </c>
      <c r="H18" s="376">
        <v>243700.01499999998</v>
      </c>
      <c r="I18" s="377">
        <f t="shared" si="0"/>
        <v>2.7473938248583612E-2</v>
      </c>
      <c r="J18" s="378">
        <f t="shared" si="1"/>
        <v>0.84297962523845993</v>
      </c>
      <c r="L18" s="970"/>
    </row>
    <row r="19" spans="1:12" ht="25.5">
      <c r="A19" s="375" t="s">
        <v>501</v>
      </c>
      <c r="B19" s="334" t="s">
        <v>536</v>
      </c>
      <c r="C19" s="334" t="s">
        <v>839</v>
      </c>
      <c r="D19" s="335" t="s">
        <v>440</v>
      </c>
      <c r="E19" s="334" t="s">
        <v>225</v>
      </c>
      <c r="F19" s="376">
        <v>11710.46</v>
      </c>
      <c r="G19" s="376">
        <v>19.11</v>
      </c>
      <c r="H19" s="376">
        <v>223786.88500000001</v>
      </c>
      <c r="I19" s="377">
        <f t="shared" si="0"/>
        <v>2.5228997459572921E-2</v>
      </c>
      <c r="J19" s="378">
        <f t="shared" si="1"/>
        <v>0.86820862269803289</v>
      </c>
      <c r="L19" s="970"/>
    </row>
    <row r="20" spans="1:12" ht="25.5">
      <c r="A20" s="375" t="s">
        <v>501</v>
      </c>
      <c r="B20" s="334" t="s">
        <v>845</v>
      </c>
      <c r="C20" s="334" t="s">
        <v>839</v>
      </c>
      <c r="D20" s="335" t="s">
        <v>469</v>
      </c>
      <c r="E20" s="334" t="s">
        <v>225</v>
      </c>
      <c r="F20" s="376">
        <v>174.69</v>
      </c>
      <c r="G20" s="376">
        <v>652.45000000000005</v>
      </c>
      <c r="H20" s="376">
        <v>113976.485</v>
      </c>
      <c r="I20" s="377">
        <f t="shared" si="0"/>
        <v>1.2849334090851889E-2</v>
      </c>
      <c r="J20" s="378">
        <f t="shared" si="1"/>
        <v>0.88105795678888477</v>
      </c>
      <c r="L20" s="970"/>
    </row>
    <row r="21" spans="1:12" ht="25.5">
      <c r="A21" s="375" t="s">
        <v>501</v>
      </c>
      <c r="B21" s="334" t="s">
        <v>543</v>
      </c>
      <c r="C21" s="334" t="s">
        <v>839</v>
      </c>
      <c r="D21" s="335" t="s">
        <v>544</v>
      </c>
      <c r="E21" s="334" t="s">
        <v>806</v>
      </c>
      <c r="F21" s="376">
        <v>89636.1</v>
      </c>
      <c r="G21" s="376">
        <v>1.22</v>
      </c>
      <c r="H21" s="376">
        <v>109356.03499999999</v>
      </c>
      <c r="I21" s="377">
        <f t="shared" si="0"/>
        <v>1.2328439752865621E-2</v>
      </c>
      <c r="J21" s="378">
        <f t="shared" si="1"/>
        <v>0.89338639654175034</v>
      </c>
      <c r="L21" s="970"/>
    </row>
    <row r="22" spans="1:12" ht="25.5">
      <c r="A22" s="375" t="s">
        <v>501</v>
      </c>
      <c r="B22" s="334" t="s">
        <v>847</v>
      </c>
      <c r="C22" s="334" t="s">
        <v>839</v>
      </c>
      <c r="D22" s="335" t="s">
        <v>395</v>
      </c>
      <c r="E22" s="334" t="s">
        <v>806</v>
      </c>
      <c r="F22" s="376">
        <v>45343.41</v>
      </c>
      <c r="G22" s="376">
        <v>2.2599999999999998</v>
      </c>
      <c r="H22" s="376">
        <v>102476.095</v>
      </c>
      <c r="I22" s="377">
        <f t="shared" si="0"/>
        <v>1.1552817942936887E-2</v>
      </c>
      <c r="J22" s="378">
        <f t="shared" si="1"/>
        <v>0.90493921448468717</v>
      </c>
      <c r="L22" s="970"/>
    </row>
    <row r="23" spans="1:12" ht="25.5">
      <c r="A23" s="375" t="s">
        <v>501</v>
      </c>
      <c r="B23" s="334" t="s">
        <v>535</v>
      </c>
      <c r="C23" s="334" t="s">
        <v>839</v>
      </c>
      <c r="D23" s="335" t="s">
        <v>400</v>
      </c>
      <c r="E23" s="334" t="s">
        <v>806</v>
      </c>
      <c r="F23" s="376">
        <v>39989.730000000003</v>
      </c>
      <c r="G23" s="376">
        <v>1.94</v>
      </c>
      <c r="H23" s="376">
        <v>77580.065000000002</v>
      </c>
      <c r="I23" s="377">
        <f t="shared" si="0"/>
        <v>8.7461213949088304E-3</v>
      </c>
      <c r="J23" s="378">
        <f t="shared" si="1"/>
        <v>0.91368533587959599</v>
      </c>
      <c r="L23" s="970"/>
    </row>
    <row r="24" spans="1:12" ht="25.5">
      <c r="A24" s="375" t="s">
        <v>501</v>
      </c>
      <c r="B24" s="334" t="s">
        <v>496</v>
      </c>
      <c r="C24" s="334" t="s">
        <v>839</v>
      </c>
      <c r="D24" s="335" t="s">
        <v>497</v>
      </c>
      <c r="E24" s="334" t="s">
        <v>225</v>
      </c>
      <c r="F24" s="376">
        <v>108.24</v>
      </c>
      <c r="G24" s="376">
        <v>667.11</v>
      </c>
      <c r="H24" s="376">
        <v>72207.974999999991</v>
      </c>
      <c r="I24" s="377">
        <f t="shared" si="0"/>
        <v>8.1404896351987069E-3</v>
      </c>
      <c r="J24" s="378">
        <f t="shared" si="1"/>
        <v>0.92182582551479475</v>
      </c>
      <c r="L24" s="970"/>
    </row>
    <row r="25" spans="1:12" ht="25.5">
      <c r="A25" s="375" t="s">
        <v>501</v>
      </c>
      <c r="B25" s="334" t="s">
        <v>493</v>
      </c>
      <c r="C25" s="334" t="s">
        <v>839</v>
      </c>
      <c r="D25" s="335" t="s">
        <v>127</v>
      </c>
      <c r="E25" s="334" t="s">
        <v>815</v>
      </c>
      <c r="F25" s="376">
        <v>1339.08</v>
      </c>
      <c r="G25" s="376">
        <v>50.83</v>
      </c>
      <c r="H25" s="376">
        <v>68065.424999999988</v>
      </c>
      <c r="I25" s="377">
        <f t="shared" si="0"/>
        <v>7.6734721715696202E-3</v>
      </c>
      <c r="J25" s="378">
        <f t="shared" si="1"/>
        <v>0.92949929768636441</v>
      </c>
      <c r="L25" s="970"/>
    </row>
    <row r="26" spans="1:12" ht="25.5">
      <c r="A26" s="375" t="s">
        <v>501</v>
      </c>
      <c r="B26" s="334" t="s">
        <v>485</v>
      </c>
      <c r="C26" s="334" t="s">
        <v>839</v>
      </c>
      <c r="D26" s="335" t="s">
        <v>486</v>
      </c>
      <c r="E26" s="334" t="s">
        <v>225</v>
      </c>
      <c r="F26" s="376">
        <v>88.13</v>
      </c>
      <c r="G26" s="376">
        <v>651.37</v>
      </c>
      <c r="H26" s="376">
        <v>57405.225000000006</v>
      </c>
      <c r="I26" s="377">
        <f t="shared" si="0"/>
        <v>6.4716762811690776E-3</v>
      </c>
      <c r="J26" s="378">
        <f t="shared" si="1"/>
        <v>0.93597097396753348</v>
      </c>
      <c r="L26" s="970"/>
    </row>
    <row r="27" spans="1:12" ht="25.5">
      <c r="A27" s="375" t="s">
        <v>501</v>
      </c>
      <c r="B27" s="334" t="s">
        <v>458</v>
      </c>
      <c r="C27" s="334" t="s">
        <v>839</v>
      </c>
      <c r="D27" s="335" t="s">
        <v>447</v>
      </c>
      <c r="E27" s="334" t="s">
        <v>258</v>
      </c>
      <c r="F27" s="376">
        <v>208.8</v>
      </c>
      <c r="G27" s="376">
        <v>269.94</v>
      </c>
      <c r="H27" s="376">
        <v>56363.465000000004</v>
      </c>
      <c r="I27" s="377">
        <f t="shared" si="0"/>
        <v>6.354231684746527E-3</v>
      </c>
      <c r="J27" s="378">
        <f t="shared" si="1"/>
        <v>0.94232520565228006</v>
      </c>
      <c r="L27" s="970"/>
    </row>
    <row r="28" spans="1:12" ht="25.5">
      <c r="A28" s="375" t="s">
        <v>501</v>
      </c>
      <c r="B28" s="334" t="s">
        <v>537</v>
      </c>
      <c r="C28" s="334" t="s">
        <v>839</v>
      </c>
      <c r="D28" s="335" t="s">
        <v>538</v>
      </c>
      <c r="E28" s="334" t="s">
        <v>225</v>
      </c>
      <c r="F28" s="376">
        <v>62</v>
      </c>
      <c r="G28" s="376">
        <v>815.09</v>
      </c>
      <c r="H28" s="376">
        <v>50535.575000000004</v>
      </c>
      <c r="I28" s="377">
        <f t="shared" si="0"/>
        <v>5.6972145320001973E-3</v>
      </c>
      <c r="J28" s="378">
        <f t="shared" si="1"/>
        <v>0.94802242018428029</v>
      </c>
      <c r="L28" s="970"/>
    </row>
    <row r="29" spans="1:12" ht="25.5">
      <c r="A29" s="375" t="s">
        <v>501</v>
      </c>
      <c r="B29" s="334" t="s">
        <v>852</v>
      </c>
      <c r="C29" s="334" t="s">
        <v>839</v>
      </c>
      <c r="D29" s="335" t="s">
        <v>441</v>
      </c>
      <c r="E29" s="334" t="s">
        <v>225</v>
      </c>
      <c r="F29" s="376">
        <v>11710.46</v>
      </c>
      <c r="G29" s="376">
        <v>4.18</v>
      </c>
      <c r="H29" s="376">
        <v>48949.715000000004</v>
      </c>
      <c r="I29" s="377">
        <f t="shared" si="0"/>
        <v>5.5184298909286781E-3</v>
      </c>
      <c r="J29" s="378">
        <f t="shared" si="1"/>
        <v>0.95354085007520895</v>
      </c>
      <c r="L29" s="970"/>
    </row>
    <row r="30" spans="1:12">
      <c r="A30" s="375" t="s">
        <v>501</v>
      </c>
      <c r="B30" s="334" t="s">
        <v>834</v>
      </c>
      <c r="C30" s="334" t="s">
        <v>858</v>
      </c>
      <c r="D30" s="335" t="s">
        <v>751</v>
      </c>
      <c r="E30" s="334" t="s">
        <v>815</v>
      </c>
      <c r="F30" s="376">
        <v>1298.0999999999999</v>
      </c>
      <c r="G30" s="376">
        <v>35.78</v>
      </c>
      <c r="H30" s="376">
        <v>46446.005000000005</v>
      </c>
      <c r="I30" s="377">
        <f t="shared" si="0"/>
        <v>5.2361698593387691E-3</v>
      </c>
      <c r="J30" s="378">
        <f t="shared" si="1"/>
        <v>0.95877701993454767</v>
      </c>
      <c r="L30" s="970"/>
    </row>
    <row r="31" spans="1:12" ht="25.5">
      <c r="A31" s="375" t="s">
        <v>501</v>
      </c>
      <c r="B31" s="334" t="s">
        <v>471</v>
      </c>
      <c r="C31" s="334" t="s">
        <v>839</v>
      </c>
      <c r="D31" s="335" t="s">
        <v>475</v>
      </c>
      <c r="E31" s="334" t="s">
        <v>225</v>
      </c>
      <c r="F31" s="376">
        <v>3968.31</v>
      </c>
      <c r="G31" s="376">
        <v>9.93</v>
      </c>
      <c r="H31" s="376">
        <v>39405.305</v>
      </c>
      <c r="I31" s="377">
        <f t="shared" si="0"/>
        <v>4.4424244956923912E-3</v>
      </c>
      <c r="J31" s="378">
        <f t="shared" si="1"/>
        <v>0.9632194444302401</v>
      </c>
      <c r="L31" s="970"/>
    </row>
    <row r="32" spans="1:12" ht="25.5">
      <c r="A32" s="375" t="s">
        <v>501</v>
      </c>
      <c r="B32" s="334" t="s">
        <v>854</v>
      </c>
      <c r="C32" s="334" t="s">
        <v>839</v>
      </c>
      <c r="D32" s="335" t="s">
        <v>443</v>
      </c>
      <c r="E32" s="334" t="s">
        <v>225</v>
      </c>
      <c r="F32" s="376">
        <v>8021.66</v>
      </c>
      <c r="G32" s="376">
        <v>4.8</v>
      </c>
      <c r="H32" s="376">
        <v>38503.955000000002</v>
      </c>
      <c r="I32" s="377">
        <f t="shared" si="0"/>
        <v>4.3408092609113803E-3</v>
      </c>
      <c r="J32" s="378">
        <f t="shared" si="1"/>
        <v>0.96756025369115151</v>
      </c>
      <c r="L32" s="970"/>
    </row>
    <row r="33" spans="1:12" ht="25.5">
      <c r="A33" s="375" t="s">
        <v>501</v>
      </c>
      <c r="B33" s="334" t="s">
        <v>891</v>
      </c>
      <c r="C33" s="334" t="s">
        <v>839</v>
      </c>
      <c r="D33" s="335" t="s">
        <v>655</v>
      </c>
      <c r="E33" s="334" t="s">
        <v>231</v>
      </c>
      <c r="F33" s="376">
        <v>200.48</v>
      </c>
      <c r="G33" s="376">
        <v>188.71</v>
      </c>
      <c r="H33" s="376">
        <v>37832.575000000004</v>
      </c>
      <c r="I33" s="377">
        <f t="shared" si="0"/>
        <v>4.2651200876409811E-3</v>
      </c>
      <c r="J33" s="378">
        <f t="shared" si="1"/>
        <v>0.97182537377879252</v>
      </c>
      <c r="L33" s="970"/>
    </row>
    <row r="34" spans="1:12" ht="25.5">
      <c r="A34" s="375" t="s">
        <v>501</v>
      </c>
      <c r="B34" s="334" t="s">
        <v>792</v>
      </c>
      <c r="C34" s="334" t="s">
        <v>839</v>
      </c>
      <c r="D34" s="335" t="s">
        <v>793</v>
      </c>
      <c r="E34" s="334" t="s">
        <v>250</v>
      </c>
      <c r="F34" s="376">
        <v>1</v>
      </c>
      <c r="G34" s="376">
        <v>36729.72</v>
      </c>
      <c r="H34" s="376">
        <v>36729.715000000004</v>
      </c>
      <c r="I34" s="377">
        <f t="shared" si="0"/>
        <v>4.1407872781545601E-3</v>
      </c>
      <c r="J34" s="378">
        <f t="shared" si="1"/>
        <v>0.97596616105694711</v>
      </c>
      <c r="L34" s="970"/>
    </row>
    <row r="35" spans="1:12" ht="25.5">
      <c r="A35" s="375" t="s">
        <v>501</v>
      </c>
      <c r="B35" s="334" t="s">
        <v>887</v>
      </c>
      <c r="C35" s="334" t="s">
        <v>446</v>
      </c>
      <c r="D35" s="335" t="s">
        <v>452</v>
      </c>
      <c r="E35" s="334" t="s">
        <v>457</v>
      </c>
      <c r="F35" s="376">
        <v>1</v>
      </c>
      <c r="G35" s="376">
        <v>32500</v>
      </c>
      <c r="H35" s="376">
        <v>32499.994999999999</v>
      </c>
      <c r="I35" s="377">
        <f t="shared" si="0"/>
        <v>3.6639425553965446E-3</v>
      </c>
      <c r="J35" s="378">
        <f t="shared" si="1"/>
        <v>0.97963010361234371</v>
      </c>
      <c r="L35" s="970"/>
    </row>
    <row r="36" spans="1:12" ht="25.5">
      <c r="A36" s="375" t="s">
        <v>501</v>
      </c>
      <c r="B36" s="334" t="s">
        <v>541</v>
      </c>
      <c r="C36" s="334" t="s">
        <v>839</v>
      </c>
      <c r="D36" s="335" t="s">
        <v>542</v>
      </c>
      <c r="E36" s="334" t="s">
        <v>231</v>
      </c>
      <c r="F36" s="376">
        <v>3418</v>
      </c>
      <c r="G36" s="376">
        <v>9.11</v>
      </c>
      <c r="H36" s="376">
        <v>31137.974999999999</v>
      </c>
      <c r="I36" s="377">
        <f t="shared" si="0"/>
        <v>3.5103928997950221E-3</v>
      </c>
      <c r="J36" s="378">
        <f t="shared" si="1"/>
        <v>0.98314049651213875</v>
      </c>
      <c r="L36" s="970"/>
    </row>
    <row r="37" spans="1:12" ht="25.5">
      <c r="A37" s="375" t="s">
        <v>501</v>
      </c>
      <c r="B37" s="334" t="s">
        <v>438</v>
      </c>
      <c r="C37" s="334" t="s">
        <v>839</v>
      </c>
      <c r="D37" s="335" t="s">
        <v>439</v>
      </c>
      <c r="E37" s="334" t="s">
        <v>225</v>
      </c>
      <c r="F37" s="376">
        <v>4099.4799999999996</v>
      </c>
      <c r="G37" s="376">
        <v>7.58</v>
      </c>
      <c r="H37" s="376">
        <v>31074.044999999998</v>
      </c>
      <c r="I37" s="377">
        <f t="shared" si="0"/>
        <v>3.5031856418380131E-3</v>
      </c>
      <c r="J37" s="378">
        <f t="shared" si="1"/>
        <v>0.9866436821539768</v>
      </c>
      <c r="L37" s="970"/>
    </row>
    <row r="38" spans="1:12" ht="25.5">
      <c r="A38" s="375" t="s">
        <v>501</v>
      </c>
      <c r="B38" s="334" t="s">
        <v>491</v>
      </c>
      <c r="C38" s="334" t="s">
        <v>839</v>
      </c>
      <c r="D38" s="335" t="s">
        <v>492</v>
      </c>
      <c r="E38" s="334" t="s">
        <v>225</v>
      </c>
      <c r="F38" s="376">
        <v>38.4</v>
      </c>
      <c r="G38" s="376">
        <v>684.27</v>
      </c>
      <c r="H38" s="376">
        <v>26275.954999999998</v>
      </c>
      <c r="I38" s="377">
        <f t="shared" si="0"/>
        <v>2.9622647544464116E-3</v>
      </c>
      <c r="J38" s="378">
        <f t="shared" si="1"/>
        <v>0.98960594690842318</v>
      </c>
      <c r="L38" s="970"/>
    </row>
    <row r="39" spans="1:12" ht="25.5">
      <c r="A39" s="375" t="s">
        <v>501</v>
      </c>
      <c r="B39" s="334" t="s">
        <v>853</v>
      </c>
      <c r="C39" s="334" t="s">
        <v>839</v>
      </c>
      <c r="D39" s="335" t="s">
        <v>442</v>
      </c>
      <c r="E39" s="334" t="s">
        <v>806</v>
      </c>
      <c r="F39" s="376">
        <v>7611.8</v>
      </c>
      <c r="G39" s="376">
        <v>2.5</v>
      </c>
      <c r="H39" s="376">
        <v>19029.494999999999</v>
      </c>
      <c r="I39" s="377">
        <f t="shared" si="0"/>
        <v>2.1453226850713597E-3</v>
      </c>
      <c r="J39" s="378">
        <f t="shared" si="1"/>
        <v>0.99175126959349458</v>
      </c>
      <c r="L39" s="970"/>
    </row>
    <row r="40" spans="1:12">
      <c r="A40" s="375" t="s">
        <v>501</v>
      </c>
      <c r="B40" s="334" t="s">
        <v>848</v>
      </c>
      <c r="C40" s="334" t="s">
        <v>735</v>
      </c>
      <c r="D40" s="335" t="s">
        <v>850</v>
      </c>
      <c r="E40" s="334" t="s">
        <v>833</v>
      </c>
      <c r="F40" s="376">
        <v>436.72</v>
      </c>
      <c r="G40" s="376">
        <v>30</v>
      </c>
      <c r="H40" s="376">
        <v>13101.595000000001</v>
      </c>
      <c r="I40" s="377">
        <f t="shared" si="0"/>
        <v>1.4770307338222851E-3</v>
      </c>
      <c r="J40" s="378">
        <f t="shared" si="1"/>
        <v>0.9932283003273169</v>
      </c>
      <c r="L40" s="970"/>
    </row>
    <row r="41" spans="1:12" ht="25.5">
      <c r="A41" s="375" t="s">
        <v>501</v>
      </c>
      <c r="B41" s="334" t="s">
        <v>462</v>
      </c>
      <c r="C41" s="334" t="s">
        <v>839</v>
      </c>
      <c r="D41" s="335" t="s">
        <v>453</v>
      </c>
      <c r="E41" s="334" t="s">
        <v>225</v>
      </c>
      <c r="F41" s="376">
        <v>14.18</v>
      </c>
      <c r="G41" s="376">
        <v>625.79999999999995</v>
      </c>
      <c r="H41" s="376">
        <v>8873.8350000000009</v>
      </c>
      <c r="I41" s="377">
        <f t="shared" si="0"/>
        <v>1.0004069750185285E-3</v>
      </c>
      <c r="J41" s="378">
        <f t="shared" si="1"/>
        <v>0.99422870730233548</v>
      </c>
      <c r="L41" s="970"/>
    </row>
    <row r="42" spans="1:12" ht="25.5">
      <c r="A42" s="375" t="s">
        <v>501</v>
      </c>
      <c r="B42" s="334" t="s">
        <v>936</v>
      </c>
      <c r="C42" s="334" t="s">
        <v>634</v>
      </c>
      <c r="D42" s="335" t="s">
        <v>658</v>
      </c>
      <c r="E42" s="334" t="s">
        <v>250</v>
      </c>
      <c r="F42" s="376">
        <v>16</v>
      </c>
      <c r="G42" s="376">
        <v>540.71</v>
      </c>
      <c r="H42" s="376">
        <v>8651.3550000000014</v>
      </c>
      <c r="I42" s="377">
        <f t="shared" si="0"/>
        <v>9.753253114759765E-4</v>
      </c>
      <c r="J42" s="378">
        <f t="shared" si="1"/>
        <v>0.99520403261381141</v>
      </c>
      <c r="L42" s="970"/>
    </row>
    <row r="43" spans="1:12" ht="25.5">
      <c r="A43" s="375" t="s">
        <v>501</v>
      </c>
      <c r="B43" s="334" t="s">
        <v>473</v>
      </c>
      <c r="C43" s="334" t="s">
        <v>839</v>
      </c>
      <c r="D43" s="335" t="s">
        <v>477</v>
      </c>
      <c r="E43" s="334" t="s">
        <v>225</v>
      </c>
      <c r="F43" s="376">
        <v>3987.03</v>
      </c>
      <c r="G43" s="376">
        <v>2</v>
      </c>
      <c r="H43" s="376">
        <v>7974.0550000000003</v>
      </c>
      <c r="I43" s="377">
        <f t="shared" si="0"/>
        <v>8.9896873687434701E-4</v>
      </c>
      <c r="J43" s="378">
        <f t="shared" si="1"/>
        <v>0.99610300135068575</v>
      </c>
      <c r="L43" s="970"/>
    </row>
    <row r="44" spans="1:12">
      <c r="A44" s="375" t="s">
        <v>501</v>
      </c>
      <c r="B44" s="334" t="s">
        <v>472</v>
      </c>
      <c r="C44" s="334" t="s">
        <v>858</v>
      </c>
      <c r="D44" s="335" t="s">
        <v>476</v>
      </c>
      <c r="E44" s="334" t="s">
        <v>806</v>
      </c>
      <c r="F44" s="376">
        <v>2579.4</v>
      </c>
      <c r="G44" s="376">
        <v>2.76</v>
      </c>
      <c r="H44" s="376">
        <v>7119.1350000000002</v>
      </c>
      <c r="I44" s="377">
        <f t="shared" si="0"/>
        <v>8.0258786760160981E-4</v>
      </c>
      <c r="J44" s="378">
        <f t="shared" si="1"/>
        <v>0.99690558921828731</v>
      </c>
      <c r="L44" s="970"/>
    </row>
    <row r="45" spans="1:12" ht="25.5">
      <c r="A45" s="375" t="s">
        <v>501</v>
      </c>
      <c r="B45" s="334" t="s">
        <v>934</v>
      </c>
      <c r="C45" s="334" t="s">
        <v>839</v>
      </c>
      <c r="D45" s="335" t="s">
        <v>937</v>
      </c>
      <c r="E45" s="334" t="s">
        <v>231</v>
      </c>
      <c r="F45" s="376">
        <v>9.5</v>
      </c>
      <c r="G45" s="376">
        <v>662.04</v>
      </c>
      <c r="H45" s="376">
        <v>6289.375</v>
      </c>
      <c r="I45" s="377">
        <f t="shared" si="0"/>
        <v>7.0904345398659736E-4</v>
      </c>
      <c r="J45" s="378">
        <f t="shared" si="1"/>
        <v>0.9976146326722739</v>
      </c>
      <c r="L45" s="970"/>
    </row>
    <row r="46" spans="1:12" ht="25.5">
      <c r="A46" s="375" t="s">
        <v>501</v>
      </c>
      <c r="B46" s="334" t="s">
        <v>859</v>
      </c>
      <c r="C46" s="334" t="s">
        <v>839</v>
      </c>
      <c r="D46" s="335" t="s">
        <v>653</v>
      </c>
      <c r="E46" s="334" t="s">
        <v>231</v>
      </c>
      <c r="F46" s="376">
        <v>1148.01</v>
      </c>
      <c r="G46" s="376">
        <v>4.9400000000000004</v>
      </c>
      <c r="H46" s="376">
        <v>5671.1549999999997</v>
      </c>
      <c r="I46" s="377">
        <f t="shared" si="0"/>
        <v>6.393473642918988E-4</v>
      </c>
      <c r="J46" s="378">
        <f t="shared" si="1"/>
        <v>0.99825398003656585</v>
      </c>
      <c r="L46" s="970"/>
    </row>
    <row r="47" spans="1:12" ht="25.5">
      <c r="A47" s="375" t="s">
        <v>501</v>
      </c>
      <c r="B47" s="334" t="s">
        <v>545</v>
      </c>
      <c r="C47" s="334" t="s">
        <v>839</v>
      </c>
      <c r="D47" s="335" t="s">
        <v>546</v>
      </c>
      <c r="E47" s="334" t="s">
        <v>231</v>
      </c>
      <c r="F47" s="376">
        <v>950.4</v>
      </c>
      <c r="G47" s="376">
        <v>4.34</v>
      </c>
      <c r="H47" s="376">
        <v>4124.7249999999995</v>
      </c>
      <c r="I47" s="377">
        <f t="shared" si="0"/>
        <v>4.6500793174915903E-4</v>
      </c>
      <c r="J47" s="378">
        <f t="shared" si="1"/>
        <v>0.99871898796831504</v>
      </c>
      <c r="L47" s="970"/>
    </row>
    <row r="48" spans="1:12" ht="25.5">
      <c r="A48" s="375" t="s">
        <v>501</v>
      </c>
      <c r="B48" s="334" t="s">
        <v>866</v>
      </c>
      <c r="C48" s="334" t="s">
        <v>839</v>
      </c>
      <c r="D48" s="335" t="s">
        <v>474</v>
      </c>
      <c r="E48" s="334" t="s">
        <v>225</v>
      </c>
      <c r="F48" s="376">
        <v>5.88</v>
      </c>
      <c r="G48" s="376">
        <v>573.59</v>
      </c>
      <c r="H48" s="376">
        <v>3372.6949999999997</v>
      </c>
      <c r="I48" s="377">
        <f t="shared" si="0"/>
        <v>3.8022654270787268E-4</v>
      </c>
      <c r="J48" s="378">
        <f t="shared" si="1"/>
        <v>0.9990992145110229</v>
      </c>
      <c r="L48" s="970"/>
    </row>
    <row r="49" spans="1:12">
      <c r="A49" s="375" t="s">
        <v>501</v>
      </c>
      <c r="B49" s="334" t="s">
        <v>533</v>
      </c>
      <c r="C49" s="334" t="s">
        <v>858</v>
      </c>
      <c r="D49" s="335" t="s">
        <v>534</v>
      </c>
      <c r="E49" s="334" t="s">
        <v>785</v>
      </c>
      <c r="F49" s="376">
        <v>222</v>
      </c>
      <c r="G49" s="376">
        <v>15</v>
      </c>
      <c r="H49" s="376">
        <v>3329.9949999999999</v>
      </c>
      <c r="I49" s="377">
        <f t="shared" si="0"/>
        <v>3.7541268513295822E-4</v>
      </c>
      <c r="J49" s="378">
        <f t="shared" si="1"/>
        <v>0.99947462719615587</v>
      </c>
      <c r="L49" s="970"/>
    </row>
    <row r="50" spans="1:12" ht="25.5">
      <c r="A50" s="375" t="s">
        <v>501</v>
      </c>
      <c r="B50" s="334" t="s">
        <v>871</v>
      </c>
      <c r="C50" s="334" t="s">
        <v>839</v>
      </c>
      <c r="D50" s="335" t="s">
        <v>657</v>
      </c>
      <c r="E50" s="334" t="s">
        <v>225</v>
      </c>
      <c r="F50" s="376">
        <v>180.62</v>
      </c>
      <c r="G50" s="376">
        <v>16.04</v>
      </c>
      <c r="H50" s="376">
        <v>2897.1349999999998</v>
      </c>
      <c r="I50" s="377">
        <f t="shared" si="0"/>
        <v>3.266134722552655E-4</v>
      </c>
      <c r="J50" s="378">
        <f t="shared" si="1"/>
        <v>0.99980124066841114</v>
      </c>
      <c r="L50" s="970"/>
    </row>
    <row r="51" spans="1:12" ht="25.5">
      <c r="A51" s="375" t="s">
        <v>501</v>
      </c>
      <c r="B51" s="334" t="s">
        <v>880</v>
      </c>
      <c r="C51" s="334" t="s">
        <v>445</v>
      </c>
      <c r="D51" s="335" t="s">
        <v>881</v>
      </c>
      <c r="E51" s="334" t="s">
        <v>454</v>
      </c>
      <c r="F51" s="376">
        <v>11.2</v>
      </c>
      <c r="G51" s="376">
        <v>68.069999999999993</v>
      </c>
      <c r="H51" s="376">
        <v>762.375</v>
      </c>
      <c r="I51" s="377">
        <f t="shared" si="0"/>
        <v>8.5947650320267454E-5</v>
      </c>
      <c r="J51" s="378">
        <f t="shared" si="1"/>
        <v>0.99988718831873136</v>
      </c>
      <c r="L51" s="970"/>
    </row>
    <row r="52" spans="1:12" ht="25.5">
      <c r="A52" s="375" t="s">
        <v>501</v>
      </c>
      <c r="B52" s="334" t="s">
        <v>846</v>
      </c>
      <c r="C52" s="334" t="s">
        <v>839</v>
      </c>
      <c r="D52" s="335" t="s">
        <v>390</v>
      </c>
      <c r="E52" s="334" t="s">
        <v>225</v>
      </c>
      <c r="F52" s="376">
        <v>193.41</v>
      </c>
      <c r="G52" s="376">
        <v>2.4900000000000002</v>
      </c>
      <c r="H52" s="376">
        <v>481.58499999999998</v>
      </c>
      <c r="I52" s="377">
        <f t="shared" si="0"/>
        <v>5.4292309138528938E-5</v>
      </c>
      <c r="J52" s="378">
        <f t="shared" si="1"/>
        <v>0.99994148062786992</v>
      </c>
      <c r="L52" s="970"/>
    </row>
    <row r="53" spans="1:12" ht="25.5">
      <c r="A53" s="375" t="s">
        <v>501</v>
      </c>
      <c r="B53" s="334" t="s">
        <v>494</v>
      </c>
      <c r="C53" s="334" t="s">
        <v>839</v>
      </c>
      <c r="D53" s="335" t="s">
        <v>931</v>
      </c>
      <c r="E53" s="334" t="s">
        <v>250</v>
      </c>
      <c r="F53" s="376">
        <v>38</v>
      </c>
      <c r="G53" s="376">
        <v>8.34</v>
      </c>
      <c r="H53" s="376">
        <v>316.91500000000002</v>
      </c>
      <c r="I53" s="377">
        <f t="shared" si="0"/>
        <v>3.5727954879485241E-5</v>
      </c>
      <c r="J53" s="378">
        <f t="shared" si="1"/>
        <v>0.99997720858274941</v>
      </c>
      <c r="L53" s="970"/>
    </row>
    <row r="54" spans="1:12" ht="25.5">
      <c r="A54" s="375" t="s">
        <v>501</v>
      </c>
      <c r="B54" s="334" t="s">
        <v>637</v>
      </c>
      <c r="C54" s="334" t="s">
        <v>839</v>
      </c>
      <c r="D54" s="335" t="s">
        <v>636</v>
      </c>
      <c r="E54" s="334" t="s">
        <v>231</v>
      </c>
      <c r="F54" s="376">
        <v>374.4</v>
      </c>
      <c r="G54" s="376">
        <v>0.54</v>
      </c>
      <c r="H54" s="376">
        <v>202.16499999999999</v>
      </c>
      <c r="I54" s="377">
        <f t="shared" si="0"/>
        <v>2.2791417251348574E-5</v>
      </c>
      <c r="J54" s="378">
        <f t="shared" si="1"/>
        <v>1.0000000000000007</v>
      </c>
      <c r="L54" s="970"/>
    </row>
    <row r="55" spans="1:12" ht="16.5">
      <c r="A55" s="336"/>
      <c r="B55" s="336"/>
      <c r="C55" s="336"/>
      <c r="D55" s="379"/>
      <c r="E55" s="336"/>
      <c r="F55" s="336"/>
      <c r="G55" s="336"/>
      <c r="H55" s="336"/>
      <c r="I55" s="336"/>
      <c r="J55" s="19"/>
    </row>
    <row r="56" spans="1:12" ht="16.5">
      <c r="A56" s="614"/>
      <c r="B56" s="614"/>
      <c r="C56" s="614"/>
      <c r="D56" s="379"/>
      <c r="E56" s="615" t="s">
        <v>512</v>
      </c>
      <c r="F56" s="614"/>
      <c r="G56" s="616">
        <f>SUM(H9:H54)</f>
        <v>8870225.0399999954</v>
      </c>
      <c r="H56" s="614"/>
      <c r="I56" s="614"/>
      <c r="J56" s="19"/>
    </row>
    <row r="57" spans="1:12" ht="16.5">
      <c r="A57" s="614"/>
      <c r="B57" s="614"/>
      <c r="C57" s="614"/>
      <c r="D57" s="379"/>
      <c r="E57" s="615"/>
      <c r="F57" s="614"/>
      <c r="G57" s="616"/>
      <c r="H57" s="614"/>
      <c r="I57" s="614"/>
      <c r="J57" s="19"/>
    </row>
    <row r="58" spans="1:12" ht="16.5">
      <c r="A58" s="614"/>
      <c r="B58" s="614"/>
      <c r="C58" s="614"/>
      <c r="D58" s="379"/>
      <c r="E58" s="615"/>
      <c r="F58" s="614"/>
      <c r="G58" s="616"/>
      <c r="H58" s="614"/>
      <c r="I58" s="614"/>
      <c r="J58" s="19"/>
    </row>
  </sheetData>
  <mergeCells count="12">
    <mergeCell ref="B1:J1"/>
    <mergeCell ref="C3:D3"/>
    <mergeCell ref="C5:D6"/>
    <mergeCell ref="A56:C56"/>
    <mergeCell ref="E56:F56"/>
    <mergeCell ref="G56:I56"/>
    <mergeCell ref="A57:C57"/>
    <mergeCell ref="E57:F57"/>
    <mergeCell ref="G57:I57"/>
    <mergeCell ref="A58:C58"/>
    <mergeCell ref="E58:F58"/>
    <mergeCell ref="G58:I58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76" orientation="landscape" r:id="rId1"/>
  <headerFooter>
    <oddHeader>&amp;L&amp;G</oddHeader>
    <oddFooter>&amp;L&amp;"Arial Narrow,Normal"&amp;10&amp;A
&amp;F&amp;R&amp;"Arial Narrow,Normal"&amp;10Página &amp;P de &amp;N</oddFooter>
  </headerFooter>
  <colBreaks count="1" manualBreakCount="1">
    <brk id="21" max="1048575" man="1"/>
  </colBreaks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2C565-2BF5-4A32-9E23-8F92E21819FD}">
  <dimension ref="B1:Y30"/>
  <sheetViews>
    <sheetView showGridLines="0" showZeros="0" view="pageBreakPreview" zoomScale="85" zoomScaleNormal="100" zoomScaleSheetLayoutView="8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9.7109375" style="28" bestFit="1" customWidth="1"/>
    <col min="5" max="14" width="10.7109375" style="28" customWidth="1"/>
    <col min="15" max="15" width="10.7109375" style="30" customWidth="1"/>
    <col min="16" max="16" width="1.7109375" style="28" customWidth="1"/>
    <col min="17" max="17" width="9.140625" style="28" customWidth="1"/>
    <col min="18" max="16384" width="9.140625" style="28"/>
  </cols>
  <sheetData>
    <row r="1" spans="2:25" s="18" customFormat="1" ht="20.100000000000001" customHeight="1">
      <c r="B1" s="538" t="s">
        <v>136</v>
      </c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</row>
    <row r="2" spans="2:25" s="18" customFormat="1" ht="20.100000000000001" customHeight="1"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</row>
    <row r="3" spans="2:25" s="18" customFormat="1" ht="12" customHeight="1"/>
    <row r="4" spans="2:25" s="5" customFormat="1" ht="15" customHeight="1">
      <c r="B4" s="1" t="s">
        <v>15</v>
      </c>
      <c r="C4" s="2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I4" s="2"/>
      <c r="J4" s="2"/>
      <c r="K4" s="2"/>
      <c r="L4" s="2"/>
      <c r="M4" s="2"/>
      <c r="N4" s="1" t="s">
        <v>20</v>
      </c>
      <c r="O4" s="269">
        <f>'DADOS DA OBRA'!N22</f>
        <v>45681</v>
      </c>
      <c r="R4" s="10"/>
      <c r="S4" s="10"/>
      <c r="T4" s="11"/>
      <c r="U4" s="11"/>
    </row>
    <row r="5" spans="2:25" s="5" customFormat="1" ht="15" customHeight="1">
      <c r="B5" s="1" t="s">
        <v>17</v>
      </c>
      <c r="C5" s="617" t="str">
        <f>+""&amp;'DADOS DA OBRA'!$B$16&amp;", "&amp;'DADOS DA OBRA'!$B$19&amp;", "&amp;'DADOS DA OBRA'!$J$19&amp;", "&amp;'DADOS DA OBRA'!$P$19</f>
        <v>GO-479, Zona Rural, Distrito de Lagolândia, Pirenópolis, GO</v>
      </c>
      <c r="D5" s="617"/>
      <c r="E5" s="617"/>
      <c r="F5" s="617"/>
      <c r="G5" s="617"/>
      <c r="N5" s="1" t="s">
        <v>16</v>
      </c>
      <c r="O5" s="4" t="str">
        <f>'DADOS DA OBRA'!N25</f>
        <v>00</v>
      </c>
    </row>
    <row r="6" spans="2:25" s="5" customFormat="1" ht="15.75" customHeight="1"/>
    <row r="7" spans="2:25" s="5" customFormat="1" ht="20.100000000000001" customHeight="1">
      <c r="B7" s="5" t="s">
        <v>137</v>
      </c>
      <c r="E7" s="114" t="s">
        <v>293</v>
      </c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</row>
    <row r="8" spans="2:25" ht="20.100000000000001" customHeight="1">
      <c r="B8" s="5" t="s">
        <v>138</v>
      </c>
      <c r="C8" s="5"/>
      <c r="D8" s="5"/>
      <c r="E8" s="115">
        <v>1</v>
      </c>
      <c r="F8" s="116" t="s">
        <v>139</v>
      </c>
      <c r="G8" s="117">
        <v>0.03</v>
      </c>
      <c r="H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</row>
    <row r="9" spans="2:25" ht="20.100000000000001" customHeight="1" thickBot="1"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O9" s="28"/>
    </row>
    <row r="10" spans="2:25" s="118" customFormat="1" ht="24" customHeight="1">
      <c r="B10" s="17"/>
      <c r="C10" s="618" t="s">
        <v>140</v>
      </c>
      <c r="D10" s="619"/>
      <c r="E10" s="620"/>
      <c r="F10" s="624" t="s">
        <v>141</v>
      </c>
      <c r="G10" s="17"/>
      <c r="H10" s="17"/>
      <c r="I10" s="626"/>
      <c r="J10" s="626"/>
      <c r="K10" s="626"/>
      <c r="L10" s="187"/>
      <c r="M10" s="626"/>
      <c r="N10" s="626"/>
      <c r="O10" s="626"/>
    </row>
    <row r="11" spans="2:25" s="118" customFormat="1" ht="20.100000000000001" customHeight="1">
      <c r="B11" s="17"/>
      <c r="C11" s="621"/>
      <c r="D11" s="622"/>
      <c r="E11" s="623"/>
      <c r="F11" s="625"/>
      <c r="G11" s="119"/>
      <c r="H11" s="119"/>
      <c r="I11" s="5" t="s">
        <v>292</v>
      </c>
      <c r="J11" s="162"/>
      <c r="K11" s="162"/>
      <c r="M11" s="163"/>
      <c r="N11" s="163"/>
      <c r="O11" s="163"/>
    </row>
    <row r="12" spans="2:25" s="118" customFormat="1" ht="20.100000000000001" customHeight="1">
      <c r="B12" s="120"/>
      <c r="C12" s="121" t="s">
        <v>142</v>
      </c>
      <c r="D12" s="122"/>
      <c r="E12" s="122"/>
      <c r="F12" s="161">
        <v>6</v>
      </c>
      <c r="G12" s="123"/>
      <c r="H12" s="124"/>
      <c r="I12" s="141"/>
      <c r="J12" s="141"/>
      <c r="K12" s="141"/>
    </row>
    <row r="13" spans="2:25" s="118" customFormat="1" ht="20.100000000000001" customHeight="1">
      <c r="B13" s="120"/>
      <c r="C13" s="121" t="s">
        <v>143</v>
      </c>
      <c r="D13" s="122"/>
      <c r="E13" s="122"/>
      <c r="F13" s="161">
        <v>0.74</v>
      </c>
      <c r="G13" s="123"/>
      <c r="H13" s="124"/>
      <c r="I13" s="141"/>
      <c r="J13" s="141"/>
      <c r="K13" s="141"/>
    </row>
    <row r="14" spans="2:25" s="118" customFormat="1" ht="20.100000000000001" customHeight="1">
      <c r="B14" s="120"/>
      <c r="C14" s="121" t="s">
        <v>144</v>
      </c>
      <c r="D14" s="122"/>
      <c r="E14" s="122"/>
      <c r="F14" s="161">
        <v>0.97</v>
      </c>
      <c r="G14" s="123"/>
      <c r="H14" s="124"/>
      <c r="I14" s="141"/>
      <c r="J14" s="141"/>
      <c r="K14" s="141"/>
    </row>
    <row r="15" spans="2:25" s="118" customFormat="1" ht="20.100000000000001" customHeight="1">
      <c r="B15" s="120"/>
      <c r="C15" s="121" t="s">
        <v>145</v>
      </c>
      <c r="D15" s="122"/>
      <c r="E15" s="122"/>
      <c r="F15" s="161">
        <v>1.61</v>
      </c>
      <c r="G15" s="123"/>
      <c r="H15" s="124"/>
      <c r="I15" s="141"/>
      <c r="J15" s="141"/>
      <c r="K15" s="141"/>
    </row>
    <row r="16" spans="2:25" s="118" customFormat="1" ht="20.100000000000001" customHeight="1">
      <c r="B16" s="120"/>
      <c r="C16" s="121" t="s">
        <v>146</v>
      </c>
      <c r="D16" s="122"/>
      <c r="E16" s="122"/>
      <c r="F16" s="161">
        <v>8.5</v>
      </c>
      <c r="G16" s="123"/>
      <c r="H16" s="124"/>
      <c r="I16" s="141"/>
      <c r="J16" s="141"/>
      <c r="K16" s="141"/>
    </row>
    <row r="17" spans="2:25" s="118" customFormat="1" ht="20.100000000000001" customHeight="1">
      <c r="B17" s="120"/>
      <c r="C17" s="121" t="s">
        <v>147</v>
      </c>
      <c r="D17" s="122"/>
      <c r="E17" s="122"/>
      <c r="F17" s="161">
        <v>0.65</v>
      </c>
      <c r="G17" s="123"/>
      <c r="H17" s="124"/>
      <c r="I17" s="141"/>
      <c r="J17" s="141"/>
      <c r="K17" s="141"/>
    </row>
    <row r="18" spans="2:25" s="118" customFormat="1" ht="20.100000000000001" customHeight="1">
      <c r="B18" s="120"/>
      <c r="C18" s="121" t="s">
        <v>148</v>
      </c>
      <c r="D18" s="122"/>
      <c r="E18" s="122"/>
      <c r="F18" s="161">
        <v>3</v>
      </c>
      <c r="G18" s="123"/>
      <c r="H18" s="124"/>
      <c r="I18" s="128" t="s">
        <v>152</v>
      </c>
      <c r="J18" s="141"/>
      <c r="K18" s="141"/>
    </row>
    <row r="19" spans="2:25" s="118" customFormat="1" ht="20.100000000000001" customHeight="1">
      <c r="B19" s="120"/>
      <c r="C19" s="121" t="s">
        <v>149</v>
      </c>
      <c r="D19" s="122"/>
      <c r="E19" s="122"/>
      <c r="F19" s="161">
        <v>3</v>
      </c>
      <c r="G19" s="123"/>
      <c r="H19" s="124"/>
      <c r="I19" s="134" t="s">
        <v>153</v>
      </c>
      <c r="J19" s="141"/>
      <c r="K19" s="141"/>
    </row>
    <row r="20" spans="2:25" s="118" customFormat="1" ht="20.100000000000001" customHeight="1">
      <c r="B20" s="120"/>
      <c r="C20" s="121" t="s">
        <v>150</v>
      </c>
      <c r="D20" s="122"/>
      <c r="E20" s="122"/>
      <c r="F20" s="161"/>
      <c r="G20" s="123"/>
      <c r="H20" s="124"/>
      <c r="I20" s="134" t="s">
        <v>154</v>
      </c>
      <c r="J20" s="125"/>
      <c r="K20" s="124"/>
    </row>
    <row r="21" spans="2:25" s="118" customFormat="1" ht="20.100000000000001" customHeight="1" thickBot="1">
      <c r="B21" s="120"/>
      <c r="C21" s="164" t="s">
        <v>151</v>
      </c>
      <c r="D21" s="165"/>
      <c r="E21" s="166"/>
      <c r="F21" s="126">
        <f>ROUNDUP((((((1+F12/100+F13/100+F14/100)*(1+F15/100)*(1+F16/100))/(1-(F17/100+F18/100+F19/100+F20/100)))-1)*100), 2)</f>
        <v>27.21</v>
      </c>
      <c r="G21" s="127"/>
      <c r="H21" s="124"/>
      <c r="I21" s="134" t="s">
        <v>155</v>
      </c>
      <c r="J21" s="5"/>
      <c r="K21" s="5"/>
      <c r="L21" s="5"/>
      <c r="M21" s="5"/>
    </row>
    <row r="22" spans="2:25" s="118" customFormat="1" ht="20.100000000000001" customHeight="1">
      <c r="B22" s="17"/>
      <c r="C22" s="129"/>
      <c r="D22" s="130"/>
      <c r="E22" s="131"/>
      <c r="F22" s="131"/>
      <c r="G22" s="131"/>
      <c r="H22" s="186"/>
      <c r="I22" s="134" t="s">
        <v>156</v>
      </c>
      <c r="J22" s="132"/>
      <c r="K22" s="132"/>
    </row>
    <row r="23" spans="2:25" s="118" customFormat="1" ht="20.100000000000001" customHeight="1">
      <c r="B23" s="5"/>
      <c r="C23" s="5"/>
      <c r="D23" s="5"/>
      <c r="E23" s="5"/>
      <c r="F23" s="5"/>
      <c r="G23" s="5"/>
      <c r="H23" s="5"/>
      <c r="I23" s="134" t="s">
        <v>157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2:25" s="118" customFormat="1" ht="14.25" customHeight="1">
      <c r="B24" s="5" t="s">
        <v>215</v>
      </c>
      <c r="C24" s="133"/>
      <c r="D24" s="133"/>
      <c r="E24" s="133"/>
      <c r="F24" s="133"/>
      <c r="G24" s="133"/>
      <c r="H24" s="133"/>
      <c r="I24" s="134" t="s">
        <v>158</v>
      </c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</row>
    <row r="25" spans="2:25" s="118" customFormat="1" ht="20.100000000000001" customHeight="1">
      <c r="B25" s="1" t="s">
        <v>216</v>
      </c>
      <c r="C25" s="135"/>
      <c r="D25" s="135"/>
      <c r="E25" s="135"/>
      <c r="F25" s="135"/>
      <c r="G25" s="135"/>
      <c r="H25" s="135"/>
      <c r="I25" s="135"/>
      <c r="J25" s="136"/>
      <c r="K25" s="136"/>
      <c r="L25" s="136"/>
      <c r="M25" s="137"/>
      <c r="N25" s="137"/>
      <c r="O25" s="137"/>
      <c r="P25" s="138"/>
      <c r="Q25" s="138"/>
      <c r="R25" s="138"/>
      <c r="S25" s="138"/>
      <c r="T25" s="138"/>
      <c r="U25" s="138"/>
      <c r="V25" s="138"/>
      <c r="W25" s="138"/>
      <c r="X25" s="138"/>
      <c r="Y25" s="138"/>
    </row>
    <row r="26" spans="2:25" s="118" customFormat="1" ht="20.100000000000001" customHeight="1">
      <c r="B26" s="134" t="s">
        <v>217</v>
      </c>
      <c r="C26" s="136"/>
      <c r="D26" s="139"/>
      <c r="E26" s="139"/>
      <c r="F26" s="139"/>
      <c r="G26" s="139"/>
      <c r="H26" s="139"/>
      <c r="I26" s="139"/>
      <c r="J26" s="139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5"/>
    </row>
    <row r="27" spans="2:25" s="118" customFormat="1" ht="20.100000000000001" customHeight="1">
      <c r="B27" s="134"/>
      <c r="C27" s="136"/>
      <c r="D27" s="139"/>
      <c r="E27" s="139"/>
      <c r="F27" s="139"/>
      <c r="G27" s="139"/>
      <c r="H27" s="139"/>
      <c r="I27" s="139"/>
      <c r="J27" s="139"/>
      <c r="K27" s="140"/>
      <c r="L27" s="140"/>
      <c r="M27" s="140"/>
      <c r="N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5"/>
    </row>
    <row r="28" spans="2:25" s="118" customFormat="1" ht="20.100000000000001" customHeight="1">
      <c r="B28" s="134"/>
      <c r="C28" s="135"/>
      <c r="D28" s="135"/>
      <c r="E28" s="135"/>
      <c r="F28" s="135"/>
      <c r="G28" s="135"/>
      <c r="H28" s="135"/>
      <c r="I28" s="135"/>
      <c r="J28" s="136"/>
      <c r="K28" s="136"/>
      <c r="L28" s="136"/>
      <c r="M28" s="137"/>
      <c r="N28" s="137"/>
      <c r="O28" s="137"/>
      <c r="P28" s="138"/>
      <c r="Q28" s="138"/>
      <c r="R28" s="138"/>
      <c r="S28" s="138"/>
      <c r="T28" s="138"/>
      <c r="U28" s="138"/>
      <c r="V28" s="138"/>
      <c r="W28" s="138"/>
      <c r="X28" s="138"/>
      <c r="Y28" s="138"/>
    </row>
    <row r="29" spans="2:25" s="118" customFormat="1" ht="20.100000000000001" customHeight="1">
      <c r="B29" s="134"/>
      <c r="C29" s="136"/>
      <c r="D29" s="139"/>
      <c r="E29" s="139"/>
      <c r="F29" s="139"/>
      <c r="G29" s="139"/>
      <c r="H29" s="139"/>
      <c r="I29" s="139"/>
      <c r="J29" s="139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5"/>
    </row>
    <row r="30" spans="2:25" s="118" customFormat="1" ht="20.100000000000001" customHeight="1">
      <c r="B30" s="134"/>
      <c r="C30" s="136"/>
      <c r="D30" s="139"/>
      <c r="E30" s="139"/>
      <c r="F30" s="139"/>
      <c r="G30" s="139"/>
      <c r="H30" s="139"/>
      <c r="I30" s="139"/>
      <c r="J30" s="139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5"/>
    </row>
  </sheetData>
  <mergeCells count="6">
    <mergeCell ref="C5:G5"/>
    <mergeCell ref="B1:P2"/>
    <mergeCell ref="C10:E11"/>
    <mergeCell ref="F10:F11"/>
    <mergeCell ref="I10:K10"/>
    <mergeCell ref="M10:O10"/>
  </mergeCells>
  <conditionalFormatting sqref="E7 Q7:Y7">
    <cfRule type="cellIs" dxfId="3" priority="3" stopIfTrue="1" operator="equal">
      <formula>0</formula>
    </cfRule>
  </conditionalFormatting>
  <conditionalFormatting sqref="F12:F18">
    <cfRule type="cellIs" dxfId="2" priority="1" stopIfTrue="1" operator="equal">
      <formula>0</formula>
    </cfRule>
  </conditionalFormatting>
  <printOptions horizontalCentered="1"/>
  <pageMargins left="0.51181102362204722" right="0.51181102362204722" top="0.78740157480314965" bottom="0.78740157480314965" header="0.31496062992125984" footer="0.39370078740157483"/>
  <pageSetup paperSize="9" scale="83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drawing r:id="rId2"/>
  <legacyDrawingHF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163F8-EFBC-441B-80EB-AE8ED252F15C}">
  <dimension ref="B1:I54"/>
  <sheetViews>
    <sheetView showGridLines="0" view="pageBreakPreview" topLeftCell="A10" zoomScaleNormal="85" zoomScaleSheetLayoutView="100" zoomScalePageLayoutView="115" workbookViewId="0">
      <selection activeCell="R21" sqref="R21:R22"/>
    </sheetView>
  </sheetViews>
  <sheetFormatPr defaultRowHeight="12.75"/>
  <cols>
    <col min="1" max="1" width="1.7109375" style="152" customWidth="1"/>
    <col min="2" max="2" width="9" style="152" customWidth="1"/>
    <col min="3" max="3" width="91.7109375" style="152" customWidth="1"/>
    <col min="4" max="4" width="16.7109375" style="152" customWidth="1"/>
    <col min="5" max="5" width="17.7109375" style="160" customWidth="1"/>
    <col min="6" max="6" width="1.7109375" style="152" customWidth="1"/>
    <col min="7" max="16384" width="9.140625" style="152"/>
  </cols>
  <sheetData>
    <row r="1" spans="2:9" s="144" customFormat="1" ht="29.25" customHeight="1">
      <c r="B1" s="538" t="s">
        <v>160</v>
      </c>
      <c r="C1" s="538"/>
      <c r="D1" s="538"/>
      <c r="E1" s="538"/>
      <c r="F1" s="142"/>
      <c r="G1" s="142"/>
      <c r="H1" s="142"/>
      <c r="I1" s="41"/>
    </row>
    <row r="2" spans="2:9" s="144" customFormat="1" ht="9.9499999999999993" customHeight="1">
      <c r="C2" s="41"/>
      <c r="D2" s="41"/>
      <c r="E2" s="19"/>
      <c r="F2" s="41"/>
      <c r="G2" s="41"/>
      <c r="H2" s="41"/>
      <c r="I2" s="41"/>
    </row>
    <row r="3" spans="2:9" s="147" customFormat="1" ht="25.5" customHeight="1">
      <c r="B3" s="145" t="s">
        <v>15</v>
      </c>
      <c r="C3" s="959" t="str">
        <f>'DADOS DA OBRA'!$B$13</f>
        <v>Construção de ponte de concreto sobre o Rio do Peixe, na GO-479, demolição de ponte existente, transporte e destinação do entulho da demolição</v>
      </c>
      <c r="D3" s="261" t="s">
        <v>20</v>
      </c>
      <c r="E3" s="502">
        <f>'DADOS DA OBRA'!N22</f>
        <v>45681</v>
      </c>
      <c r="F3" s="146"/>
      <c r="I3" s="146"/>
    </row>
    <row r="4" spans="2:9" s="147" customFormat="1" ht="15" customHeight="1">
      <c r="B4" s="145" t="s">
        <v>17</v>
      </c>
      <c r="C4" s="2" t="str">
        <f>+""&amp;'DADOS DA OBRA'!$B$16&amp;", "&amp;'DADOS DA OBRA'!$B$19&amp;", "&amp;'DADOS DA OBRA'!$J$19&amp;", "&amp;'DADOS DA OBRA'!$P$19</f>
        <v>GO-479, Zona Rural, Distrito de Lagolândia, Pirenópolis, GO</v>
      </c>
      <c r="D4" s="261" t="s">
        <v>16</v>
      </c>
      <c r="E4" s="262" t="str">
        <f>'DADOS DA OBRA'!N25</f>
        <v>00</v>
      </c>
    </row>
    <row r="5" spans="2:9" s="147" customFormat="1" ht="15" customHeight="1">
      <c r="B5" s="145" t="s">
        <v>505</v>
      </c>
      <c r="C5" s="6" t="str">
        <f>'DADOS DA OBRA'!B28</f>
        <v>GOINFRA CIVIL-10/2024, GOINFRA RODOVIÁRIA-10/2024, SINAPI-12/2024, SICRO3-10/2024, ORSE-11/2024.</v>
      </c>
      <c r="D5" s="6"/>
      <c r="E5" s="6"/>
    </row>
    <row r="6" spans="2:9" s="148" customFormat="1" ht="13.5" thickBot="1">
      <c r="D6" s="149"/>
      <c r="H6" s="150"/>
      <c r="I6" s="151"/>
    </row>
    <row r="7" spans="2:9" ht="39.75" customHeight="1">
      <c r="B7" s="630" t="s">
        <v>161</v>
      </c>
      <c r="C7" s="632" t="s">
        <v>162</v>
      </c>
      <c r="D7" s="402" t="s">
        <v>163</v>
      </c>
      <c r="E7" s="484" t="s">
        <v>164</v>
      </c>
    </row>
    <row r="8" spans="2:9" ht="24.95" customHeight="1">
      <c r="B8" s="631"/>
      <c r="C8" s="633"/>
      <c r="D8" s="477" t="s">
        <v>165</v>
      </c>
      <c r="E8" s="488" t="s">
        <v>165</v>
      </c>
    </row>
    <row r="9" spans="2:9">
      <c r="B9" s="627" t="s">
        <v>166</v>
      </c>
      <c r="C9" s="628"/>
      <c r="D9" s="628"/>
      <c r="E9" s="629"/>
    </row>
    <row r="10" spans="2:9">
      <c r="B10" s="474" t="s">
        <v>167</v>
      </c>
      <c r="C10" s="476" t="s">
        <v>168</v>
      </c>
      <c r="D10" s="473">
        <v>0</v>
      </c>
      <c r="E10" s="485">
        <v>0.2</v>
      </c>
    </row>
    <row r="11" spans="2:9">
      <c r="B11" s="486" t="s">
        <v>169</v>
      </c>
      <c r="C11" s="478" t="s">
        <v>181</v>
      </c>
      <c r="D11" s="481">
        <v>0.08</v>
      </c>
      <c r="E11" s="485">
        <v>0.08</v>
      </c>
    </row>
    <row r="12" spans="2:9">
      <c r="B12" s="486" t="s">
        <v>171</v>
      </c>
      <c r="C12" s="478" t="s">
        <v>170</v>
      </c>
      <c r="D12" s="481">
        <v>1.4999999999999999E-2</v>
      </c>
      <c r="E12" s="485">
        <v>1.4999999999999999E-2</v>
      </c>
    </row>
    <row r="13" spans="2:9">
      <c r="B13" s="486" t="s">
        <v>173</v>
      </c>
      <c r="C13" s="478" t="s">
        <v>172</v>
      </c>
      <c r="D13" s="481">
        <v>0.01</v>
      </c>
      <c r="E13" s="485">
        <v>0.01</v>
      </c>
    </row>
    <row r="14" spans="2:9">
      <c r="B14" s="486" t="s">
        <v>175</v>
      </c>
      <c r="C14" s="478" t="s">
        <v>174</v>
      </c>
      <c r="D14" s="481">
        <v>2E-3</v>
      </c>
      <c r="E14" s="485">
        <v>2E-3</v>
      </c>
    </row>
    <row r="15" spans="2:9">
      <c r="B15" s="486" t="s">
        <v>177</v>
      </c>
      <c r="C15" s="478" t="s">
        <v>178</v>
      </c>
      <c r="D15" s="481">
        <v>2.5000000000000001E-2</v>
      </c>
      <c r="E15" s="485">
        <v>2.5000000000000001E-2</v>
      </c>
    </row>
    <row r="16" spans="2:9">
      <c r="B16" s="486" t="s">
        <v>179</v>
      </c>
      <c r="C16" s="478" t="s">
        <v>755</v>
      </c>
      <c r="D16" s="481">
        <v>0.03</v>
      </c>
      <c r="E16" s="485">
        <v>0.03</v>
      </c>
    </row>
    <row r="17" spans="2:5">
      <c r="B17" s="486" t="s">
        <v>180</v>
      </c>
      <c r="C17" s="478" t="s">
        <v>176</v>
      </c>
      <c r="D17" s="481">
        <v>6.0000000000000001E-3</v>
      </c>
      <c r="E17" s="485">
        <v>6.0000000000000001E-3</v>
      </c>
    </row>
    <row r="18" spans="2:5">
      <c r="B18" s="486" t="s">
        <v>182</v>
      </c>
      <c r="C18" s="478" t="s">
        <v>183</v>
      </c>
      <c r="D18" s="481">
        <v>0.01</v>
      </c>
      <c r="E18" s="485">
        <v>0.01</v>
      </c>
    </row>
    <row r="19" spans="2:5">
      <c r="B19" s="155" t="s">
        <v>184</v>
      </c>
      <c r="C19" s="956" t="s">
        <v>185</v>
      </c>
      <c r="D19" s="156">
        <f>SUM(D10:D18)</f>
        <v>0.17800000000000002</v>
      </c>
      <c r="E19" s="157">
        <f>SUM(E10:E18)</f>
        <v>0.37800000000000011</v>
      </c>
    </row>
    <row r="20" spans="2:5">
      <c r="B20" s="627" t="s">
        <v>186</v>
      </c>
      <c r="C20" s="628"/>
      <c r="D20" s="628"/>
      <c r="E20" s="629"/>
    </row>
    <row r="21" spans="2:5">
      <c r="B21" s="486" t="s">
        <v>187</v>
      </c>
      <c r="C21" s="478" t="s">
        <v>756</v>
      </c>
      <c r="D21" s="482">
        <v>0.17549999999999999</v>
      </c>
      <c r="E21" s="485">
        <v>0.17549999999999999</v>
      </c>
    </row>
    <row r="22" spans="2:5">
      <c r="B22" s="486" t="s">
        <v>188</v>
      </c>
      <c r="C22" s="478" t="s">
        <v>189</v>
      </c>
      <c r="D22" s="482">
        <v>4.0329999999999998E-2</v>
      </c>
      <c r="E22" s="485">
        <v>4.0300000000000002E-2</v>
      </c>
    </row>
    <row r="23" spans="2:5">
      <c r="B23" s="486" t="s">
        <v>190</v>
      </c>
      <c r="C23" s="478" t="s">
        <v>757</v>
      </c>
      <c r="D23" s="482">
        <v>0.122</v>
      </c>
      <c r="E23" s="485">
        <v>0.122</v>
      </c>
    </row>
    <row r="24" spans="2:5">
      <c r="B24" s="486" t="s">
        <v>191</v>
      </c>
      <c r="C24" s="478" t="s">
        <v>758</v>
      </c>
      <c r="D24" s="482">
        <v>9.3399999999999993E-3</v>
      </c>
      <c r="E24" s="485">
        <v>9.2999999999999992E-3</v>
      </c>
    </row>
    <row r="25" spans="2:5">
      <c r="B25" s="486" t="s">
        <v>192</v>
      </c>
      <c r="C25" s="478" t="s">
        <v>759</v>
      </c>
      <c r="D25" s="482">
        <v>4.8999999999999998E-3</v>
      </c>
      <c r="E25" s="485">
        <v>4.8999999999999998E-3</v>
      </c>
    </row>
    <row r="26" spans="2:5">
      <c r="B26" s="486" t="s">
        <v>194</v>
      </c>
      <c r="C26" s="478" t="s">
        <v>193</v>
      </c>
      <c r="D26" s="482">
        <v>8.0000000000000004E-4</v>
      </c>
      <c r="E26" s="485">
        <v>8.0000000000000004E-4</v>
      </c>
    </row>
    <row r="27" spans="2:5">
      <c r="B27" s="486" t="s">
        <v>196</v>
      </c>
      <c r="C27" s="478" t="s">
        <v>760</v>
      </c>
      <c r="D27" s="482">
        <v>9.1499999999999998E-2</v>
      </c>
      <c r="E27" s="485">
        <v>9.1539999999999996E-2</v>
      </c>
    </row>
    <row r="28" spans="2:5">
      <c r="B28" s="486" t="s">
        <v>197</v>
      </c>
      <c r="C28" s="478" t="s">
        <v>195</v>
      </c>
      <c r="D28" s="482">
        <v>7.3000000000000001E-3</v>
      </c>
      <c r="E28" s="485">
        <v>7.3400000000000002E-3</v>
      </c>
    </row>
    <row r="29" spans="2:5">
      <c r="B29" s="155" t="s">
        <v>198</v>
      </c>
      <c r="C29" s="956" t="s">
        <v>185</v>
      </c>
      <c r="D29" s="156">
        <f>SUM(D21:D28)</f>
        <v>0.45167000000000002</v>
      </c>
      <c r="E29" s="157">
        <f>SUM(E21:E28)</f>
        <v>0.45168000000000003</v>
      </c>
    </row>
    <row r="30" spans="2:5">
      <c r="B30" s="627" t="s">
        <v>199</v>
      </c>
      <c r="C30" s="628"/>
      <c r="D30" s="628"/>
      <c r="E30" s="629"/>
    </row>
    <row r="31" spans="2:5">
      <c r="B31" s="487" t="s">
        <v>200</v>
      </c>
      <c r="C31" s="479" t="s">
        <v>201</v>
      </c>
      <c r="D31" s="482">
        <v>5.8999999999999997E-2</v>
      </c>
      <c r="E31" s="485">
        <v>5.8999999999999997E-2</v>
      </c>
    </row>
    <row r="32" spans="2:5">
      <c r="B32" s="487" t="s">
        <v>202</v>
      </c>
      <c r="C32" s="479" t="s">
        <v>203</v>
      </c>
      <c r="D32" s="482">
        <v>1.64E-3</v>
      </c>
      <c r="E32" s="485">
        <v>1.6100000000000001E-3</v>
      </c>
    </row>
    <row r="33" spans="2:5">
      <c r="B33" s="487" t="s">
        <v>204</v>
      </c>
      <c r="C33" s="479" t="s">
        <v>205</v>
      </c>
      <c r="D33" s="482">
        <v>6.4999999999999997E-3</v>
      </c>
      <c r="E33" s="485">
        <v>6.5199999999999998E-3</v>
      </c>
    </row>
    <row r="34" spans="2:5">
      <c r="B34" s="487" t="s">
        <v>206</v>
      </c>
      <c r="C34" s="479" t="s">
        <v>761</v>
      </c>
      <c r="D34" s="482">
        <v>3.5200000000000002E-2</v>
      </c>
      <c r="E34" s="485">
        <v>3.5229999999999997E-2</v>
      </c>
    </row>
    <row r="35" spans="2:5">
      <c r="B35" s="487" t="s">
        <v>207</v>
      </c>
      <c r="C35" s="479" t="s">
        <v>208</v>
      </c>
      <c r="D35" s="482">
        <v>6.94E-3</v>
      </c>
      <c r="E35" s="485">
        <v>6.8999999999999999E-3</v>
      </c>
    </row>
    <row r="36" spans="2:5">
      <c r="B36" s="155" t="s">
        <v>209</v>
      </c>
      <c r="C36" s="956" t="s">
        <v>185</v>
      </c>
      <c r="D36" s="156">
        <f>SUM(D31:D35)</f>
        <v>0.10928000000000002</v>
      </c>
      <c r="E36" s="157">
        <f t="shared" ref="E36" si="0">SUM(E31:E35)</f>
        <v>0.10926</v>
      </c>
    </row>
    <row r="37" spans="2:5">
      <c r="B37" s="627" t="s">
        <v>210</v>
      </c>
      <c r="C37" s="628"/>
      <c r="D37" s="628"/>
      <c r="E37" s="629"/>
    </row>
    <row r="38" spans="2:5">
      <c r="B38" s="487" t="s">
        <v>211</v>
      </c>
      <c r="C38" s="480" t="s">
        <v>762</v>
      </c>
      <c r="D38" s="153">
        <v>8.0399999999999999E-2</v>
      </c>
      <c r="E38" s="154">
        <v>0.17072000000000001</v>
      </c>
    </row>
    <row r="39" spans="2:5">
      <c r="B39" s="474" t="s">
        <v>212</v>
      </c>
      <c r="C39" s="483" t="s">
        <v>763</v>
      </c>
      <c r="D39" s="473">
        <v>5.0000000000000001E-3</v>
      </c>
      <c r="E39" s="475">
        <v>5.3E-3</v>
      </c>
    </row>
    <row r="40" spans="2:5">
      <c r="B40" s="155" t="s">
        <v>213</v>
      </c>
      <c r="C40" s="956" t="s">
        <v>185</v>
      </c>
      <c r="D40" s="156">
        <f>SUM(D38:D39)</f>
        <v>8.5400000000000004E-2</v>
      </c>
      <c r="E40" s="157">
        <f t="shared" ref="E40" si="1">SUM(E38:E39)</f>
        <v>0.17602000000000001</v>
      </c>
    </row>
    <row r="41" spans="2:5" ht="13.5" thickBot="1">
      <c r="B41" s="957" t="s">
        <v>214</v>
      </c>
      <c r="C41" s="958"/>
      <c r="D41" s="158">
        <f>SUM(D40,D36,D29,D19)</f>
        <v>0.82435000000000003</v>
      </c>
      <c r="E41" s="159">
        <f>SUM(E40,E36,E29,E19)</f>
        <v>1.1149600000000002</v>
      </c>
    </row>
    <row r="42" spans="2:5" ht="24.95" customHeight="1">
      <c r="B42" s="152" t="s">
        <v>764</v>
      </c>
    </row>
    <row r="43" spans="2:5" ht="24.95" customHeight="1"/>
    <row r="44" spans="2:5" ht="24.95" customHeight="1"/>
    <row r="45" spans="2:5" ht="24.95" customHeight="1"/>
    <row r="46" spans="2:5" ht="24.95" customHeight="1"/>
    <row r="47" spans="2:5" ht="24.95" customHeight="1"/>
    <row r="48" spans="2:5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</sheetData>
  <mergeCells count="8">
    <mergeCell ref="B30:E30"/>
    <mergeCell ref="B37:E37"/>
    <mergeCell ref="B41:C41"/>
    <mergeCell ref="B1:E1"/>
    <mergeCell ref="B7:B8"/>
    <mergeCell ref="C7:C8"/>
    <mergeCell ref="B9:E9"/>
    <mergeCell ref="B20:E20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72" orientation="landscape" r:id="rId1"/>
  <headerFooter>
    <oddHeader>&amp;L&amp;G</oddHeader>
    <oddFooter>&amp;L&amp;"Arial Narrow,Normal"&amp;10&amp;A
&amp;F&amp;R&amp;"Arial Narrow,Normal"&amp;10Página &amp;P de &amp;N</oddFooter>
  </headerFooter>
  <colBreaks count="1" manualBreakCount="1">
    <brk id="19" max="1048575" man="1"/>
  </colBreaks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218C1-C715-4637-862C-1F5D0C99FEAA}">
  <dimension ref="B1:U27"/>
  <sheetViews>
    <sheetView showGridLines="0" showZeros="0" view="pageBreakPreview" zoomScale="85" zoomScaleNormal="100" zoomScaleSheetLayoutView="8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9.7109375" style="28" bestFit="1" customWidth="1"/>
    <col min="5" max="14" width="10.7109375" style="28" customWidth="1"/>
    <col min="15" max="15" width="10.7109375" style="30" customWidth="1"/>
    <col min="16" max="16" width="1.7109375" style="28" customWidth="1"/>
    <col min="17" max="17" width="9.140625" style="28" customWidth="1"/>
    <col min="18" max="16384" width="9.140625" style="28"/>
  </cols>
  <sheetData>
    <row r="1" spans="2:21" s="18" customFormat="1" ht="20.100000000000001" customHeight="1"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</row>
    <row r="2" spans="2:21" s="18" customFormat="1" ht="20.100000000000001" customHeight="1"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</row>
    <row r="3" spans="2:21" s="18" customFormat="1" ht="20.100000000000001" customHeight="1"/>
    <row r="4" spans="2:21" s="5" customFormat="1" ht="20.100000000000001" customHeight="1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10"/>
      <c r="S4" s="10"/>
      <c r="T4" s="11"/>
      <c r="U4" s="11"/>
    </row>
    <row r="5" spans="2:21" s="5" customFormat="1" ht="20.100000000000001" customHeight="1">
      <c r="B5" s="1"/>
      <c r="C5" s="2"/>
      <c r="N5" s="3"/>
      <c r="O5" s="4"/>
    </row>
    <row r="6" spans="2:21" s="5" customFormat="1" ht="20.100000000000001" customHeight="1"/>
    <row r="7" spans="2:21" s="5" customFormat="1" ht="20.100000000000001" customHeight="1">
      <c r="B7" s="1"/>
      <c r="C7" s="12"/>
      <c r="N7" s="3"/>
      <c r="O7" s="16"/>
    </row>
    <row r="8" spans="2:21" s="17" customFormat="1" ht="20.100000000000001" customHeight="1">
      <c r="B8" s="14"/>
      <c r="C8" s="15"/>
      <c r="D8" s="7"/>
      <c r="E8" s="7"/>
      <c r="F8" s="7"/>
      <c r="G8" s="8"/>
      <c r="H8" s="8"/>
      <c r="I8" s="8"/>
      <c r="J8" s="8"/>
      <c r="K8" s="7"/>
      <c r="M8" s="8"/>
      <c r="N8" s="8"/>
    </row>
    <row r="9" spans="2:21" ht="20.100000000000001" customHeight="1">
      <c r="B9" s="43"/>
      <c r="C9" s="936" t="s">
        <v>774</v>
      </c>
      <c r="D9" s="936"/>
      <c r="E9" s="936"/>
      <c r="F9" s="936"/>
      <c r="G9" s="936"/>
      <c r="H9" s="936"/>
      <c r="I9" s="936"/>
      <c r="J9" s="936"/>
      <c r="K9" s="936"/>
      <c r="L9" s="936"/>
      <c r="M9" s="936"/>
      <c r="N9" s="936"/>
      <c r="O9" s="29"/>
    </row>
    <row r="10" spans="2:21" ht="20.100000000000001" customHeight="1">
      <c r="B10" s="43"/>
      <c r="C10" s="936"/>
      <c r="D10" s="936"/>
      <c r="E10" s="936"/>
      <c r="F10" s="936"/>
      <c r="G10" s="936"/>
      <c r="H10" s="936"/>
      <c r="I10" s="936"/>
      <c r="J10" s="936"/>
      <c r="K10" s="936"/>
      <c r="L10" s="936"/>
      <c r="M10" s="936"/>
      <c r="N10" s="936"/>
      <c r="O10" s="29"/>
    </row>
    <row r="11" spans="2:21" ht="20.100000000000001" customHeight="1">
      <c r="B11" s="43"/>
      <c r="C11" s="936"/>
      <c r="D11" s="936"/>
      <c r="E11" s="936"/>
      <c r="F11" s="936"/>
      <c r="G11" s="936"/>
      <c r="H11" s="936"/>
      <c r="I11" s="936"/>
      <c r="J11" s="936"/>
      <c r="K11" s="936"/>
      <c r="L11" s="936"/>
      <c r="M11" s="936"/>
      <c r="N11" s="936"/>
      <c r="O11" s="29"/>
    </row>
    <row r="12" spans="2:21" ht="20.100000000000001" customHeight="1">
      <c r="B12" s="43"/>
      <c r="C12" s="936"/>
      <c r="D12" s="936"/>
      <c r="E12" s="936"/>
      <c r="F12" s="936"/>
      <c r="G12" s="936"/>
      <c r="H12" s="936"/>
      <c r="I12" s="936"/>
      <c r="J12" s="936"/>
      <c r="K12" s="936"/>
      <c r="L12" s="936"/>
      <c r="M12" s="936"/>
      <c r="N12" s="936"/>
      <c r="O12" s="29"/>
    </row>
    <row r="13" spans="2:21" ht="20.100000000000001" customHeight="1">
      <c r="B13" s="43"/>
      <c r="C13" s="43"/>
      <c r="D13" s="46"/>
      <c r="E13" s="45"/>
      <c r="F13" s="43"/>
      <c r="G13" s="43"/>
      <c r="H13" s="43"/>
      <c r="I13" s="43"/>
      <c r="J13" s="43"/>
      <c r="K13" s="43"/>
      <c r="L13" s="46"/>
      <c r="M13" s="45"/>
      <c r="N13" s="43"/>
      <c r="O13" s="29"/>
    </row>
    <row r="14" spans="2:21" ht="20.100000000000001" customHeight="1">
      <c r="B14" s="43"/>
      <c r="C14" s="43"/>
      <c r="D14" s="46"/>
      <c r="E14" s="45"/>
      <c r="F14" s="43"/>
      <c r="G14" s="43"/>
      <c r="H14" s="43"/>
      <c r="I14" s="43"/>
      <c r="J14" s="43"/>
      <c r="K14" s="43"/>
      <c r="L14" s="46"/>
      <c r="M14" s="45"/>
      <c r="N14" s="43"/>
      <c r="O14" s="29"/>
    </row>
    <row r="15" spans="2:21" ht="20.100000000000001" customHeight="1">
      <c r="B15" s="43"/>
      <c r="C15" s="42"/>
      <c r="D15" s="47"/>
      <c r="E15" s="48"/>
      <c r="F15" s="42"/>
      <c r="G15" s="43"/>
      <c r="H15" s="43"/>
      <c r="I15" s="43"/>
      <c r="J15" s="43"/>
      <c r="K15" s="42"/>
      <c r="L15" s="47"/>
      <c r="M15" s="48"/>
      <c r="N15" s="42"/>
      <c r="O15" s="29"/>
    </row>
    <row r="16" spans="2:21" s="17" customFormat="1" ht="20.100000000000001" customHeight="1">
      <c r="B16" s="14"/>
      <c r="C16" s="15"/>
      <c r="D16" s="7"/>
      <c r="E16" s="7"/>
      <c r="F16" s="7"/>
      <c r="G16" s="8"/>
      <c r="H16" s="8"/>
      <c r="I16" s="8"/>
      <c r="J16" s="8"/>
      <c r="K16" s="7"/>
      <c r="M16" s="8"/>
      <c r="N16" s="8"/>
    </row>
    <row r="17" spans="2:15" ht="20.100000000000001" customHeight="1">
      <c r="B17" s="43"/>
      <c r="C17" s="44"/>
      <c r="D17" s="43"/>
      <c r="E17" s="43"/>
      <c r="F17" s="43"/>
      <c r="G17" s="43"/>
      <c r="H17" s="43"/>
      <c r="I17" s="43"/>
      <c r="J17" s="43"/>
      <c r="K17" s="36"/>
      <c r="L17" s="43"/>
      <c r="M17" s="43"/>
      <c r="N17" s="43"/>
      <c r="O17" s="29"/>
    </row>
    <row r="18" spans="2:15" ht="20.100000000000001" customHeight="1">
      <c r="B18" s="43"/>
      <c r="C18" s="43"/>
      <c r="D18" s="46"/>
      <c r="E18" s="45"/>
      <c r="F18" s="43"/>
      <c r="G18" s="43"/>
      <c r="H18" s="43"/>
      <c r="I18" s="43"/>
      <c r="J18" s="43"/>
      <c r="K18" s="43"/>
      <c r="L18" s="46"/>
      <c r="M18" s="45"/>
      <c r="N18" s="43"/>
      <c r="O18" s="29"/>
    </row>
    <row r="19" spans="2:15" ht="20.100000000000001" customHeight="1">
      <c r="B19" s="43"/>
      <c r="C19" s="43"/>
      <c r="D19" s="46"/>
      <c r="E19" s="45"/>
      <c r="F19" s="43"/>
      <c r="G19" s="43"/>
      <c r="H19" s="43"/>
      <c r="I19" s="43"/>
      <c r="J19" s="43"/>
      <c r="K19" s="43"/>
      <c r="L19" s="46"/>
      <c r="M19" s="45"/>
      <c r="N19" s="43"/>
      <c r="O19" s="29"/>
    </row>
    <row r="20" spans="2:15" ht="20.100000000000001" customHeight="1">
      <c r="B20" s="43"/>
      <c r="C20" s="43"/>
      <c r="D20" s="46"/>
      <c r="E20" s="45"/>
      <c r="F20" s="43"/>
      <c r="G20" s="43"/>
      <c r="H20" s="43"/>
      <c r="I20" s="43"/>
      <c r="J20" s="43"/>
      <c r="K20" s="43"/>
      <c r="L20" s="46"/>
      <c r="M20" s="45"/>
      <c r="N20" s="43"/>
      <c r="O20" s="29"/>
    </row>
    <row r="21" spans="2:15" ht="20.100000000000001" customHeight="1">
      <c r="B21" s="43"/>
      <c r="C21" s="43"/>
      <c r="D21" s="46"/>
      <c r="E21" s="45"/>
      <c r="F21" s="43"/>
      <c r="G21" s="43"/>
      <c r="H21" s="43"/>
      <c r="I21" s="43"/>
      <c r="J21" s="43"/>
      <c r="K21" s="43"/>
      <c r="L21" s="46"/>
      <c r="M21" s="45"/>
      <c r="N21" s="43"/>
      <c r="O21" s="29"/>
    </row>
    <row r="22" spans="2:15" ht="20.100000000000001" customHeight="1">
      <c r="B22" s="43"/>
      <c r="C22" s="43"/>
      <c r="D22" s="46"/>
      <c r="E22" s="45"/>
      <c r="F22" s="43"/>
      <c r="G22" s="43"/>
      <c r="H22" s="43"/>
      <c r="I22" s="43"/>
      <c r="J22" s="43"/>
      <c r="K22" s="43"/>
      <c r="L22" s="46"/>
      <c r="M22" s="45"/>
      <c r="N22" s="43"/>
      <c r="O22" s="29"/>
    </row>
    <row r="23" spans="2:15" ht="20.100000000000001" customHeight="1">
      <c r="B23" s="43"/>
      <c r="C23" s="42"/>
      <c r="D23" s="47"/>
      <c r="E23" s="48"/>
      <c r="F23" s="42"/>
      <c r="G23" s="43"/>
      <c r="H23" s="43"/>
      <c r="I23" s="43"/>
      <c r="J23" s="43"/>
      <c r="K23" s="42"/>
      <c r="L23" s="47"/>
      <c r="M23" s="48"/>
      <c r="N23" s="42"/>
      <c r="O23" s="29"/>
    </row>
    <row r="24" spans="2:15" s="17" customFormat="1" ht="20.100000000000001" customHeight="1">
      <c r="B24" s="14"/>
      <c r="C24" s="15"/>
      <c r="D24" s="7"/>
      <c r="E24" s="7"/>
      <c r="F24" s="7"/>
      <c r="G24" s="8"/>
      <c r="H24" s="8"/>
      <c r="I24" s="8"/>
      <c r="J24" s="8"/>
      <c r="K24" s="7"/>
      <c r="M24" s="8"/>
      <c r="N24" s="8"/>
    </row>
    <row r="25" spans="2:15" ht="20.100000000000001" customHeight="1">
      <c r="B25" s="43"/>
      <c r="C25" s="44"/>
      <c r="D25" s="43"/>
      <c r="E25" s="43"/>
      <c r="F25" s="43"/>
      <c r="G25" s="43"/>
      <c r="H25" s="43"/>
      <c r="I25" s="43"/>
      <c r="J25" s="43"/>
      <c r="K25" s="36"/>
      <c r="L25" s="43"/>
      <c r="M25" s="43"/>
      <c r="N25" s="43"/>
      <c r="O25" s="29"/>
    </row>
    <row r="26" spans="2:15" ht="20.100000000000001" customHeight="1">
      <c r="B26" s="43"/>
      <c r="C26" s="43"/>
      <c r="D26" s="46"/>
      <c r="E26" s="45"/>
      <c r="F26" s="43"/>
      <c r="G26" s="43"/>
      <c r="H26" s="43"/>
      <c r="I26" s="43"/>
      <c r="J26" s="43"/>
      <c r="K26" s="43"/>
      <c r="L26" s="46"/>
      <c r="M26" s="45"/>
      <c r="N26" s="43"/>
      <c r="O26" s="29"/>
    </row>
    <row r="27" spans="2:15" ht="20.100000000000001" customHeight="1">
      <c r="B27" s="43"/>
      <c r="C27" s="42"/>
      <c r="D27" s="47"/>
      <c r="E27" s="48"/>
      <c r="F27" s="42"/>
      <c r="G27" s="43"/>
      <c r="H27" s="43"/>
      <c r="I27" s="43"/>
      <c r="J27" s="43"/>
      <c r="K27" s="42"/>
      <c r="L27" s="47"/>
      <c r="M27" s="48"/>
      <c r="N27" s="42"/>
      <c r="O27" s="29"/>
    </row>
  </sheetData>
  <mergeCells count="2">
    <mergeCell ref="B1:P2"/>
    <mergeCell ref="C9:N12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CAE18-BFBC-4391-8924-D45085C0A1FC}">
  <dimension ref="B1:P124"/>
  <sheetViews>
    <sheetView showGridLines="0" view="pageBreakPreview" topLeftCell="A106" zoomScale="85" zoomScaleNormal="85" zoomScaleSheetLayoutView="85" workbookViewId="0">
      <selection activeCell="R21" sqref="R21:R22"/>
    </sheetView>
  </sheetViews>
  <sheetFormatPr defaultRowHeight="12.75"/>
  <cols>
    <col min="1" max="1" width="1.7109375" style="18" customWidth="1"/>
    <col min="2" max="2" width="8.7109375" style="18" customWidth="1"/>
    <col min="3" max="3" width="13.7109375" style="18" customWidth="1"/>
    <col min="4" max="4" width="12.5703125" style="18" customWidth="1"/>
    <col min="5" max="5" width="68.5703125" style="18" bestFit="1" customWidth="1"/>
    <col min="6" max="6" width="9.140625" style="18"/>
    <col min="7" max="8" width="14.85546875" style="18" bestFit="1" customWidth="1"/>
    <col min="9" max="9" width="14.85546875" style="18" customWidth="1"/>
    <col min="10" max="10" width="9.85546875" style="18" customWidth="1"/>
    <col min="11" max="11" width="14.28515625" style="18" customWidth="1"/>
    <col min="12" max="12" width="14.85546875" style="18" bestFit="1" customWidth="1"/>
    <col min="13" max="13" width="1.7109375" style="18" customWidth="1"/>
    <col min="14" max="16384" width="9.140625" style="18"/>
  </cols>
  <sheetData>
    <row r="1" spans="2:16" s="144" customFormat="1" ht="50.1" customHeight="1">
      <c r="B1" s="538" t="s">
        <v>775</v>
      </c>
      <c r="C1" s="538"/>
      <c r="D1" s="538"/>
      <c r="E1" s="538"/>
      <c r="F1" s="538"/>
      <c r="G1" s="538"/>
      <c r="H1" s="538"/>
      <c r="I1" s="538"/>
      <c r="J1" s="538"/>
      <c r="K1" s="538"/>
      <c r="L1" s="538"/>
      <c r="M1" s="41"/>
    </row>
    <row r="2" spans="2:16" s="144" customFormat="1" ht="9.9499999999999993" customHeight="1">
      <c r="C2" s="41"/>
      <c r="D2" s="41"/>
      <c r="E2" s="41"/>
      <c r="F2" s="19"/>
      <c r="G2" s="41"/>
      <c r="H2" s="41"/>
      <c r="I2" s="41"/>
      <c r="J2" s="41"/>
      <c r="K2" s="41"/>
      <c r="L2" s="41"/>
      <c r="M2" s="41"/>
    </row>
    <row r="3" spans="2:16" s="147" customFormat="1" ht="24.95" customHeight="1">
      <c r="B3" s="145" t="s">
        <v>15</v>
      </c>
      <c r="C3" s="539" t="str">
        <f>'CAPA - ORÇAMENTO'!D15</f>
        <v>Construção de ponte de concreto sobre o Rio do Peixe, na GO-479, demolição de ponte existente, transporte e destinação do entulho da demolição</v>
      </c>
      <c r="D3" s="539"/>
      <c r="E3" s="539"/>
      <c r="G3" s="261" t="s">
        <v>20</v>
      </c>
      <c r="H3" s="502">
        <f>'DADOS DA OBRA'!N22</f>
        <v>45681</v>
      </c>
      <c r="I3" s="146"/>
      <c r="J3" s="146"/>
      <c r="K3" s="261" t="s">
        <v>503</v>
      </c>
      <c r="L3" s="263">
        <f>'ENCARGOS SOCIAIS'!D41</f>
        <v>0.82435000000000003</v>
      </c>
      <c r="M3" s="146"/>
    </row>
    <row r="4" spans="2:16" s="147" customFormat="1" ht="15" customHeight="1">
      <c r="B4" s="145" t="s">
        <v>17</v>
      </c>
      <c r="C4" s="146" t="str">
        <f>+'CAPA - ORÇAMENTO'!D16</f>
        <v>GO-479, Zona Rural, Distrito de Lagolândia, Pirenópolis, GO</v>
      </c>
      <c r="G4" s="261" t="s">
        <v>16</v>
      </c>
      <c r="H4" s="262" t="str">
        <f>'DADOS DA OBRA'!N25</f>
        <v>00</v>
      </c>
      <c r="K4" s="261" t="s">
        <v>507</v>
      </c>
      <c r="L4" s="263">
        <f>'BDI NORMAL (CD)'!F21/100</f>
        <v>0.33649999999999997</v>
      </c>
    </row>
    <row r="5" spans="2:16" s="147" customFormat="1" ht="15" customHeight="1">
      <c r="B5" s="145" t="s">
        <v>505</v>
      </c>
      <c r="C5" s="146" t="str">
        <f>+'DADOS DA OBRA'!B28</f>
        <v>GOINFRA CIVIL-10/2024, GOINFRA RODOVIÁRIA-10/2024, SINAPI-12/2024, SICRO3-10/2024, ORSE-11/2024.</v>
      </c>
      <c r="D5" s="146"/>
      <c r="E5" s="146"/>
      <c r="G5" s="261" t="s">
        <v>776</v>
      </c>
      <c r="H5" s="262" t="str">
        <f>'DADOS DA OBRA'!B25</f>
        <v>10 MESES</v>
      </c>
    </row>
    <row r="6" spans="2:16" s="147" customFormat="1" ht="12.75" customHeight="1">
      <c r="C6" s="146"/>
      <c r="D6" s="146"/>
      <c r="E6" s="146"/>
      <c r="K6" s="261"/>
      <c r="L6" s="263"/>
    </row>
    <row r="7" spans="2:16" s="148" customFormat="1" ht="6.95" customHeight="1">
      <c r="D7" s="149"/>
      <c r="L7" s="150"/>
      <c r="M7" s="151"/>
    </row>
    <row r="8" spans="2:16" s="34" customFormat="1" ht="30" customHeight="1">
      <c r="B8" s="937" t="s">
        <v>509</v>
      </c>
      <c r="C8" s="937" t="s">
        <v>530</v>
      </c>
      <c r="D8" s="937" t="s">
        <v>531</v>
      </c>
      <c r="E8" s="937" t="s">
        <v>140</v>
      </c>
      <c r="F8" s="937" t="s">
        <v>532</v>
      </c>
      <c r="G8" s="937" t="s">
        <v>777</v>
      </c>
      <c r="H8" s="937" t="s">
        <v>778</v>
      </c>
      <c r="I8" s="937" t="s">
        <v>779</v>
      </c>
      <c r="J8" s="937" t="s">
        <v>765</v>
      </c>
      <c r="K8" s="937" t="s">
        <v>780</v>
      </c>
      <c r="L8" s="937" t="s">
        <v>781</v>
      </c>
    </row>
    <row r="9" spans="2:16">
      <c r="B9" s="938" t="s">
        <v>836</v>
      </c>
      <c r="C9" s="938" t="s">
        <v>837</v>
      </c>
      <c r="D9" s="938"/>
      <c r="E9" s="939" t="s">
        <v>510</v>
      </c>
      <c r="F9" s="940"/>
      <c r="G9" s="941"/>
      <c r="H9" s="942" t="s">
        <v>501</v>
      </c>
      <c r="I9" s="941">
        <f>SUBTOTAL(9,I10:I10)</f>
        <v>514220.05</v>
      </c>
      <c r="J9" s="942"/>
      <c r="K9" s="941"/>
      <c r="L9" s="941">
        <f>SUBTOTAL(9,L10:L10)</f>
        <v>687255.09</v>
      </c>
      <c r="P9" s="943"/>
    </row>
    <row r="10" spans="2:16" ht="25.5">
      <c r="B10" s="334" t="s">
        <v>782</v>
      </c>
      <c r="C10" s="334" t="s">
        <v>838</v>
      </c>
      <c r="D10" s="334" t="s">
        <v>839</v>
      </c>
      <c r="E10" s="335" t="s">
        <v>840</v>
      </c>
      <c r="F10" s="944" t="s">
        <v>250</v>
      </c>
      <c r="G10" s="945">
        <v>1</v>
      </c>
      <c r="H10" s="945">
        <v>514220.05</v>
      </c>
      <c r="I10" s="945">
        <f>TRUNC(G10 * H10, 2)</f>
        <v>514220.05</v>
      </c>
      <c r="J10" s="946">
        <f>+$L$4</f>
        <v>0.33649999999999997</v>
      </c>
      <c r="K10" s="945">
        <f>TRUNC(H10 * (1 + J10), 2)</f>
        <v>687255.09</v>
      </c>
      <c r="L10" s="945">
        <f>TRUNC(G10 * K10, 2)</f>
        <v>687255.09</v>
      </c>
      <c r="P10" s="943"/>
    </row>
    <row r="11" spans="2:16">
      <c r="B11" s="938" t="s">
        <v>841</v>
      </c>
      <c r="C11" s="938" t="s">
        <v>837</v>
      </c>
      <c r="D11" s="938"/>
      <c r="E11" s="939" t="s">
        <v>511</v>
      </c>
      <c r="F11" s="940"/>
      <c r="G11" s="941"/>
      <c r="H11" s="942" t="s">
        <v>501</v>
      </c>
      <c r="I11" s="941">
        <f>SUBTOTAL(9,I12:I13)</f>
        <v>294186.57</v>
      </c>
      <c r="J11" s="942"/>
      <c r="K11" s="941"/>
      <c r="L11" s="941">
        <f>SUBTOTAL(9,L12:L13)</f>
        <v>393180.34</v>
      </c>
      <c r="P11" s="943"/>
    </row>
    <row r="12" spans="2:16" ht="25.5">
      <c r="B12" s="334" t="s">
        <v>783</v>
      </c>
      <c r="C12" s="334" t="s">
        <v>842</v>
      </c>
      <c r="D12" s="334" t="s">
        <v>839</v>
      </c>
      <c r="E12" s="335" t="s">
        <v>843</v>
      </c>
      <c r="F12" s="947" t="s">
        <v>250</v>
      </c>
      <c r="G12" s="945">
        <v>1</v>
      </c>
      <c r="H12" s="945">
        <v>257615.61</v>
      </c>
      <c r="I12" s="945">
        <f t="shared" ref="I12:I13" si="0">TRUNC(G12 * H12, 2)</f>
        <v>257615.61</v>
      </c>
      <c r="J12" s="946">
        <f>+$L$4</f>
        <v>0.33649999999999997</v>
      </c>
      <c r="K12" s="945">
        <f t="shared" ref="K12:K62" si="1">TRUNC(H12 * (1 + J12), 2)</f>
        <v>344303.26</v>
      </c>
      <c r="L12" s="945">
        <f t="shared" ref="L12:L13" si="2">TRUNC(G12 * K12, 2)</f>
        <v>344303.26</v>
      </c>
      <c r="P12" s="943"/>
    </row>
    <row r="13" spans="2:16" ht="25.5">
      <c r="B13" s="334" t="s">
        <v>784</v>
      </c>
      <c r="C13" s="334" t="s">
        <v>792</v>
      </c>
      <c r="D13" s="334" t="s">
        <v>839</v>
      </c>
      <c r="E13" s="335" t="s">
        <v>793</v>
      </c>
      <c r="F13" s="947" t="s">
        <v>250</v>
      </c>
      <c r="G13" s="945">
        <v>1</v>
      </c>
      <c r="H13" s="945">
        <v>36570.959999999999</v>
      </c>
      <c r="I13" s="945">
        <f t="shared" si="0"/>
        <v>36570.959999999999</v>
      </c>
      <c r="J13" s="946">
        <f>+$L$4</f>
        <v>0.33649999999999997</v>
      </c>
      <c r="K13" s="945">
        <f t="shared" si="1"/>
        <v>48877.08</v>
      </c>
      <c r="L13" s="945">
        <f t="shared" si="2"/>
        <v>48877.08</v>
      </c>
      <c r="P13" s="943"/>
    </row>
    <row r="14" spans="2:16">
      <c r="B14" s="938" t="s">
        <v>844</v>
      </c>
      <c r="C14" s="938" t="s">
        <v>837</v>
      </c>
      <c r="D14" s="938"/>
      <c r="E14" s="939" t="s">
        <v>649</v>
      </c>
      <c r="F14" s="940"/>
      <c r="G14" s="941"/>
      <c r="H14" s="942" t="s">
        <v>501</v>
      </c>
      <c r="I14" s="941">
        <f>SUBTOTAL(9,I15:I20)</f>
        <v>224913.92000000001</v>
      </c>
      <c r="J14" s="942"/>
      <c r="K14" s="941"/>
      <c r="L14" s="941">
        <f>SUBTOTAL(9,L15:L20)</f>
        <v>300420.23</v>
      </c>
      <c r="P14" s="943"/>
    </row>
    <row r="15" spans="2:16" ht="25.5">
      <c r="B15" s="334" t="s">
        <v>786</v>
      </c>
      <c r="C15" s="334" t="s">
        <v>845</v>
      </c>
      <c r="D15" s="334" t="s">
        <v>839</v>
      </c>
      <c r="E15" s="335" t="s">
        <v>469</v>
      </c>
      <c r="F15" s="947" t="s">
        <v>225</v>
      </c>
      <c r="G15" s="945">
        <v>174.69</v>
      </c>
      <c r="H15" s="945">
        <v>627.02</v>
      </c>
      <c r="I15" s="945">
        <f t="shared" ref="I15:I20" si="3">TRUNC(G15 * H15, 2)</f>
        <v>109534.12</v>
      </c>
      <c r="J15" s="946">
        <f>+$L$4</f>
        <v>0.33649999999999997</v>
      </c>
      <c r="K15" s="945">
        <f t="shared" si="1"/>
        <v>838.01</v>
      </c>
      <c r="L15" s="945">
        <f t="shared" ref="L15:L20" si="4">TRUNC(G15 * K15, 2)</f>
        <v>146391.96</v>
      </c>
      <c r="P15" s="943"/>
    </row>
    <row r="16" spans="2:16" ht="25.5">
      <c r="B16" s="334" t="s">
        <v>787</v>
      </c>
      <c r="C16" s="334" t="s">
        <v>637</v>
      </c>
      <c r="D16" s="334" t="s">
        <v>839</v>
      </c>
      <c r="E16" s="335" t="s">
        <v>636</v>
      </c>
      <c r="F16" s="947" t="s">
        <v>231</v>
      </c>
      <c r="G16" s="945">
        <v>374.4</v>
      </c>
      <c r="H16" s="945">
        <v>0.53</v>
      </c>
      <c r="I16" s="945">
        <f t="shared" si="3"/>
        <v>198.43</v>
      </c>
      <c r="J16" s="946">
        <f>+$L$4</f>
        <v>0.33649999999999997</v>
      </c>
      <c r="K16" s="945">
        <f t="shared" si="1"/>
        <v>0.7</v>
      </c>
      <c r="L16" s="945">
        <f t="shared" si="4"/>
        <v>262.08</v>
      </c>
      <c r="P16" s="943"/>
    </row>
    <row r="17" spans="2:16" ht="25.5">
      <c r="B17" s="334" t="s">
        <v>788</v>
      </c>
      <c r="C17" s="334" t="s">
        <v>846</v>
      </c>
      <c r="D17" s="334" t="s">
        <v>839</v>
      </c>
      <c r="E17" s="335" t="s">
        <v>390</v>
      </c>
      <c r="F17" s="947" t="s">
        <v>225</v>
      </c>
      <c r="G17" s="945">
        <v>193.41</v>
      </c>
      <c r="H17" s="945">
        <v>2.4500000000000002</v>
      </c>
      <c r="I17" s="945">
        <f t="shared" si="3"/>
        <v>473.85</v>
      </c>
      <c r="J17" s="946">
        <f>+$L$4</f>
        <v>0.33649999999999997</v>
      </c>
      <c r="K17" s="945">
        <f t="shared" si="1"/>
        <v>3.27</v>
      </c>
      <c r="L17" s="945">
        <f t="shared" si="4"/>
        <v>632.45000000000005</v>
      </c>
      <c r="P17" s="943"/>
    </row>
    <row r="18" spans="2:16" ht="25.5">
      <c r="B18" s="334" t="s">
        <v>789</v>
      </c>
      <c r="C18" s="334" t="s">
        <v>847</v>
      </c>
      <c r="D18" s="334" t="s">
        <v>839</v>
      </c>
      <c r="E18" s="335" t="s">
        <v>395</v>
      </c>
      <c r="F18" s="947" t="s">
        <v>806</v>
      </c>
      <c r="G18" s="945">
        <v>45343.41</v>
      </c>
      <c r="H18" s="945">
        <v>2.2400000000000002</v>
      </c>
      <c r="I18" s="945">
        <f t="shared" si="3"/>
        <v>101569.23</v>
      </c>
      <c r="J18" s="946">
        <f>+$L$4</f>
        <v>0.33649999999999997</v>
      </c>
      <c r="K18" s="945">
        <f t="shared" si="1"/>
        <v>2.99</v>
      </c>
      <c r="L18" s="945">
        <f t="shared" si="4"/>
        <v>135576.79</v>
      </c>
      <c r="P18" s="943"/>
    </row>
    <row r="19" spans="2:16" ht="25.5">
      <c r="B19" s="334" t="s">
        <v>790</v>
      </c>
      <c r="C19" s="334" t="s">
        <v>473</v>
      </c>
      <c r="D19" s="334" t="s">
        <v>839</v>
      </c>
      <c r="E19" s="335" t="s">
        <v>477</v>
      </c>
      <c r="F19" s="947" t="s">
        <v>225</v>
      </c>
      <c r="G19" s="945">
        <v>18.72</v>
      </c>
      <c r="H19" s="945">
        <v>1.96</v>
      </c>
      <c r="I19" s="945">
        <f t="shared" si="3"/>
        <v>36.69</v>
      </c>
      <c r="J19" s="946">
        <f>+$L$4</f>
        <v>0.33649999999999997</v>
      </c>
      <c r="K19" s="945">
        <f t="shared" si="1"/>
        <v>2.61</v>
      </c>
      <c r="L19" s="945">
        <f t="shared" si="4"/>
        <v>48.85</v>
      </c>
      <c r="P19" s="943"/>
    </row>
    <row r="20" spans="2:16">
      <c r="B20" s="334" t="s">
        <v>791</v>
      </c>
      <c r="C20" s="334" t="s">
        <v>848</v>
      </c>
      <c r="D20" s="334" t="s">
        <v>735</v>
      </c>
      <c r="E20" s="335" t="s">
        <v>850</v>
      </c>
      <c r="F20" s="947" t="s">
        <v>833</v>
      </c>
      <c r="G20" s="945">
        <v>436.72</v>
      </c>
      <c r="H20" s="945">
        <v>30</v>
      </c>
      <c r="I20" s="945">
        <f t="shared" si="3"/>
        <v>13101.6</v>
      </c>
      <c r="J20" s="946">
        <f>+$L$4</f>
        <v>0.33649999999999997</v>
      </c>
      <c r="K20" s="945">
        <f t="shared" si="1"/>
        <v>40.090000000000003</v>
      </c>
      <c r="L20" s="945">
        <f t="shared" si="4"/>
        <v>17508.099999999999</v>
      </c>
      <c r="P20" s="943"/>
    </row>
    <row r="21" spans="2:16">
      <c r="B21" s="938" t="s">
        <v>851</v>
      </c>
      <c r="C21" s="938" t="s">
        <v>837</v>
      </c>
      <c r="D21" s="938"/>
      <c r="E21" s="939" t="s">
        <v>515</v>
      </c>
      <c r="F21" s="940"/>
      <c r="G21" s="941"/>
      <c r="H21" s="942" t="s">
        <v>501</v>
      </c>
      <c r="I21" s="941">
        <f>SUBTOTAL(9,I22:I26)</f>
        <v>236625.05000000002</v>
      </c>
      <c r="J21" s="942"/>
      <c r="K21" s="941"/>
      <c r="L21" s="941">
        <f>SUBTOTAL(9,L22:L26)</f>
        <v>316158.86000000004</v>
      </c>
      <c r="P21" s="943"/>
    </row>
    <row r="22" spans="2:16" ht="25.5">
      <c r="B22" s="334" t="s">
        <v>794</v>
      </c>
      <c r="C22" s="334" t="s">
        <v>438</v>
      </c>
      <c r="D22" s="334" t="s">
        <v>839</v>
      </c>
      <c r="E22" s="335" t="s">
        <v>439</v>
      </c>
      <c r="F22" s="947" t="s">
        <v>225</v>
      </c>
      <c r="G22" s="945">
        <v>6.29</v>
      </c>
      <c r="H22" s="945">
        <v>7.29</v>
      </c>
      <c r="I22" s="945">
        <f t="shared" ref="I22:I26" si="5">TRUNC(G22 * H22, 2)</f>
        <v>45.85</v>
      </c>
      <c r="J22" s="946">
        <f>+$L$4</f>
        <v>0.33649999999999997</v>
      </c>
      <c r="K22" s="945">
        <f t="shared" si="1"/>
        <v>9.74</v>
      </c>
      <c r="L22" s="945">
        <f t="shared" ref="L22:L26" si="6">TRUNC(G22 * K22, 2)</f>
        <v>61.26</v>
      </c>
      <c r="P22" s="943"/>
    </row>
    <row r="23" spans="2:16" ht="25.5">
      <c r="B23" s="334" t="s">
        <v>795</v>
      </c>
      <c r="C23" s="334" t="s">
        <v>536</v>
      </c>
      <c r="D23" s="334" t="s">
        <v>839</v>
      </c>
      <c r="E23" s="335" t="s">
        <v>440</v>
      </c>
      <c r="F23" s="947" t="s">
        <v>225</v>
      </c>
      <c r="G23" s="945">
        <v>8015.37</v>
      </c>
      <c r="H23" s="945">
        <v>19.11</v>
      </c>
      <c r="I23" s="945">
        <f t="shared" si="5"/>
        <v>153173.72</v>
      </c>
      <c r="J23" s="946">
        <f>+$L$4</f>
        <v>0.33649999999999997</v>
      </c>
      <c r="K23" s="945">
        <f t="shared" si="1"/>
        <v>25.54</v>
      </c>
      <c r="L23" s="945">
        <f t="shared" si="6"/>
        <v>204712.54</v>
      </c>
      <c r="P23" s="943"/>
    </row>
    <row r="24" spans="2:16" ht="25.5">
      <c r="B24" s="334" t="s">
        <v>796</v>
      </c>
      <c r="C24" s="334" t="s">
        <v>852</v>
      </c>
      <c r="D24" s="334" t="s">
        <v>839</v>
      </c>
      <c r="E24" s="335" t="s">
        <v>441</v>
      </c>
      <c r="F24" s="947" t="s">
        <v>225</v>
      </c>
      <c r="G24" s="945">
        <v>8015.37</v>
      </c>
      <c r="H24" s="945">
        <v>4.08</v>
      </c>
      <c r="I24" s="945">
        <f t="shared" si="5"/>
        <v>32702.7</v>
      </c>
      <c r="J24" s="946">
        <f>+$L$4</f>
        <v>0.33649999999999997</v>
      </c>
      <c r="K24" s="945">
        <f t="shared" si="1"/>
        <v>5.45</v>
      </c>
      <c r="L24" s="945">
        <f t="shared" si="6"/>
        <v>43683.76</v>
      </c>
      <c r="P24" s="943"/>
    </row>
    <row r="25" spans="2:16" ht="25.5">
      <c r="B25" s="334" t="s">
        <v>797</v>
      </c>
      <c r="C25" s="334" t="s">
        <v>853</v>
      </c>
      <c r="D25" s="334" t="s">
        <v>839</v>
      </c>
      <c r="E25" s="335" t="s">
        <v>442</v>
      </c>
      <c r="F25" s="947" t="s">
        <v>806</v>
      </c>
      <c r="G25" s="945">
        <v>5209.99</v>
      </c>
      <c r="H25" s="945">
        <v>2.48</v>
      </c>
      <c r="I25" s="945">
        <f t="shared" si="5"/>
        <v>12920.77</v>
      </c>
      <c r="J25" s="946">
        <f>+$L$4</f>
        <v>0.33649999999999997</v>
      </c>
      <c r="K25" s="945">
        <f t="shared" si="1"/>
        <v>3.31</v>
      </c>
      <c r="L25" s="945">
        <f t="shared" si="6"/>
        <v>17245.060000000001</v>
      </c>
      <c r="P25" s="943"/>
    </row>
    <row r="26" spans="2:16" ht="25.5">
      <c r="B26" s="334" t="s">
        <v>798</v>
      </c>
      <c r="C26" s="334" t="s">
        <v>854</v>
      </c>
      <c r="D26" s="334" t="s">
        <v>839</v>
      </c>
      <c r="E26" s="335" t="s">
        <v>443</v>
      </c>
      <c r="F26" s="947" t="s">
        <v>225</v>
      </c>
      <c r="G26" s="945">
        <v>8021.66</v>
      </c>
      <c r="H26" s="945">
        <v>4.71</v>
      </c>
      <c r="I26" s="945">
        <f t="shared" si="5"/>
        <v>37782.01</v>
      </c>
      <c r="J26" s="946">
        <f>+$L$4</f>
        <v>0.33649999999999997</v>
      </c>
      <c r="K26" s="945">
        <f t="shared" si="1"/>
        <v>6.29</v>
      </c>
      <c r="L26" s="945">
        <f t="shared" si="6"/>
        <v>50456.24</v>
      </c>
      <c r="P26" s="943"/>
    </row>
    <row r="27" spans="2:16">
      <c r="B27" s="938" t="s">
        <v>855</v>
      </c>
      <c r="C27" s="938" t="s">
        <v>837</v>
      </c>
      <c r="D27" s="938"/>
      <c r="E27" s="939" t="s">
        <v>650</v>
      </c>
      <c r="F27" s="940"/>
      <c r="G27" s="941"/>
      <c r="H27" s="942" t="s">
        <v>501</v>
      </c>
      <c r="I27" s="941">
        <f>SUBTOTAL(9,I28:I42)</f>
        <v>2016502.8599999996</v>
      </c>
      <c r="J27" s="942"/>
      <c r="K27" s="941"/>
      <c r="L27" s="941">
        <f>SUBTOTAL(9,L28:L42)</f>
        <v>2694291.3300000005</v>
      </c>
      <c r="P27" s="943"/>
    </row>
    <row r="28" spans="2:16" ht="25.5">
      <c r="B28" s="334" t="s">
        <v>799</v>
      </c>
      <c r="C28" s="334" t="s">
        <v>537</v>
      </c>
      <c r="D28" s="334" t="s">
        <v>839</v>
      </c>
      <c r="E28" s="335" t="s">
        <v>538</v>
      </c>
      <c r="F28" s="947" t="s">
        <v>225</v>
      </c>
      <c r="G28" s="945">
        <v>62</v>
      </c>
      <c r="H28" s="945">
        <v>798.4</v>
      </c>
      <c r="I28" s="945">
        <f t="shared" ref="I28:I32" si="7">TRUNC(G28 * H28, 2)</f>
        <v>49500.800000000003</v>
      </c>
      <c r="J28" s="946">
        <f>+$L$4</f>
        <v>0.33649999999999997</v>
      </c>
      <c r="K28" s="945">
        <f t="shared" ref="K28:K32" si="8">TRUNC(H28 * (1 + J28), 2)</f>
        <v>1067.06</v>
      </c>
      <c r="L28" s="945">
        <f t="shared" ref="L28:L32" si="9">TRUNC(G28 * K28, 2)</f>
        <v>66157.72</v>
      </c>
      <c r="P28" s="943"/>
    </row>
    <row r="29" spans="2:16" ht="25.5">
      <c r="B29" s="334" t="s">
        <v>800</v>
      </c>
      <c r="C29" s="334" t="s">
        <v>539</v>
      </c>
      <c r="D29" s="334" t="s">
        <v>839</v>
      </c>
      <c r="E29" s="335" t="s">
        <v>540</v>
      </c>
      <c r="F29" s="947" t="s">
        <v>225</v>
      </c>
      <c r="G29" s="945">
        <v>1390.5</v>
      </c>
      <c r="H29" s="945">
        <v>623.33000000000004</v>
      </c>
      <c r="I29" s="945">
        <f t="shared" si="7"/>
        <v>866740.36</v>
      </c>
      <c r="J29" s="946">
        <f>+$L$4</f>
        <v>0.33649999999999997</v>
      </c>
      <c r="K29" s="945">
        <f t="shared" si="8"/>
        <v>833.08</v>
      </c>
      <c r="L29" s="945">
        <f t="shared" si="9"/>
        <v>1158397.74</v>
      </c>
      <c r="P29" s="943"/>
    </row>
    <row r="30" spans="2:16" ht="25.5">
      <c r="B30" s="334" t="s">
        <v>801</v>
      </c>
      <c r="C30" s="334" t="s">
        <v>856</v>
      </c>
      <c r="D30" s="334" t="s">
        <v>839</v>
      </c>
      <c r="E30" s="335" t="s">
        <v>857</v>
      </c>
      <c r="F30" s="947" t="s">
        <v>225</v>
      </c>
      <c r="G30" s="945">
        <v>504.62</v>
      </c>
      <c r="H30" s="945">
        <v>1019.12</v>
      </c>
      <c r="I30" s="945">
        <f t="shared" si="7"/>
        <v>514268.33</v>
      </c>
      <c r="J30" s="946">
        <f>+$L$4</f>
        <v>0.33649999999999997</v>
      </c>
      <c r="K30" s="945">
        <f t="shared" si="8"/>
        <v>1362.05</v>
      </c>
      <c r="L30" s="945">
        <f t="shared" si="9"/>
        <v>687317.67</v>
      </c>
      <c r="P30" s="943"/>
    </row>
    <row r="31" spans="2:16">
      <c r="B31" s="334" t="s">
        <v>802</v>
      </c>
      <c r="C31" s="334" t="s">
        <v>834</v>
      </c>
      <c r="D31" s="334" t="s">
        <v>858</v>
      </c>
      <c r="E31" s="335" t="s">
        <v>751</v>
      </c>
      <c r="F31" s="947" t="s">
        <v>815</v>
      </c>
      <c r="G31" s="945">
        <v>1298.0999999999999</v>
      </c>
      <c r="H31" s="945">
        <v>33.97</v>
      </c>
      <c r="I31" s="945">
        <f t="shared" si="7"/>
        <v>44096.45</v>
      </c>
      <c r="J31" s="946">
        <f>+$L$4</f>
        <v>0.33649999999999997</v>
      </c>
      <c r="K31" s="945">
        <f t="shared" si="8"/>
        <v>45.4</v>
      </c>
      <c r="L31" s="945">
        <f t="shared" si="9"/>
        <v>58933.74</v>
      </c>
      <c r="P31" s="943"/>
    </row>
    <row r="32" spans="2:16" ht="25.5">
      <c r="B32" s="334" t="s">
        <v>803</v>
      </c>
      <c r="C32" s="334" t="s">
        <v>541</v>
      </c>
      <c r="D32" s="334" t="s">
        <v>839</v>
      </c>
      <c r="E32" s="335" t="s">
        <v>542</v>
      </c>
      <c r="F32" s="947" t="s">
        <v>231</v>
      </c>
      <c r="G32" s="945">
        <v>3418</v>
      </c>
      <c r="H32" s="945">
        <v>8.89</v>
      </c>
      <c r="I32" s="945">
        <f t="shared" si="7"/>
        <v>30386.02</v>
      </c>
      <c r="J32" s="946">
        <f>+$L$4</f>
        <v>0.33649999999999997</v>
      </c>
      <c r="K32" s="945">
        <f t="shared" si="8"/>
        <v>11.88</v>
      </c>
      <c r="L32" s="945">
        <f t="shared" si="9"/>
        <v>40605.839999999997</v>
      </c>
      <c r="P32" s="943"/>
    </row>
    <row r="33" spans="2:16" ht="25.5">
      <c r="B33" s="334" t="s">
        <v>804</v>
      </c>
      <c r="C33" s="334" t="s">
        <v>438</v>
      </c>
      <c r="D33" s="334" t="s">
        <v>839</v>
      </c>
      <c r="E33" s="335" t="s">
        <v>439</v>
      </c>
      <c r="F33" s="947" t="s">
        <v>225</v>
      </c>
      <c r="G33" s="945">
        <v>3866.48</v>
      </c>
      <c r="H33" s="945">
        <v>7.29</v>
      </c>
      <c r="I33" s="945">
        <f t="shared" ref="I33:I37" si="10">TRUNC(G33 * H33, 2)</f>
        <v>28186.63</v>
      </c>
      <c r="J33" s="946">
        <f>+$L$4</f>
        <v>0.33649999999999997</v>
      </c>
      <c r="K33" s="945">
        <f t="shared" ref="K33:K37" si="11">TRUNC(H33 * (1 + J33), 2)</f>
        <v>9.74</v>
      </c>
      <c r="L33" s="945">
        <f t="shared" ref="L33:L37" si="12">TRUNC(G33 * K33, 2)</f>
        <v>37659.51</v>
      </c>
      <c r="P33" s="943"/>
    </row>
    <row r="34" spans="2:16" ht="25.5">
      <c r="B34" s="334" t="s">
        <v>805</v>
      </c>
      <c r="C34" s="334" t="s">
        <v>859</v>
      </c>
      <c r="D34" s="334" t="s">
        <v>839</v>
      </c>
      <c r="E34" s="335" t="s">
        <v>653</v>
      </c>
      <c r="F34" s="947" t="s">
        <v>231</v>
      </c>
      <c r="G34" s="945">
        <v>1068.45</v>
      </c>
      <c r="H34" s="945">
        <v>4.5199999999999996</v>
      </c>
      <c r="I34" s="945">
        <f t="shared" si="10"/>
        <v>4829.3900000000003</v>
      </c>
      <c r="J34" s="946">
        <f>+$L$4</f>
        <v>0.33649999999999997</v>
      </c>
      <c r="K34" s="945">
        <f t="shared" si="11"/>
        <v>6.04</v>
      </c>
      <c r="L34" s="945">
        <f t="shared" si="12"/>
        <v>6453.43</v>
      </c>
      <c r="P34" s="943"/>
    </row>
    <row r="35" spans="2:16" ht="25.5">
      <c r="B35" s="334" t="s">
        <v>807</v>
      </c>
      <c r="C35" s="334" t="s">
        <v>543</v>
      </c>
      <c r="D35" s="334" t="s">
        <v>839</v>
      </c>
      <c r="E35" s="335" t="s">
        <v>544</v>
      </c>
      <c r="F35" s="947" t="s">
        <v>806</v>
      </c>
      <c r="G35" s="945">
        <v>89636.1</v>
      </c>
      <c r="H35" s="945">
        <v>1.21</v>
      </c>
      <c r="I35" s="945">
        <f t="shared" si="10"/>
        <v>108459.68</v>
      </c>
      <c r="J35" s="946">
        <f>+$L$4</f>
        <v>0.33649999999999997</v>
      </c>
      <c r="K35" s="945">
        <f t="shared" si="11"/>
        <v>1.61</v>
      </c>
      <c r="L35" s="945">
        <f t="shared" si="12"/>
        <v>144314.12</v>
      </c>
      <c r="P35" s="943"/>
    </row>
    <row r="36" spans="2:16" ht="25.5">
      <c r="B36" s="334" t="s">
        <v>808</v>
      </c>
      <c r="C36" s="334" t="s">
        <v>536</v>
      </c>
      <c r="D36" s="334" t="s">
        <v>839</v>
      </c>
      <c r="E36" s="335" t="s">
        <v>440</v>
      </c>
      <c r="F36" s="947" t="s">
        <v>225</v>
      </c>
      <c r="G36" s="945">
        <v>3695.09</v>
      </c>
      <c r="H36" s="945">
        <v>19.11</v>
      </c>
      <c r="I36" s="945">
        <f t="shared" si="10"/>
        <v>70613.16</v>
      </c>
      <c r="J36" s="946">
        <f>+$L$4</f>
        <v>0.33649999999999997</v>
      </c>
      <c r="K36" s="945">
        <f t="shared" si="11"/>
        <v>25.54</v>
      </c>
      <c r="L36" s="945">
        <f t="shared" si="12"/>
        <v>94372.59</v>
      </c>
      <c r="P36" s="943"/>
    </row>
    <row r="37" spans="2:16" ht="25.5">
      <c r="B37" s="334" t="s">
        <v>809</v>
      </c>
      <c r="C37" s="334" t="s">
        <v>852</v>
      </c>
      <c r="D37" s="334" t="s">
        <v>839</v>
      </c>
      <c r="E37" s="335" t="s">
        <v>441</v>
      </c>
      <c r="F37" s="947" t="s">
        <v>225</v>
      </c>
      <c r="G37" s="945">
        <v>3695.09</v>
      </c>
      <c r="H37" s="945">
        <v>4.08</v>
      </c>
      <c r="I37" s="945">
        <f t="shared" si="10"/>
        <v>15075.96</v>
      </c>
      <c r="J37" s="946">
        <f>+$L$4</f>
        <v>0.33649999999999997</v>
      </c>
      <c r="K37" s="945">
        <f t="shared" si="11"/>
        <v>5.45</v>
      </c>
      <c r="L37" s="945">
        <f t="shared" si="12"/>
        <v>20138.240000000002</v>
      </c>
      <c r="P37" s="943"/>
    </row>
    <row r="38" spans="2:16" ht="25.5">
      <c r="B38" s="334" t="s">
        <v>810</v>
      </c>
      <c r="C38" s="334" t="s">
        <v>853</v>
      </c>
      <c r="D38" s="334" t="s">
        <v>839</v>
      </c>
      <c r="E38" s="335" t="s">
        <v>442</v>
      </c>
      <c r="F38" s="947" t="s">
        <v>806</v>
      </c>
      <c r="G38" s="945">
        <v>2401.81</v>
      </c>
      <c r="H38" s="945">
        <v>2.48</v>
      </c>
      <c r="I38" s="945">
        <f t="shared" ref="I38:I42" si="13">TRUNC(G38 * H38, 2)</f>
        <v>5956.48</v>
      </c>
      <c r="J38" s="946">
        <f>+$L$4</f>
        <v>0.33649999999999997</v>
      </c>
      <c r="K38" s="945">
        <f t="shared" ref="K38:K42" si="14">TRUNC(H38 * (1 + J38), 2)</f>
        <v>3.31</v>
      </c>
      <c r="L38" s="945">
        <f t="shared" ref="L38:L42" si="15">TRUNC(G38 * K38, 2)</f>
        <v>7949.99</v>
      </c>
      <c r="P38" s="943"/>
    </row>
    <row r="39" spans="2:16" ht="25.5">
      <c r="B39" s="334" t="s">
        <v>811</v>
      </c>
      <c r="C39" s="334" t="s">
        <v>644</v>
      </c>
      <c r="D39" s="334" t="s">
        <v>839</v>
      </c>
      <c r="E39" s="335" t="s">
        <v>645</v>
      </c>
      <c r="F39" s="947" t="s">
        <v>225</v>
      </c>
      <c r="G39" s="945">
        <v>3695.09</v>
      </c>
      <c r="H39" s="945">
        <v>61.22</v>
      </c>
      <c r="I39" s="945">
        <f t="shared" si="13"/>
        <v>226213.4</v>
      </c>
      <c r="J39" s="946">
        <f>+$L$4</f>
        <v>0.33649999999999997</v>
      </c>
      <c r="K39" s="945">
        <f t="shared" si="14"/>
        <v>81.819999999999993</v>
      </c>
      <c r="L39" s="945">
        <f t="shared" si="15"/>
        <v>302332.26</v>
      </c>
      <c r="P39" s="943"/>
    </row>
    <row r="40" spans="2:16" ht="25.5">
      <c r="B40" s="334" t="s">
        <v>860</v>
      </c>
      <c r="C40" s="334" t="s">
        <v>471</v>
      </c>
      <c r="D40" s="334" t="s">
        <v>839</v>
      </c>
      <c r="E40" s="335" t="s">
        <v>475</v>
      </c>
      <c r="F40" s="947" t="s">
        <v>225</v>
      </c>
      <c r="G40" s="945">
        <v>3866.48</v>
      </c>
      <c r="H40" s="945">
        <v>9.76</v>
      </c>
      <c r="I40" s="945">
        <f t="shared" si="13"/>
        <v>37736.839999999997</v>
      </c>
      <c r="J40" s="946">
        <f>+$L$4</f>
        <v>0.33649999999999997</v>
      </c>
      <c r="K40" s="945">
        <f t="shared" si="14"/>
        <v>13.04</v>
      </c>
      <c r="L40" s="945">
        <f t="shared" si="15"/>
        <v>50418.89</v>
      </c>
      <c r="P40" s="943"/>
    </row>
    <row r="41" spans="2:16">
      <c r="B41" s="334" t="s">
        <v>861</v>
      </c>
      <c r="C41" s="334" t="s">
        <v>472</v>
      </c>
      <c r="D41" s="334" t="s">
        <v>858</v>
      </c>
      <c r="E41" s="335" t="s">
        <v>476</v>
      </c>
      <c r="F41" s="947" t="s">
        <v>806</v>
      </c>
      <c r="G41" s="945">
        <v>2513.21</v>
      </c>
      <c r="H41" s="945">
        <v>2.73</v>
      </c>
      <c r="I41" s="945">
        <f t="shared" si="13"/>
        <v>6861.06</v>
      </c>
      <c r="J41" s="946">
        <f>+$L$4</f>
        <v>0.33649999999999997</v>
      </c>
      <c r="K41" s="945">
        <f t="shared" si="14"/>
        <v>3.64</v>
      </c>
      <c r="L41" s="945">
        <f t="shared" si="15"/>
        <v>9148.08</v>
      </c>
      <c r="P41" s="943"/>
    </row>
    <row r="42" spans="2:16" ht="25.5">
      <c r="B42" s="334" t="s">
        <v>862</v>
      </c>
      <c r="C42" s="334" t="s">
        <v>473</v>
      </c>
      <c r="D42" s="334" t="s">
        <v>839</v>
      </c>
      <c r="E42" s="335" t="s">
        <v>477</v>
      </c>
      <c r="F42" s="947" t="s">
        <v>225</v>
      </c>
      <c r="G42" s="945">
        <v>3866.48</v>
      </c>
      <c r="H42" s="945">
        <v>1.96</v>
      </c>
      <c r="I42" s="945">
        <f t="shared" si="13"/>
        <v>7578.3</v>
      </c>
      <c r="J42" s="946">
        <f>+$L$4</f>
        <v>0.33649999999999997</v>
      </c>
      <c r="K42" s="945">
        <f t="shared" si="14"/>
        <v>2.61</v>
      </c>
      <c r="L42" s="945">
        <f t="shared" si="15"/>
        <v>10091.51</v>
      </c>
      <c r="P42" s="943"/>
    </row>
    <row r="43" spans="2:16">
      <c r="B43" s="938" t="s">
        <v>863</v>
      </c>
      <c r="C43" s="938" t="s">
        <v>837</v>
      </c>
      <c r="D43" s="938"/>
      <c r="E43" s="939" t="s">
        <v>652</v>
      </c>
      <c r="F43" s="940"/>
      <c r="G43" s="941"/>
      <c r="H43" s="942" t="s">
        <v>501</v>
      </c>
      <c r="I43" s="941">
        <f>SUBTOTAL(9,I44:I62)</f>
        <v>1156790.71</v>
      </c>
      <c r="J43" s="942"/>
      <c r="K43" s="941"/>
      <c r="L43" s="941">
        <f>SUBTOTAL(9,L44:L62)</f>
        <v>1546014.4400000002</v>
      </c>
      <c r="P43" s="943"/>
    </row>
    <row r="44" spans="2:16">
      <c r="B44" s="938" t="s">
        <v>864</v>
      </c>
      <c r="C44" s="938" t="s">
        <v>837</v>
      </c>
      <c r="D44" s="938"/>
      <c r="E44" s="939" t="s">
        <v>221</v>
      </c>
      <c r="F44" s="940"/>
      <c r="G44" s="941"/>
      <c r="H44" s="942" t="s">
        <v>501</v>
      </c>
      <c r="I44" s="941">
        <f>SUBTOTAL(9,I45:I51)</f>
        <v>904531.24</v>
      </c>
      <c r="J44" s="942"/>
      <c r="K44" s="941"/>
      <c r="L44" s="941">
        <f>SUBTOTAL(9,L45:L51)</f>
        <v>1208889.8200000003</v>
      </c>
      <c r="P44" s="943"/>
    </row>
    <row r="45" spans="2:16" ht="25.5">
      <c r="B45" s="334" t="s">
        <v>812</v>
      </c>
      <c r="C45" s="334" t="s">
        <v>458</v>
      </c>
      <c r="D45" s="334" t="s">
        <v>839</v>
      </c>
      <c r="E45" s="335" t="s">
        <v>447</v>
      </c>
      <c r="F45" s="947" t="s">
        <v>258</v>
      </c>
      <c r="G45" s="945">
        <v>186</v>
      </c>
      <c r="H45" s="945">
        <v>260.67</v>
      </c>
      <c r="I45" s="945">
        <f t="shared" ref="I45:I51" si="16">TRUNC(G45 * H45, 2)</f>
        <v>48484.62</v>
      </c>
      <c r="J45" s="946">
        <f>+$L$4</f>
        <v>0.33649999999999997</v>
      </c>
      <c r="K45" s="945">
        <f t="shared" si="1"/>
        <v>348.38</v>
      </c>
      <c r="L45" s="945">
        <f t="shared" ref="L45:L51" si="17">TRUNC(G45 * K45, 2)</f>
        <v>64798.68</v>
      </c>
      <c r="P45" s="943"/>
    </row>
    <row r="46" spans="2:16" ht="25.5">
      <c r="B46" s="334" t="s">
        <v>813</v>
      </c>
      <c r="C46" s="334" t="s">
        <v>865</v>
      </c>
      <c r="D46" s="334" t="s">
        <v>839</v>
      </c>
      <c r="E46" s="335" t="s">
        <v>448</v>
      </c>
      <c r="F46" s="947" t="s">
        <v>258</v>
      </c>
      <c r="G46" s="945">
        <v>327.60000000000002</v>
      </c>
      <c r="H46" s="945">
        <v>2160.13</v>
      </c>
      <c r="I46" s="945">
        <f t="shared" si="16"/>
        <v>707658.58</v>
      </c>
      <c r="J46" s="946">
        <f>+$L$4</f>
        <v>0.33649999999999997</v>
      </c>
      <c r="K46" s="945">
        <f t="shared" si="1"/>
        <v>2887.01</v>
      </c>
      <c r="L46" s="945">
        <f t="shared" si="17"/>
        <v>945784.47</v>
      </c>
      <c r="P46" s="943"/>
    </row>
    <row r="47" spans="2:16" ht="25.5">
      <c r="B47" s="334" t="s">
        <v>814</v>
      </c>
      <c r="C47" s="334" t="s">
        <v>459</v>
      </c>
      <c r="D47" s="334" t="s">
        <v>839</v>
      </c>
      <c r="E47" s="335" t="s">
        <v>449</v>
      </c>
      <c r="F47" s="947" t="s">
        <v>815</v>
      </c>
      <c r="G47" s="945">
        <v>12127.54</v>
      </c>
      <c r="H47" s="945">
        <v>11.92</v>
      </c>
      <c r="I47" s="945">
        <f t="shared" si="16"/>
        <v>144560.26999999999</v>
      </c>
      <c r="J47" s="946">
        <f>+$L$4</f>
        <v>0.33649999999999997</v>
      </c>
      <c r="K47" s="945">
        <f t="shared" si="1"/>
        <v>15.93</v>
      </c>
      <c r="L47" s="945">
        <f t="shared" si="17"/>
        <v>193191.71</v>
      </c>
      <c r="P47" s="943"/>
    </row>
    <row r="48" spans="2:16" ht="25.5">
      <c r="B48" s="334" t="s">
        <v>816</v>
      </c>
      <c r="C48" s="334" t="s">
        <v>866</v>
      </c>
      <c r="D48" s="334" t="s">
        <v>839</v>
      </c>
      <c r="E48" s="335" t="s">
        <v>474</v>
      </c>
      <c r="F48" s="947" t="s">
        <v>225</v>
      </c>
      <c r="G48" s="945">
        <v>5.88</v>
      </c>
      <c r="H48" s="945">
        <v>549.57000000000005</v>
      </c>
      <c r="I48" s="945">
        <f t="shared" si="16"/>
        <v>3231.47</v>
      </c>
      <c r="J48" s="946">
        <f>+$L$4</f>
        <v>0.33649999999999997</v>
      </c>
      <c r="K48" s="945">
        <f t="shared" si="1"/>
        <v>734.5</v>
      </c>
      <c r="L48" s="945">
        <f t="shared" si="17"/>
        <v>4318.8599999999997</v>
      </c>
      <c r="P48" s="943"/>
    </row>
    <row r="49" spans="2:16" ht="25.5">
      <c r="B49" s="334" t="s">
        <v>817</v>
      </c>
      <c r="C49" s="334" t="s">
        <v>471</v>
      </c>
      <c r="D49" s="334" t="s">
        <v>839</v>
      </c>
      <c r="E49" s="335" t="s">
        <v>475</v>
      </c>
      <c r="F49" s="947" t="s">
        <v>225</v>
      </c>
      <c r="G49" s="945">
        <v>44.19</v>
      </c>
      <c r="H49" s="945">
        <v>9.76</v>
      </c>
      <c r="I49" s="945">
        <f t="shared" si="16"/>
        <v>431.29</v>
      </c>
      <c r="J49" s="946">
        <f>+$L$4</f>
        <v>0.33649999999999997</v>
      </c>
      <c r="K49" s="945">
        <f t="shared" si="1"/>
        <v>13.04</v>
      </c>
      <c r="L49" s="945">
        <f t="shared" si="17"/>
        <v>576.23</v>
      </c>
      <c r="P49" s="943"/>
    </row>
    <row r="50" spans="2:16">
      <c r="B50" s="334" t="s">
        <v>818</v>
      </c>
      <c r="C50" s="334" t="s">
        <v>472</v>
      </c>
      <c r="D50" s="334" t="s">
        <v>858</v>
      </c>
      <c r="E50" s="335" t="s">
        <v>476</v>
      </c>
      <c r="F50" s="947" t="s">
        <v>806</v>
      </c>
      <c r="G50" s="945">
        <v>28.72</v>
      </c>
      <c r="H50" s="945">
        <v>2.73</v>
      </c>
      <c r="I50" s="945">
        <f t="shared" si="16"/>
        <v>78.400000000000006</v>
      </c>
      <c r="J50" s="946">
        <f>+$L$4</f>
        <v>0.33649999999999997</v>
      </c>
      <c r="K50" s="945">
        <f t="shared" si="1"/>
        <v>3.64</v>
      </c>
      <c r="L50" s="945">
        <f t="shared" si="17"/>
        <v>104.54</v>
      </c>
      <c r="P50" s="943"/>
    </row>
    <row r="51" spans="2:16" ht="25.5">
      <c r="B51" s="334" t="s">
        <v>819</v>
      </c>
      <c r="C51" s="334" t="s">
        <v>473</v>
      </c>
      <c r="D51" s="334" t="s">
        <v>839</v>
      </c>
      <c r="E51" s="335" t="s">
        <v>477</v>
      </c>
      <c r="F51" s="947" t="s">
        <v>225</v>
      </c>
      <c r="G51" s="945">
        <v>44.19</v>
      </c>
      <c r="H51" s="945">
        <v>1.96</v>
      </c>
      <c r="I51" s="945">
        <f t="shared" si="16"/>
        <v>86.61</v>
      </c>
      <c r="J51" s="946">
        <f>+$L$4</f>
        <v>0.33649999999999997</v>
      </c>
      <c r="K51" s="945">
        <f t="shared" si="1"/>
        <v>2.61</v>
      </c>
      <c r="L51" s="945">
        <f t="shared" si="17"/>
        <v>115.33</v>
      </c>
      <c r="P51" s="943"/>
    </row>
    <row r="52" spans="2:16">
      <c r="B52" s="938" t="s">
        <v>867</v>
      </c>
      <c r="C52" s="938" t="s">
        <v>837</v>
      </c>
      <c r="D52" s="938"/>
      <c r="E52" s="939" t="s">
        <v>19</v>
      </c>
      <c r="F52" s="941"/>
      <c r="G52" s="941"/>
      <c r="H52" s="942" t="s">
        <v>501</v>
      </c>
      <c r="I52" s="941">
        <f>SUBTOTAL(9,I53:I62)</f>
        <v>252259.47</v>
      </c>
      <c r="J52" s="942"/>
      <c r="K52" s="941"/>
      <c r="L52" s="941">
        <f>SUBTOTAL(9,L53:L62)</f>
        <v>337124.62000000005</v>
      </c>
      <c r="P52" s="943"/>
    </row>
    <row r="53" spans="2:16" ht="25.5">
      <c r="B53" s="334" t="s">
        <v>820</v>
      </c>
      <c r="C53" s="334" t="s">
        <v>438</v>
      </c>
      <c r="D53" s="334" t="s">
        <v>839</v>
      </c>
      <c r="E53" s="335" t="s">
        <v>439</v>
      </c>
      <c r="F53" s="947" t="s">
        <v>225</v>
      </c>
      <c r="G53" s="945">
        <v>226.71</v>
      </c>
      <c r="H53" s="945">
        <v>7.29</v>
      </c>
      <c r="I53" s="945">
        <f t="shared" ref="I53:I62" si="18">TRUNC(G53 * H53, 2)</f>
        <v>1652.71</v>
      </c>
      <c r="J53" s="946">
        <f>+$L$4</f>
        <v>0.33649999999999997</v>
      </c>
      <c r="K53" s="945">
        <f t="shared" si="1"/>
        <v>9.74</v>
      </c>
      <c r="L53" s="945">
        <f t="shared" ref="L53:L62" si="19">TRUNC(G53 * K53, 2)</f>
        <v>2208.15</v>
      </c>
      <c r="P53" s="943"/>
    </row>
    <row r="54" spans="2:16" ht="25.5">
      <c r="B54" s="334" t="s">
        <v>821</v>
      </c>
      <c r="C54" s="334" t="s">
        <v>859</v>
      </c>
      <c r="D54" s="334" t="s">
        <v>839</v>
      </c>
      <c r="E54" s="335" t="s">
        <v>653</v>
      </c>
      <c r="F54" s="947" t="s">
        <v>231</v>
      </c>
      <c r="G54" s="945">
        <v>79.56</v>
      </c>
      <c r="H54" s="945">
        <v>4.5199999999999996</v>
      </c>
      <c r="I54" s="945">
        <f t="shared" ref="I54:I58" si="20">TRUNC(G54 * H54, 2)</f>
        <v>359.61</v>
      </c>
      <c r="J54" s="946">
        <f>+$L$4</f>
        <v>0.33649999999999997</v>
      </c>
      <c r="K54" s="945">
        <f t="shared" ref="K54:K58" si="21">TRUNC(H54 * (1 + J54), 2)</f>
        <v>6.04</v>
      </c>
      <c r="L54" s="945">
        <f t="shared" ref="L54:L58" si="22">TRUNC(G54 * K54, 2)</f>
        <v>480.54</v>
      </c>
      <c r="P54" s="943"/>
    </row>
    <row r="55" spans="2:16" ht="25.5">
      <c r="B55" s="334" t="s">
        <v>822</v>
      </c>
      <c r="C55" s="334" t="s">
        <v>460</v>
      </c>
      <c r="D55" s="334" t="s">
        <v>839</v>
      </c>
      <c r="E55" s="335" t="s">
        <v>450</v>
      </c>
      <c r="F55" s="947" t="s">
        <v>231</v>
      </c>
      <c r="G55" s="945">
        <v>113.6</v>
      </c>
      <c r="H55" s="945">
        <v>94.17</v>
      </c>
      <c r="I55" s="945">
        <f t="shared" si="20"/>
        <v>10697.71</v>
      </c>
      <c r="J55" s="946">
        <f>+$L$4</f>
        <v>0.33649999999999997</v>
      </c>
      <c r="K55" s="945">
        <f t="shared" si="21"/>
        <v>125.85</v>
      </c>
      <c r="L55" s="945">
        <f t="shared" si="22"/>
        <v>14296.56</v>
      </c>
      <c r="P55" s="943"/>
    </row>
    <row r="56" spans="2:16" ht="25.5">
      <c r="B56" s="334" t="s">
        <v>823</v>
      </c>
      <c r="C56" s="334" t="s">
        <v>459</v>
      </c>
      <c r="D56" s="334" t="s">
        <v>839</v>
      </c>
      <c r="E56" s="335" t="s">
        <v>449</v>
      </c>
      <c r="F56" s="947" t="s">
        <v>815</v>
      </c>
      <c r="G56" s="945">
        <v>14670.3</v>
      </c>
      <c r="H56" s="945">
        <v>11.92</v>
      </c>
      <c r="I56" s="945">
        <f t="shared" si="20"/>
        <v>174869.97</v>
      </c>
      <c r="J56" s="946">
        <f>+$L$4</f>
        <v>0.33649999999999997</v>
      </c>
      <c r="K56" s="945">
        <f t="shared" si="21"/>
        <v>15.93</v>
      </c>
      <c r="L56" s="945">
        <f t="shared" si="22"/>
        <v>233697.87</v>
      </c>
      <c r="P56" s="943"/>
    </row>
    <row r="57" spans="2:16" ht="25.5">
      <c r="B57" s="334" t="s">
        <v>824</v>
      </c>
      <c r="C57" s="334" t="s">
        <v>485</v>
      </c>
      <c r="D57" s="334" t="s">
        <v>839</v>
      </c>
      <c r="E57" s="335" t="s">
        <v>486</v>
      </c>
      <c r="F57" s="947" t="s">
        <v>225</v>
      </c>
      <c r="G57" s="945">
        <v>84.53</v>
      </c>
      <c r="H57" s="945">
        <v>650.47</v>
      </c>
      <c r="I57" s="945">
        <f t="shared" si="20"/>
        <v>54984.22</v>
      </c>
      <c r="J57" s="946">
        <f>+$L$4</f>
        <v>0.33649999999999997</v>
      </c>
      <c r="K57" s="945">
        <f t="shared" si="21"/>
        <v>869.35</v>
      </c>
      <c r="L57" s="945">
        <f t="shared" si="22"/>
        <v>73486.149999999994</v>
      </c>
      <c r="P57" s="943"/>
    </row>
    <row r="58" spans="2:16" ht="25.5">
      <c r="B58" s="334" t="s">
        <v>825</v>
      </c>
      <c r="C58" s="334" t="s">
        <v>462</v>
      </c>
      <c r="D58" s="334" t="s">
        <v>839</v>
      </c>
      <c r="E58" s="335" t="s">
        <v>453</v>
      </c>
      <c r="F58" s="947" t="s">
        <v>225</v>
      </c>
      <c r="G58" s="945">
        <v>10.029999999999999</v>
      </c>
      <c r="H58" s="945">
        <v>624.9</v>
      </c>
      <c r="I58" s="945">
        <f t="shared" si="20"/>
        <v>6267.74</v>
      </c>
      <c r="J58" s="946">
        <f>+$L$4</f>
        <v>0.33649999999999997</v>
      </c>
      <c r="K58" s="945">
        <f t="shared" si="21"/>
        <v>835.17</v>
      </c>
      <c r="L58" s="945">
        <f t="shared" si="22"/>
        <v>8376.75</v>
      </c>
      <c r="P58" s="943"/>
    </row>
    <row r="59" spans="2:16" ht="25.5">
      <c r="B59" s="334" t="s">
        <v>870</v>
      </c>
      <c r="C59" s="334" t="s">
        <v>871</v>
      </c>
      <c r="D59" s="334" t="s">
        <v>839</v>
      </c>
      <c r="E59" s="335" t="s">
        <v>657</v>
      </c>
      <c r="F59" s="947" t="s">
        <v>225</v>
      </c>
      <c r="G59" s="945">
        <v>180.62</v>
      </c>
      <c r="H59" s="945">
        <v>14.67</v>
      </c>
      <c r="I59" s="945">
        <f t="shared" si="18"/>
        <v>2649.69</v>
      </c>
      <c r="J59" s="946">
        <f>+$L$4</f>
        <v>0.33649999999999997</v>
      </c>
      <c r="K59" s="945">
        <f t="shared" si="1"/>
        <v>19.600000000000001</v>
      </c>
      <c r="L59" s="945">
        <f t="shared" si="19"/>
        <v>3540.15</v>
      </c>
      <c r="P59" s="943"/>
    </row>
    <row r="60" spans="2:16" ht="25.5">
      <c r="B60" s="334" t="s">
        <v>872</v>
      </c>
      <c r="C60" s="334" t="s">
        <v>471</v>
      </c>
      <c r="D60" s="334" t="s">
        <v>839</v>
      </c>
      <c r="E60" s="335" t="s">
        <v>475</v>
      </c>
      <c r="F60" s="947" t="s">
        <v>225</v>
      </c>
      <c r="G60" s="945">
        <v>57.64</v>
      </c>
      <c r="H60" s="945">
        <v>9.76</v>
      </c>
      <c r="I60" s="945">
        <f t="shared" si="18"/>
        <v>562.55999999999995</v>
      </c>
      <c r="J60" s="946">
        <f>+$L$4</f>
        <v>0.33649999999999997</v>
      </c>
      <c r="K60" s="945">
        <f t="shared" si="1"/>
        <v>13.04</v>
      </c>
      <c r="L60" s="945">
        <f t="shared" si="19"/>
        <v>751.62</v>
      </c>
      <c r="P60" s="943"/>
    </row>
    <row r="61" spans="2:16">
      <c r="B61" s="334" t="s">
        <v>873</v>
      </c>
      <c r="C61" s="334" t="s">
        <v>472</v>
      </c>
      <c r="D61" s="334" t="s">
        <v>858</v>
      </c>
      <c r="E61" s="335" t="s">
        <v>476</v>
      </c>
      <c r="F61" s="947" t="s">
        <v>806</v>
      </c>
      <c r="G61" s="945">
        <v>37.47</v>
      </c>
      <c r="H61" s="945">
        <v>2.73</v>
      </c>
      <c r="I61" s="945">
        <f t="shared" ref="I61" si="23">TRUNC(G61 * H61, 2)</f>
        <v>102.29</v>
      </c>
      <c r="J61" s="946">
        <f>+$L$4</f>
        <v>0.33649999999999997</v>
      </c>
      <c r="K61" s="945">
        <f t="shared" ref="K61" si="24">TRUNC(H61 * (1 + J61), 2)</f>
        <v>3.64</v>
      </c>
      <c r="L61" s="945">
        <f t="shared" ref="L61" si="25">TRUNC(G61 * K61, 2)</f>
        <v>136.38999999999999</v>
      </c>
      <c r="P61" s="943"/>
    </row>
    <row r="62" spans="2:16" ht="25.5">
      <c r="B62" s="334" t="s">
        <v>874</v>
      </c>
      <c r="C62" s="334" t="s">
        <v>473</v>
      </c>
      <c r="D62" s="334" t="s">
        <v>839</v>
      </c>
      <c r="E62" s="335" t="s">
        <v>477</v>
      </c>
      <c r="F62" s="947" t="s">
        <v>225</v>
      </c>
      <c r="G62" s="945">
        <v>57.64</v>
      </c>
      <c r="H62" s="945">
        <v>1.96</v>
      </c>
      <c r="I62" s="945">
        <f t="shared" si="18"/>
        <v>112.97</v>
      </c>
      <c r="J62" s="946">
        <f>+$L$4</f>
        <v>0.33649999999999997</v>
      </c>
      <c r="K62" s="945">
        <f t="shared" si="1"/>
        <v>2.61</v>
      </c>
      <c r="L62" s="945">
        <f t="shared" si="19"/>
        <v>150.44</v>
      </c>
      <c r="P62" s="943"/>
    </row>
    <row r="63" spans="2:16">
      <c r="B63" s="938" t="s">
        <v>875</v>
      </c>
      <c r="C63" s="938" t="s">
        <v>837</v>
      </c>
      <c r="D63" s="938"/>
      <c r="E63" s="939" t="s">
        <v>218</v>
      </c>
      <c r="F63" s="941"/>
      <c r="G63" s="941"/>
      <c r="H63" s="942" t="s">
        <v>501</v>
      </c>
      <c r="I63" s="941">
        <f>SUBTOTAL(9,I64:I71)</f>
        <v>104790.35</v>
      </c>
      <c r="J63" s="942"/>
      <c r="K63" s="941"/>
      <c r="L63" s="941">
        <f>SUBTOTAL(9,L64:L71)</f>
        <v>140050.88</v>
      </c>
      <c r="P63" s="943"/>
    </row>
    <row r="64" spans="2:16" ht="25.5">
      <c r="B64" s="334" t="s">
        <v>876</v>
      </c>
      <c r="C64" s="334" t="s">
        <v>458</v>
      </c>
      <c r="D64" s="334" t="s">
        <v>839</v>
      </c>
      <c r="E64" s="335" t="s">
        <v>447</v>
      </c>
      <c r="F64" s="947" t="s">
        <v>258</v>
      </c>
      <c r="G64" s="945">
        <v>22.8</v>
      </c>
      <c r="H64" s="945">
        <v>260.67</v>
      </c>
      <c r="I64" s="945">
        <f t="shared" ref="I64:I71" si="26">TRUNC(G64 * H64, 2)</f>
        <v>5943.27</v>
      </c>
      <c r="J64" s="946">
        <f>+$L$4</f>
        <v>0.33649999999999997</v>
      </c>
      <c r="K64" s="945">
        <f t="shared" ref="K64:K86" si="27">TRUNC(H64 * (1 + J64), 2)</f>
        <v>348.38</v>
      </c>
      <c r="L64" s="945">
        <f>TRUNC(G64 * K64, 2)</f>
        <v>7943.06</v>
      </c>
      <c r="P64" s="943"/>
    </row>
    <row r="65" spans="2:16" ht="25.5">
      <c r="B65" s="334" t="s">
        <v>877</v>
      </c>
      <c r="C65" s="334" t="s">
        <v>865</v>
      </c>
      <c r="D65" s="334" t="s">
        <v>839</v>
      </c>
      <c r="E65" s="335" t="s">
        <v>448</v>
      </c>
      <c r="F65" s="947" t="s">
        <v>258</v>
      </c>
      <c r="G65" s="945">
        <v>24</v>
      </c>
      <c r="H65" s="945">
        <v>2160.13</v>
      </c>
      <c r="I65" s="945">
        <f t="shared" si="26"/>
        <v>51843.12</v>
      </c>
      <c r="J65" s="946">
        <f>+$L$4</f>
        <v>0.33649999999999997</v>
      </c>
      <c r="K65" s="945">
        <f t="shared" si="27"/>
        <v>2887.01</v>
      </c>
      <c r="L65" s="945">
        <f>TRUNC(G65 * K65, 2)</f>
        <v>69288.240000000005</v>
      </c>
      <c r="P65" s="943"/>
    </row>
    <row r="66" spans="2:16" ht="25.5">
      <c r="B66" s="334" t="s">
        <v>878</v>
      </c>
      <c r="C66" s="334" t="s">
        <v>459</v>
      </c>
      <c r="D66" s="334" t="s">
        <v>839</v>
      </c>
      <c r="E66" s="335" t="s">
        <v>449</v>
      </c>
      <c r="F66" s="947" t="s">
        <v>815</v>
      </c>
      <c r="G66" s="945">
        <v>1115.42</v>
      </c>
      <c r="H66" s="945">
        <v>11.92</v>
      </c>
      <c r="I66" s="945">
        <f t="shared" ref="I66:I70" si="28">TRUNC(G66 * H66, 2)</f>
        <v>13295.8</v>
      </c>
      <c r="J66" s="946">
        <f>+$L$4</f>
        <v>0.33649999999999997</v>
      </c>
      <c r="K66" s="945">
        <f t="shared" ref="K66:K70" si="29">TRUNC(H66 * (1 + J66), 2)</f>
        <v>15.93</v>
      </c>
      <c r="L66" s="945">
        <f t="shared" ref="L66:L70" si="30">TRUNC(G66 * K66, 2)</f>
        <v>17768.64</v>
      </c>
      <c r="P66" s="943"/>
    </row>
    <row r="67" spans="2:16" ht="25.5">
      <c r="B67" s="334" t="s">
        <v>879</v>
      </c>
      <c r="C67" s="334" t="s">
        <v>880</v>
      </c>
      <c r="D67" s="334" t="s">
        <v>445</v>
      </c>
      <c r="E67" s="335" t="s">
        <v>881</v>
      </c>
      <c r="F67" s="947" t="s">
        <v>454</v>
      </c>
      <c r="G67" s="945">
        <v>11.2</v>
      </c>
      <c r="H67" s="945">
        <v>63.72</v>
      </c>
      <c r="I67" s="945">
        <f t="shared" si="28"/>
        <v>713.66</v>
      </c>
      <c r="J67" s="946">
        <f>+$L$4</f>
        <v>0.33649999999999997</v>
      </c>
      <c r="K67" s="945">
        <f t="shared" si="29"/>
        <v>85.16</v>
      </c>
      <c r="L67" s="945">
        <f t="shared" si="30"/>
        <v>953.79</v>
      </c>
      <c r="P67" s="943"/>
    </row>
    <row r="68" spans="2:16" ht="25.5">
      <c r="B68" s="334" t="s">
        <v>882</v>
      </c>
      <c r="C68" s="334" t="s">
        <v>460</v>
      </c>
      <c r="D68" s="334" t="s">
        <v>839</v>
      </c>
      <c r="E68" s="335" t="s">
        <v>450</v>
      </c>
      <c r="F68" s="947" t="s">
        <v>231</v>
      </c>
      <c r="G68" s="945">
        <v>2.1</v>
      </c>
      <c r="H68" s="945">
        <v>94.17</v>
      </c>
      <c r="I68" s="945">
        <f t="shared" si="28"/>
        <v>197.75</v>
      </c>
      <c r="J68" s="946">
        <f>+$L$4</f>
        <v>0.33649999999999997</v>
      </c>
      <c r="K68" s="945">
        <f t="shared" si="29"/>
        <v>125.85</v>
      </c>
      <c r="L68" s="945">
        <f t="shared" si="30"/>
        <v>264.27999999999997</v>
      </c>
      <c r="P68" s="943"/>
    </row>
    <row r="69" spans="2:16" ht="25.5">
      <c r="B69" s="334" t="s">
        <v>883</v>
      </c>
      <c r="C69" s="334" t="s">
        <v>461</v>
      </c>
      <c r="D69" s="334" t="s">
        <v>839</v>
      </c>
      <c r="E69" s="335" t="s">
        <v>451</v>
      </c>
      <c r="F69" s="947" t="s">
        <v>225</v>
      </c>
      <c r="G69" s="945">
        <v>0.39</v>
      </c>
      <c r="H69" s="945">
        <v>712.87</v>
      </c>
      <c r="I69" s="945">
        <f t="shared" si="28"/>
        <v>278.01</v>
      </c>
      <c r="J69" s="946">
        <f>+$L$4</f>
        <v>0.33649999999999997</v>
      </c>
      <c r="K69" s="945">
        <f t="shared" si="29"/>
        <v>952.75</v>
      </c>
      <c r="L69" s="945">
        <f t="shared" si="30"/>
        <v>371.57</v>
      </c>
      <c r="P69" s="943"/>
    </row>
    <row r="70" spans="2:16" ht="25.5">
      <c r="B70" s="334" t="s">
        <v>884</v>
      </c>
      <c r="C70" s="334" t="s">
        <v>462</v>
      </c>
      <c r="D70" s="334" t="s">
        <v>839</v>
      </c>
      <c r="E70" s="335" t="s">
        <v>453</v>
      </c>
      <c r="F70" s="947" t="s">
        <v>225</v>
      </c>
      <c r="G70" s="945">
        <v>0.03</v>
      </c>
      <c r="H70" s="945">
        <v>624.9</v>
      </c>
      <c r="I70" s="945">
        <f t="shared" si="28"/>
        <v>18.739999999999998</v>
      </c>
      <c r="J70" s="946">
        <f>+$L$4</f>
        <v>0.33649999999999997</v>
      </c>
      <c r="K70" s="945">
        <f t="shared" si="29"/>
        <v>835.17</v>
      </c>
      <c r="L70" s="945">
        <f t="shared" si="30"/>
        <v>25.05</v>
      </c>
      <c r="P70" s="943"/>
    </row>
    <row r="71" spans="2:16" ht="25.5">
      <c r="B71" s="334" t="s">
        <v>886</v>
      </c>
      <c r="C71" s="334" t="s">
        <v>887</v>
      </c>
      <c r="D71" s="334" t="s">
        <v>446</v>
      </c>
      <c r="E71" s="335" t="s">
        <v>452</v>
      </c>
      <c r="F71" s="947" t="s">
        <v>457</v>
      </c>
      <c r="G71" s="945">
        <v>1</v>
      </c>
      <c r="H71" s="945">
        <v>32500</v>
      </c>
      <c r="I71" s="945">
        <f t="shared" si="26"/>
        <v>32500</v>
      </c>
      <c r="J71" s="946">
        <f>+$L$4</f>
        <v>0.33649999999999997</v>
      </c>
      <c r="K71" s="945">
        <f t="shared" si="27"/>
        <v>43436.25</v>
      </c>
      <c r="L71" s="945">
        <f>TRUNC(G71 * K71, 2)</f>
        <v>43436.25</v>
      </c>
      <c r="P71" s="943"/>
    </row>
    <row r="72" spans="2:16">
      <c r="B72" s="938" t="s">
        <v>888</v>
      </c>
      <c r="C72" s="938" t="s">
        <v>837</v>
      </c>
      <c r="D72" s="938"/>
      <c r="E72" s="939" t="s">
        <v>109</v>
      </c>
      <c r="F72" s="941"/>
      <c r="G72" s="941"/>
      <c r="H72" s="942" t="s">
        <v>501</v>
      </c>
      <c r="I72" s="941">
        <f>SUBTOTAL(9,I73:I73)</f>
        <v>1143193.82</v>
      </c>
      <c r="J72" s="942"/>
      <c r="K72" s="941"/>
      <c r="L72" s="941">
        <f>SUBTOTAL(9,L73:L73)</f>
        <v>1527861.31</v>
      </c>
      <c r="P72" s="943"/>
    </row>
    <row r="73" spans="2:16" ht="25.5">
      <c r="B73" s="334" t="s">
        <v>826</v>
      </c>
      <c r="C73" s="334" t="s">
        <v>499</v>
      </c>
      <c r="D73" s="334" t="s">
        <v>839</v>
      </c>
      <c r="E73" s="335" t="s">
        <v>500</v>
      </c>
      <c r="F73" s="947" t="s">
        <v>225</v>
      </c>
      <c r="G73" s="945">
        <v>12009.6</v>
      </c>
      <c r="H73" s="945">
        <v>95.19</v>
      </c>
      <c r="I73" s="945">
        <f t="shared" ref="I73" si="31">TRUNC(G73 * H73, 2)</f>
        <v>1143193.82</v>
      </c>
      <c r="J73" s="946">
        <f>+$L$4</f>
        <v>0.33649999999999997</v>
      </c>
      <c r="K73" s="945">
        <f t="shared" si="27"/>
        <v>127.22</v>
      </c>
      <c r="L73" s="945">
        <f t="shared" ref="L73" si="32">TRUNC(G73 * K73, 2)</f>
        <v>1527861.31</v>
      </c>
      <c r="P73" s="943"/>
    </row>
    <row r="74" spans="2:16">
      <c r="B74" s="938" t="s">
        <v>889</v>
      </c>
      <c r="C74" s="938" t="s">
        <v>837</v>
      </c>
      <c r="D74" s="938"/>
      <c r="E74" s="939" t="s">
        <v>91</v>
      </c>
      <c r="F74" s="941"/>
      <c r="G74" s="941"/>
      <c r="H74" s="942" t="s">
        <v>501</v>
      </c>
      <c r="I74" s="941">
        <f>SUBTOTAL(9,I75:I86)</f>
        <v>280486.37</v>
      </c>
      <c r="J74" s="942"/>
      <c r="K74" s="941"/>
      <c r="L74" s="941">
        <f>SUBTOTAL(9,L75:L86)</f>
        <v>374851.18</v>
      </c>
      <c r="P74" s="943"/>
    </row>
    <row r="75" spans="2:16">
      <c r="B75" s="938" t="s">
        <v>890</v>
      </c>
      <c r="C75" s="938" t="s">
        <v>837</v>
      </c>
      <c r="D75" s="938"/>
      <c r="E75" s="939" t="s">
        <v>90</v>
      </c>
      <c r="F75" s="941"/>
      <c r="G75" s="941"/>
      <c r="H75" s="942" t="s">
        <v>501</v>
      </c>
      <c r="I75" s="941">
        <f>SUBTOTAL(9,I76:I78)</f>
        <v>220530.48</v>
      </c>
      <c r="J75" s="942"/>
      <c r="K75" s="941"/>
      <c r="L75" s="941">
        <f>SUBTOTAL(9,L76:L78)</f>
        <v>294724.74</v>
      </c>
      <c r="P75" s="943"/>
    </row>
    <row r="76" spans="2:16" ht="25.5">
      <c r="B76" s="334" t="s">
        <v>827</v>
      </c>
      <c r="C76" s="334" t="s">
        <v>891</v>
      </c>
      <c r="D76" s="334" t="s">
        <v>839</v>
      </c>
      <c r="E76" s="335" t="s">
        <v>655</v>
      </c>
      <c r="F76" s="947" t="s">
        <v>231</v>
      </c>
      <c r="G76" s="945">
        <v>200.48</v>
      </c>
      <c r="H76" s="945">
        <v>185.49</v>
      </c>
      <c r="I76" s="945">
        <f t="shared" ref="I76" si="33">TRUNC(G76 * H76, 2)</f>
        <v>37187.03</v>
      </c>
      <c r="J76" s="946">
        <f>+$L$4</f>
        <v>0.33649999999999997</v>
      </c>
      <c r="K76" s="945">
        <f t="shared" si="27"/>
        <v>247.9</v>
      </c>
      <c r="L76" s="945">
        <f>TRUNC(G76 * K76, 2)</f>
        <v>49698.99</v>
      </c>
      <c r="P76" s="943"/>
    </row>
    <row r="77" spans="2:16" ht="25.5">
      <c r="B77" s="334" t="s">
        <v>828</v>
      </c>
      <c r="C77" s="334" t="s">
        <v>459</v>
      </c>
      <c r="D77" s="334" t="s">
        <v>839</v>
      </c>
      <c r="E77" s="335" t="s">
        <v>449</v>
      </c>
      <c r="F77" s="947" t="s">
        <v>815</v>
      </c>
      <c r="G77" s="945">
        <v>11783.92</v>
      </c>
      <c r="H77" s="945">
        <v>11.92</v>
      </c>
      <c r="I77" s="945">
        <f t="shared" ref="I77:I78" si="34">TRUNC(G77 * H77, 2)</f>
        <v>140464.32000000001</v>
      </c>
      <c r="J77" s="946">
        <f>+$L$4</f>
        <v>0.33649999999999997</v>
      </c>
      <c r="K77" s="945">
        <f t="shared" ref="K77:K82" si="35">TRUNC(H77 * (1 + J77), 2)</f>
        <v>15.93</v>
      </c>
      <c r="L77" s="945">
        <f t="shared" ref="L77:L78" si="36">TRUNC(G77 * K77, 2)</f>
        <v>187717.84</v>
      </c>
      <c r="P77" s="943"/>
    </row>
    <row r="78" spans="2:16" ht="25.5">
      <c r="B78" s="334" t="s">
        <v>829</v>
      </c>
      <c r="C78" s="334" t="s">
        <v>461</v>
      </c>
      <c r="D78" s="334" t="s">
        <v>839</v>
      </c>
      <c r="E78" s="335" t="s">
        <v>451</v>
      </c>
      <c r="F78" s="947" t="s">
        <v>225</v>
      </c>
      <c r="G78" s="945">
        <v>60.15</v>
      </c>
      <c r="H78" s="945">
        <v>712.87</v>
      </c>
      <c r="I78" s="945">
        <f t="shared" si="34"/>
        <v>42879.13</v>
      </c>
      <c r="J78" s="946">
        <f>+$L$4</f>
        <v>0.33649999999999997</v>
      </c>
      <c r="K78" s="945">
        <f t="shared" si="35"/>
        <v>952.75</v>
      </c>
      <c r="L78" s="945">
        <f t="shared" si="36"/>
        <v>57307.91</v>
      </c>
      <c r="P78" s="943"/>
    </row>
    <row r="79" spans="2:16">
      <c r="B79" s="938" t="s">
        <v>892</v>
      </c>
      <c r="C79" s="938" t="s">
        <v>837</v>
      </c>
      <c r="D79" s="938"/>
      <c r="E79" s="939" t="s">
        <v>489</v>
      </c>
      <c r="F79" s="941"/>
      <c r="G79" s="941"/>
      <c r="H79" s="942" t="s">
        <v>501</v>
      </c>
      <c r="I79" s="941">
        <f>SUBTOTAL(9,I80:I82)</f>
        <v>37008.9</v>
      </c>
      <c r="J79" s="942"/>
      <c r="K79" s="941"/>
      <c r="L79" s="941">
        <f>SUBTOTAL(9,L80:L82)</f>
        <v>49459.649999999994</v>
      </c>
      <c r="P79" s="943"/>
    </row>
    <row r="80" spans="2:16" ht="25.5">
      <c r="B80" s="334" t="s">
        <v>893</v>
      </c>
      <c r="C80" s="334" t="s">
        <v>460</v>
      </c>
      <c r="D80" s="334" t="s">
        <v>839</v>
      </c>
      <c r="E80" s="335" t="s">
        <v>450</v>
      </c>
      <c r="F80" s="947" t="s">
        <v>231</v>
      </c>
      <c r="G80" s="945">
        <v>45.24</v>
      </c>
      <c r="H80" s="945">
        <v>94.17</v>
      </c>
      <c r="I80" s="945">
        <f>TRUNC(G80 * H80, 2)</f>
        <v>4260.25</v>
      </c>
      <c r="J80" s="946">
        <f>+$L$4</f>
        <v>0.33649999999999997</v>
      </c>
      <c r="K80" s="945">
        <f t="shared" si="35"/>
        <v>125.85</v>
      </c>
      <c r="L80" s="945">
        <f>TRUNC(G80 * K80, 2)</f>
        <v>5693.45</v>
      </c>
      <c r="P80" s="943"/>
    </row>
    <row r="81" spans="2:16" ht="25.5">
      <c r="B81" s="334" t="s">
        <v>894</v>
      </c>
      <c r="C81" s="334" t="s">
        <v>459</v>
      </c>
      <c r="D81" s="334" t="s">
        <v>839</v>
      </c>
      <c r="E81" s="335" t="s">
        <v>449</v>
      </c>
      <c r="F81" s="947" t="s">
        <v>815</v>
      </c>
      <c r="G81" s="945">
        <v>2187.6</v>
      </c>
      <c r="H81" s="945">
        <v>11.92</v>
      </c>
      <c r="I81" s="945">
        <f>TRUNC(G81 * H81, 2)</f>
        <v>26076.19</v>
      </c>
      <c r="J81" s="946">
        <f>+$L$4</f>
        <v>0.33649999999999997</v>
      </c>
      <c r="K81" s="945">
        <f t="shared" si="35"/>
        <v>15.93</v>
      </c>
      <c r="L81" s="945">
        <f>TRUNC(G81 * K81, 2)</f>
        <v>34848.46</v>
      </c>
      <c r="P81" s="943"/>
    </row>
    <row r="82" spans="2:16" ht="25.5">
      <c r="B82" s="334" t="s">
        <v>895</v>
      </c>
      <c r="C82" s="334" t="s">
        <v>461</v>
      </c>
      <c r="D82" s="334" t="s">
        <v>839</v>
      </c>
      <c r="E82" s="335" t="s">
        <v>451</v>
      </c>
      <c r="F82" s="947" t="s">
        <v>225</v>
      </c>
      <c r="G82" s="945">
        <v>9.36</v>
      </c>
      <c r="H82" s="945">
        <v>712.87</v>
      </c>
      <c r="I82" s="945">
        <f>TRUNC(G82 * H82, 2)</f>
        <v>6672.46</v>
      </c>
      <c r="J82" s="946">
        <f>+$L$4</f>
        <v>0.33649999999999997</v>
      </c>
      <c r="K82" s="945">
        <f t="shared" si="35"/>
        <v>952.75</v>
      </c>
      <c r="L82" s="945">
        <f>TRUNC(G82 * K82, 2)</f>
        <v>8917.74</v>
      </c>
      <c r="P82" s="943"/>
    </row>
    <row r="83" spans="2:16">
      <c r="B83" s="938" t="s">
        <v>896</v>
      </c>
      <c r="C83" s="938" t="s">
        <v>837</v>
      </c>
      <c r="D83" s="938"/>
      <c r="E83" s="939" t="s">
        <v>92</v>
      </c>
      <c r="F83" s="941"/>
      <c r="G83" s="941"/>
      <c r="H83" s="942" t="s">
        <v>501</v>
      </c>
      <c r="I83" s="941">
        <f>SUBTOTAL(9,I84:I86)</f>
        <v>22946.99</v>
      </c>
      <c r="J83" s="942"/>
      <c r="K83" s="941"/>
      <c r="L83" s="941">
        <f>SUBTOTAL(9,L84:L86)</f>
        <v>30666.79</v>
      </c>
      <c r="P83" s="943"/>
    </row>
    <row r="84" spans="2:16" ht="25.5">
      <c r="B84" s="334" t="s">
        <v>897</v>
      </c>
      <c r="C84" s="334" t="s">
        <v>460</v>
      </c>
      <c r="D84" s="334" t="s">
        <v>839</v>
      </c>
      <c r="E84" s="335" t="s">
        <v>450</v>
      </c>
      <c r="F84" s="947" t="s">
        <v>231</v>
      </c>
      <c r="G84" s="945">
        <v>19.2</v>
      </c>
      <c r="H84" s="945">
        <v>94.17</v>
      </c>
      <c r="I84" s="945">
        <f>TRUNC(G84 * H84, 2)</f>
        <v>1808.06</v>
      </c>
      <c r="J84" s="946">
        <f>+$L$4</f>
        <v>0.33649999999999997</v>
      </c>
      <c r="K84" s="945">
        <f t="shared" ref="K84:K85" si="37">TRUNC(H84 * (1 + J84), 2)</f>
        <v>125.85</v>
      </c>
      <c r="L84" s="945">
        <f>TRUNC(G84 * K84, 2)</f>
        <v>2416.3200000000002</v>
      </c>
      <c r="P84" s="943"/>
    </row>
    <row r="85" spans="2:16" ht="25.5">
      <c r="B85" s="334" t="s">
        <v>898</v>
      </c>
      <c r="C85" s="334" t="s">
        <v>459</v>
      </c>
      <c r="D85" s="334" t="s">
        <v>839</v>
      </c>
      <c r="E85" s="335" t="s">
        <v>449</v>
      </c>
      <c r="F85" s="947" t="s">
        <v>815</v>
      </c>
      <c r="G85" s="945">
        <v>1576.95</v>
      </c>
      <c r="H85" s="945">
        <v>11.92</v>
      </c>
      <c r="I85" s="945">
        <f>TRUNC(G85 * H85, 2)</f>
        <v>18797.240000000002</v>
      </c>
      <c r="J85" s="946">
        <f>+$L$4</f>
        <v>0.33649999999999997</v>
      </c>
      <c r="K85" s="945">
        <f t="shared" si="37"/>
        <v>15.93</v>
      </c>
      <c r="L85" s="945">
        <f>TRUNC(G85 * K85, 2)</f>
        <v>25120.81</v>
      </c>
      <c r="P85" s="943"/>
    </row>
    <row r="86" spans="2:16" ht="25.5">
      <c r="B86" s="334" t="s">
        <v>899</v>
      </c>
      <c r="C86" s="334" t="s">
        <v>485</v>
      </c>
      <c r="D86" s="334" t="s">
        <v>839</v>
      </c>
      <c r="E86" s="335" t="s">
        <v>486</v>
      </c>
      <c r="F86" s="947" t="s">
        <v>225</v>
      </c>
      <c r="G86" s="945">
        <v>3.6</v>
      </c>
      <c r="H86" s="945">
        <v>650.47</v>
      </c>
      <c r="I86" s="945">
        <f>TRUNC(G86 * H86, 2)</f>
        <v>2341.69</v>
      </c>
      <c r="J86" s="946">
        <f>+$L$4</f>
        <v>0.33649999999999997</v>
      </c>
      <c r="K86" s="945">
        <f t="shared" si="27"/>
        <v>869.35</v>
      </c>
      <c r="L86" s="945">
        <f>TRUNC(G86 * K86, 2)</f>
        <v>3129.66</v>
      </c>
      <c r="P86" s="943"/>
    </row>
    <row r="87" spans="2:16">
      <c r="B87" s="938" t="s">
        <v>900</v>
      </c>
      <c r="C87" s="938" t="s">
        <v>837</v>
      </c>
      <c r="D87" s="938"/>
      <c r="E87" s="939" t="s">
        <v>106</v>
      </c>
      <c r="F87" s="941"/>
      <c r="G87" s="941"/>
      <c r="H87" s="942" t="s">
        <v>501</v>
      </c>
      <c r="I87" s="941">
        <f>SUBTOTAL(9,I88:I111)</f>
        <v>2364948.7599999998</v>
      </c>
      <c r="J87" s="942"/>
      <c r="K87" s="941"/>
      <c r="L87" s="941">
        <f>SUBTOTAL(9,L88:L111)</f>
        <v>3160583.7499999995</v>
      </c>
      <c r="P87" s="943"/>
    </row>
    <row r="88" spans="2:16">
      <c r="B88" s="938" t="s">
        <v>901</v>
      </c>
      <c r="C88" s="938" t="s">
        <v>837</v>
      </c>
      <c r="D88" s="938"/>
      <c r="E88" s="939" t="s">
        <v>902</v>
      </c>
      <c r="F88" s="941"/>
      <c r="G88" s="941"/>
      <c r="H88" s="942" t="s">
        <v>501</v>
      </c>
      <c r="I88" s="941">
        <f>SUBTOTAL(9,I89:I91)</f>
        <v>1176915.95</v>
      </c>
      <c r="J88" s="942"/>
      <c r="K88" s="941"/>
      <c r="L88" s="941">
        <f>SUBTOTAL(9,L89:L91)</f>
        <v>1572856.69</v>
      </c>
      <c r="P88" s="943"/>
    </row>
    <row r="89" spans="2:16" ht="25.5">
      <c r="B89" s="334" t="s">
        <v>830</v>
      </c>
      <c r="C89" s="334" t="s">
        <v>460</v>
      </c>
      <c r="D89" s="334" t="s">
        <v>839</v>
      </c>
      <c r="E89" s="335" t="s">
        <v>450</v>
      </c>
      <c r="F89" s="947" t="s">
        <v>231</v>
      </c>
      <c r="G89" s="945">
        <v>760.74</v>
      </c>
      <c r="H89" s="945">
        <v>94.17</v>
      </c>
      <c r="I89" s="945">
        <f t="shared" ref="I89:I91" si="38">TRUNC(G89 * H89, 2)</f>
        <v>71638.880000000005</v>
      </c>
      <c r="J89" s="946">
        <f>+$L$4</f>
        <v>0.33649999999999997</v>
      </c>
      <c r="K89" s="945">
        <f t="shared" ref="K89:K110" si="39">TRUNC(H89 * (1 + J89), 2)</f>
        <v>125.85</v>
      </c>
      <c r="L89" s="945">
        <f>TRUNC(G89 * K89, 2)</f>
        <v>95739.12</v>
      </c>
      <c r="P89" s="943"/>
    </row>
    <row r="90" spans="2:16" ht="25.5">
      <c r="B90" s="334" t="s">
        <v>831</v>
      </c>
      <c r="C90" s="334" t="s">
        <v>459</v>
      </c>
      <c r="D90" s="334" t="s">
        <v>839</v>
      </c>
      <c r="E90" s="335" t="s">
        <v>449</v>
      </c>
      <c r="F90" s="947" t="s">
        <v>815</v>
      </c>
      <c r="G90" s="945">
        <v>78766.210000000006</v>
      </c>
      <c r="H90" s="945">
        <v>11.92</v>
      </c>
      <c r="I90" s="945">
        <f t="shared" si="38"/>
        <v>938893.22</v>
      </c>
      <c r="J90" s="946">
        <f>+$L$4</f>
        <v>0.33649999999999997</v>
      </c>
      <c r="K90" s="945">
        <f t="shared" si="39"/>
        <v>15.93</v>
      </c>
      <c r="L90" s="945">
        <f t="shared" ref="L90:L91" si="40">TRUNC(G90 * K90, 2)</f>
        <v>1254745.72</v>
      </c>
      <c r="P90" s="943"/>
    </row>
    <row r="91" spans="2:16" ht="25.5">
      <c r="B91" s="334" t="s">
        <v>903</v>
      </c>
      <c r="C91" s="334" t="s">
        <v>461</v>
      </c>
      <c r="D91" s="334" t="s">
        <v>839</v>
      </c>
      <c r="E91" s="335" t="s">
        <v>451</v>
      </c>
      <c r="F91" s="947" t="s">
        <v>225</v>
      </c>
      <c r="G91" s="945">
        <v>233.4</v>
      </c>
      <c r="H91" s="945">
        <v>712.87</v>
      </c>
      <c r="I91" s="945">
        <f t="shared" si="38"/>
        <v>166383.85</v>
      </c>
      <c r="J91" s="946">
        <f>+$L$4</f>
        <v>0.33649999999999997</v>
      </c>
      <c r="K91" s="945">
        <f t="shared" si="39"/>
        <v>952.75</v>
      </c>
      <c r="L91" s="945">
        <f t="shared" si="40"/>
        <v>222371.85</v>
      </c>
      <c r="P91" s="943"/>
    </row>
    <row r="92" spans="2:16">
      <c r="B92" s="938" t="s">
        <v>904</v>
      </c>
      <c r="C92" s="938" t="s">
        <v>837</v>
      </c>
      <c r="D92" s="938"/>
      <c r="E92" s="939" t="s">
        <v>107</v>
      </c>
      <c r="F92" s="941"/>
      <c r="G92" s="941"/>
      <c r="H92" s="942" t="s">
        <v>501</v>
      </c>
      <c r="I92" s="941">
        <f>SUBTOTAL(9,I93:I95)</f>
        <v>40549.21</v>
      </c>
      <c r="J92" s="942"/>
      <c r="K92" s="941"/>
      <c r="L92" s="941">
        <f>SUBTOTAL(9,L93:L95)</f>
        <v>54191.409999999996</v>
      </c>
      <c r="P92" s="943"/>
    </row>
    <row r="93" spans="2:16" ht="25.5">
      <c r="B93" s="334" t="s">
        <v>832</v>
      </c>
      <c r="C93" s="334" t="s">
        <v>460</v>
      </c>
      <c r="D93" s="334" t="s">
        <v>839</v>
      </c>
      <c r="E93" s="335" t="s">
        <v>450</v>
      </c>
      <c r="F93" s="947" t="s">
        <v>231</v>
      </c>
      <c r="G93" s="945">
        <v>165.9</v>
      </c>
      <c r="H93" s="945">
        <v>94.17</v>
      </c>
      <c r="I93" s="945">
        <f>TRUNC(G93 * H93, 2)</f>
        <v>15622.8</v>
      </c>
      <c r="J93" s="946">
        <f>+$L$4</f>
        <v>0.33649999999999997</v>
      </c>
      <c r="K93" s="945">
        <f t="shared" si="39"/>
        <v>125.85</v>
      </c>
      <c r="L93" s="945">
        <f>TRUNC(G93 * K93, 2)</f>
        <v>20878.509999999998</v>
      </c>
      <c r="P93" s="943"/>
    </row>
    <row r="94" spans="2:16" ht="25.5">
      <c r="B94" s="334" t="s">
        <v>905</v>
      </c>
      <c r="C94" s="334" t="s">
        <v>461</v>
      </c>
      <c r="D94" s="334" t="s">
        <v>839</v>
      </c>
      <c r="E94" s="335" t="s">
        <v>451</v>
      </c>
      <c r="F94" s="947" t="s">
        <v>225</v>
      </c>
      <c r="G94" s="945">
        <v>15.64</v>
      </c>
      <c r="H94" s="945">
        <v>712.87</v>
      </c>
      <c r="I94" s="945">
        <f>TRUNC(G94 * H94, 2)</f>
        <v>11149.28</v>
      </c>
      <c r="J94" s="946">
        <f>+$L$4</f>
        <v>0.33649999999999997</v>
      </c>
      <c r="K94" s="945">
        <f t="shared" si="39"/>
        <v>952.75</v>
      </c>
      <c r="L94" s="945">
        <f>TRUNC(G94 * K94, 2)</f>
        <v>14901.01</v>
      </c>
      <c r="P94" s="943"/>
    </row>
    <row r="95" spans="2:16" ht="25.5">
      <c r="B95" s="334" t="s">
        <v>906</v>
      </c>
      <c r="C95" s="334" t="s">
        <v>459</v>
      </c>
      <c r="D95" s="334" t="s">
        <v>839</v>
      </c>
      <c r="E95" s="335" t="s">
        <v>449</v>
      </c>
      <c r="F95" s="947" t="s">
        <v>815</v>
      </c>
      <c r="G95" s="945">
        <v>1155.8</v>
      </c>
      <c r="H95" s="945">
        <v>11.92</v>
      </c>
      <c r="I95" s="945">
        <f>TRUNC(G95 * H95, 2)</f>
        <v>13777.13</v>
      </c>
      <c r="J95" s="946">
        <f>+$L$4</f>
        <v>0.33649999999999997</v>
      </c>
      <c r="K95" s="945">
        <f t="shared" si="39"/>
        <v>15.93</v>
      </c>
      <c r="L95" s="945">
        <f>TRUNC(G95 * K95, 2)</f>
        <v>18411.89</v>
      </c>
      <c r="P95" s="943"/>
    </row>
    <row r="96" spans="2:16">
      <c r="B96" s="938" t="s">
        <v>907</v>
      </c>
      <c r="C96" s="938" t="s">
        <v>837</v>
      </c>
      <c r="D96" s="938"/>
      <c r="E96" s="939" t="s">
        <v>108</v>
      </c>
      <c r="F96" s="941"/>
      <c r="G96" s="941"/>
      <c r="H96" s="942" t="s">
        <v>501</v>
      </c>
      <c r="I96" s="941">
        <f>SUBTOTAL(9,I97:I99)</f>
        <v>845763.45</v>
      </c>
      <c r="J96" s="942"/>
      <c r="K96" s="941"/>
      <c r="L96" s="941">
        <f>SUBTOTAL(9,L97:L99)</f>
        <v>1130303.3799999999</v>
      </c>
      <c r="P96" s="943"/>
    </row>
    <row r="97" spans="2:16" ht="25.5">
      <c r="B97" s="334" t="s">
        <v>908</v>
      </c>
      <c r="C97" s="334" t="s">
        <v>460</v>
      </c>
      <c r="D97" s="334" t="s">
        <v>839</v>
      </c>
      <c r="E97" s="335" t="s">
        <v>450</v>
      </c>
      <c r="F97" s="947" t="s">
        <v>231</v>
      </c>
      <c r="G97" s="945">
        <v>920.8</v>
      </c>
      <c r="H97" s="945">
        <v>94.17</v>
      </c>
      <c r="I97" s="945">
        <f>TRUNC(G97 * H97, 2)</f>
        <v>86711.73</v>
      </c>
      <c r="J97" s="946">
        <f>+$L$4</f>
        <v>0.33649999999999997</v>
      </c>
      <c r="K97" s="945">
        <f t="shared" ref="K97:K108" si="41">TRUNC(H97 * (1 + J97), 2)</f>
        <v>125.85</v>
      </c>
      <c r="L97" s="945">
        <f>TRUNC(G97 * K97, 2)</f>
        <v>115882.68</v>
      </c>
      <c r="P97" s="943"/>
    </row>
    <row r="98" spans="2:16" ht="25.5">
      <c r="B98" s="334" t="s">
        <v>909</v>
      </c>
      <c r="C98" s="334" t="s">
        <v>459</v>
      </c>
      <c r="D98" s="334" t="s">
        <v>839</v>
      </c>
      <c r="E98" s="335" t="s">
        <v>449</v>
      </c>
      <c r="F98" s="947" t="s">
        <v>815</v>
      </c>
      <c r="G98" s="945">
        <v>47890.44</v>
      </c>
      <c r="H98" s="945">
        <v>11.92</v>
      </c>
      <c r="I98" s="945">
        <f>TRUNC(G98 * H98, 2)</f>
        <v>570854.04</v>
      </c>
      <c r="J98" s="946">
        <f>+$L$4</f>
        <v>0.33649999999999997</v>
      </c>
      <c r="K98" s="945">
        <f t="shared" si="41"/>
        <v>15.93</v>
      </c>
      <c r="L98" s="945">
        <f>TRUNC(G98 * K98, 2)</f>
        <v>762894.7</v>
      </c>
      <c r="P98" s="943"/>
    </row>
    <row r="99" spans="2:16" ht="25.5">
      <c r="B99" s="334" t="s">
        <v>910</v>
      </c>
      <c r="C99" s="334" t="s">
        <v>461</v>
      </c>
      <c r="D99" s="334" t="s">
        <v>839</v>
      </c>
      <c r="E99" s="335" t="s">
        <v>451</v>
      </c>
      <c r="F99" s="947" t="s">
        <v>225</v>
      </c>
      <c r="G99" s="945">
        <v>264</v>
      </c>
      <c r="H99" s="945">
        <v>712.87</v>
      </c>
      <c r="I99" s="945">
        <f>TRUNC(G99 * H99, 2)</f>
        <v>188197.68</v>
      </c>
      <c r="J99" s="946">
        <f>+$L$4</f>
        <v>0.33649999999999997</v>
      </c>
      <c r="K99" s="945">
        <f t="shared" si="41"/>
        <v>952.75</v>
      </c>
      <c r="L99" s="945">
        <f>TRUNC(G99 * K99, 2)</f>
        <v>251526</v>
      </c>
      <c r="P99" s="943"/>
    </row>
    <row r="100" spans="2:16">
      <c r="B100" s="938" t="s">
        <v>911</v>
      </c>
      <c r="C100" s="938" t="s">
        <v>837</v>
      </c>
      <c r="D100" s="938"/>
      <c r="E100" s="939" t="s">
        <v>912</v>
      </c>
      <c r="F100" s="941"/>
      <c r="G100" s="941"/>
      <c r="H100" s="942" t="s">
        <v>501</v>
      </c>
      <c r="I100" s="941">
        <f>SUBTOTAL(9,I101:I103)</f>
        <v>90105.739999999991</v>
      </c>
      <c r="J100" s="942"/>
      <c r="K100" s="941"/>
      <c r="L100" s="941">
        <f>SUBTOTAL(9,L101:L103)</f>
        <v>120420.49000000002</v>
      </c>
      <c r="P100" s="943"/>
    </row>
    <row r="101" spans="2:16" ht="25.5">
      <c r="B101" s="334" t="s">
        <v>913</v>
      </c>
      <c r="C101" s="334" t="s">
        <v>460</v>
      </c>
      <c r="D101" s="334" t="s">
        <v>839</v>
      </c>
      <c r="E101" s="335" t="s">
        <v>450</v>
      </c>
      <c r="F101" s="947" t="s">
        <v>231</v>
      </c>
      <c r="G101" s="945">
        <v>283.2</v>
      </c>
      <c r="H101" s="945">
        <v>94.17</v>
      </c>
      <c r="I101" s="945">
        <f>TRUNC(G101 * H101, 2)</f>
        <v>26668.94</v>
      </c>
      <c r="J101" s="946">
        <f>+$L$4</f>
        <v>0.33649999999999997</v>
      </c>
      <c r="K101" s="945">
        <f t="shared" si="41"/>
        <v>125.85</v>
      </c>
      <c r="L101" s="945">
        <f>TRUNC(G101 * K101, 2)</f>
        <v>35640.720000000001</v>
      </c>
      <c r="P101" s="943"/>
    </row>
    <row r="102" spans="2:16" ht="25.5">
      <c r="B102" s="334" t="s">
        <v>914</v>
      </c>
      <c r="C102" s="334" t="s">
        <v>459</v>
      </c>
      <c r="D102" s="334" t="s">
        <v>839</v>
      </c>
      <c r="E102" s="335" t="s">
        <v>449</v>
      </c>
      <c r="F102" s="947" t="s">
        <v>815</v>
      </c>
      <c r="G102" s="945">
        <v>3120.42</v>
      </c>
      <c r="H102" s="945">
        <v>11.92</v>
      </c>
      <c r="I102" s="945">
        <f>TRUNC(G102 * H102, 2)</f>
        <v>37195.4</v>
      </c>
      <c r="J102" s="946">
        <f>+$L$4</f>
        <v>0.33649999999999997</v>
      </c>
      <c r="K102" s="945">
        <f t="shared" si="41"/>
        <v>15.93</v>
      </c>
      <c r="L102" s="945">
        <f>TRUNC(G102 * K102, 2)</f>
        <v>49708.29</v>
      </c>
      <c r="P102" s="943"/>
    </row>
    <row r="103" spans="2:16" ht="25.5">
      <c r="B103" s="334" t="s">
        <v>915</v>
      </c>
      <c r="C103" s="334" t="s">
        <v>491</v>
      </c>
      <c r="D103" s="334" t="s">
        <v>839</v>
      </c>
      <c r="E103" s="335" t="s">
        <v>492</v>
      </c>
      <c r="F103" s="947" t="s">
        <v>225</v>
      </c>
      <c r="G103" s="945">
        <v>38.4</v>
      </c>
      <c r="H103" s="945">
        <v>683.37</v>
      </c>
      <c r="I103" s="945">
        <f>TRUNC(G103 * H103, 2)</f>
        <v>26241.4</v>
      </c>
      <c r="J103" s="946">
        <f>+$L$4</f>
        <v>0.33649999999999997</v>
      </c>
      <c r="K103" s="945">
        <f t="shared" si="41"/>
        <v>913.32</v>
      </c>
      <c r="L103" s="945">
        <f>TRUNC(G103 * K103, 2)</f>
        <v>35071.480000000003</v>
      </c>
      <c r="P103" s="943"/>
    </row>
    <row r="104" spans="2:16">
      <c r="B104" s="938" t="s">
        <v>916</v>
      </c>
      <c r="C104" s="938" t="s">
        <v>837</v>
      </c>
      <c r="D104" s="938"/>
      <c r="E104" s="939" t="s">
        <v>917</v>
      </c>
      <c r="F104" s="941"/>
      <c r="G104" s="941"/>
      <c r="H104" s="942" t="s">
        <v>501</v>
      </c>
      <c r="I104" s="941">
        <f>SUBTOTAL(9,I105:I108)</f>
        <v>138675.15</v>
      </c>
      <c r="J104" s="942"/>
      <c r="K104" s="941"/>
      <c r="L104" s="941">
        <f>SUBTOTAL(9,L105:L108)</f>
        <v>185329.57</v>
      </c>
      <c r="P104" s="943"/>
    </row>
    <row r="105" spans="2:16" ht="25.5">
      <c r="B105" s="334" t="s">
        <v>918</v>
      </c>
      <c r="C105" s="334" t="s">
        <v>460</v>
      </c>
      <c r="D105" s="334" t="s">
        <v>839</v>
      </c>
      <c r="E105" s="335" t="s">
        <v>450</v>
      </c>
      <c r="F105" s="947" t="s">
        <v>231</v>
      </c>
      <c r="G105" s="945">
        <v>173.77</v>
      </c>
      <c r="H105" s="945">
        <v>94.17</v>
      </c>
      <c r="I105" s="945">
        <f>TRUNC(G105 * H105, 2)</f>
        <v>16363.92</v>
      </c>
      <c r="J105" s="946">
        <f>+$L$4</f>
        <v>0.33649999999999997</v>
      </c>
      <c r="K105" s="945">
        <f t="shared" si="41"/>
        <v>125.85</v>
      </c>
      <c r="L105" s="945">
        <f>TRUNC(G105 * K105, 2)</f>
        <v>21868.95</v>
      </c>
      <c r="P105" s="943"/>
    </row>
    <row r="106" spans="2:16" ht="25.5">
      <c r="B106" s="334" t="s">
        <v>919</v>
      </c>
      <c r="C106" s="334" t="s">
        <v>459</v>
      </c>
      <c r="D106" s="334" t="s">
        <v>839</v>
      </c>
      <c r="E106" s="335" t="s">
        <v>449</v>
      </c>
      <c r="F106" s="947" t="s">
        <v>815</v>
      </c>
      <c r="G106" s="945">
        <v>7674.37</v>
      </c>
      <c r="H106" s="945">
        <v>11.92</v>
      </c>
      <c r="I106" s="945">
        <f>TRUNC(G106 * H106, 2)</f>
        <v>91478.49</v>
      </c>
      <c r="J106" s="946">
        <f>+$L$4</f>
        <v>0.33649999999999997</v>
      </c>
      <c r="K106" s="945">
        <f t="shared" si="41"/>
        <v>15.93</v>
      </c>
      <c r="L106" s="945">
        <f>TRUNC(G106 * K106, 2)</f>
        <v>122252.71</v>
      </c>
      <c r="P106" s="943"/>
    </row>
    <row r="107" spans="2:16" ht="25.5">
      <c r="B107" s="334" t="s">
        <v>920</v>
      </c>
      <c r="C107" s="334" t="s">
        <v>461</v>
      </c>
      <c r="D107" s="334" t="s">
        <v>839</v>
      </c>
      <c r="E107" s="335" t="s">
        <v>451</v>
      </c>
      <c r="F107" s="947" t="s">
        <v>225</v>
      </c>
      <c r="G107" s="945">
        <v>39.64</v>
      </c>
      <c r="H107" s="945">
        <v>712.87</v>
      </c>
      <c r="I107" s="945">
        <f>TRUNC(G107 * H107, 2)</f>
        <v>28258.16</v>
      </c>
      <c r="J107" s="946">
        <f>+$L$4</f>
        <v>0.33649999999999997</v>
      </c>
      <c r="K107" s="945">
        <f t="shared" si="41"/>
        <v>952.75</v>
      </c>
      <c r="L107" s="945">
        <f>TRUNC(G107 * K107, 2)</f>
        <v>37767.01</v>
      </c>
      <c r="P107" s="943"/>
    </row>
    <row r="108" spans="2:16" ht="25.5">
      <c r="B108" s="334" t="s">
        <v>921</v>
      </c>
      <c r="C108" s="334" t="s">
        <v>462</v>
      </c>
      <c r="D108" s="334" t="s">
        <v>839</v>
      </c>
      <c r="E108" s="335" t="s">
        <v>453</v>
      </c>
      <c r="F108" s="947" t="s">
        <v>225</v>
      </c>
      <c r="G108" s="945">
        <v>4.12</v>
      </c>
      <c r="H108" s="945">
        <v>624.9</v>
      </c>
      <c r="I108" s="945">
        <f>TRUNC(G108 * H108, 2)</f>
        <v>2574.58</v>
      </c>
      <c r="J108" s="946">
        <f>+$L$4</f>
        <v>0.33649999999999997</v>
      </c>
      <c r="K108" s="945">
        <f t="shared" si="41"/>
        <v>835.17</v>
      </c>
      <c r="L108" s="945">
        <f>TRUNC(G108 * K108, 2)</f>
        <v>3440.9</v>
      </c>
      <c r="P108" s="943"/>
    </row>
    <row r="109" spans="2:16">
      <c r="B109" s="938" t="s">
        <v>922</v>
      </c>
      <c r="C109" s="938" t="s">
        <v>837</v>
      </c>
      <c r="D109" s="938"/>
      <c r="E109" s="939" t="s">
        <v>129</v>
      </c>
      <c r="F109" s="941"/>
      <c r="G109" s="941"/>
      <c r="H109" s="942" t="s">
        <v>501</v>
      </c>
      <c r="I109" s="941">
        <f>SUBTOTAL(9,I110:I111)</f>
        <v>72939.260000000009</v>
      </c>
      <c r="J109" s="942"/>
      <c r="K109" s="941"/>
      <c r="L109" s="941">
        <f>SUBTOTAL(9,L110:L111)</f>
        <v>97482.209999999992</v>
      </c>
      <c r="P109" s="943"/>
    </row>
    <row r="110" spans="2:16" ht="25.5">
      <c r="B110" s="334" t="s">
        <v>923</v>
      </c>
      <c r="C110" s="334" t="s">
        <v>460</v>
      </c>
      <c r="D110" s="334" t="s">
        <v>839</v>
      </c>
      <c r="E110" s="335" t="s">
        <v>450</v>
      </c>
      <c r="F110" s="947" t="s">
        <v>231</v>
      </c>
      <c r="G110" s="945">
        <v>8.8000000000000007</v>
      </c>
      <c r="H110" s="945">
        <v>94.17</v>
      </c>
      <c r="I110" s="945">
        <f>TRUNC(G110 * H110, 2)</f>
        <v>828.69</v>
      </c>
      <c r="J110" s="946">
        <f>+$L$4</f>
        <v>0.33649999999999997</v>
      </c>
      <c r="K110" s="945">
        <f t="shared" si="39"/>
        <v>125.85</v>
      </c>
      <c r="L110" s="945">
        <f>TRUNC(G110 * K110, 2)</f>
        <v>1107.48</v>
      </c>
      <c r="P110" s="943"/>
    </row>
    <row r="111" spans="2:16" ht="25.5">
      <c r="B111" s="334" t="s">
        <v>924</v>
      </c>
      <c r="C111" s="334" t="s">
        <v>496</v>
      </c>
      <c r="D111" s="334" t="s">
        <v>839</v>
      </c>
      <c r="E111" s="335" t="s">
        <v>497</v>
      </c>
      <c r="F111" s="947" t="s">
        <v>225</v>
      </c>
      <c r="G111" s="945">
        <v>108.24</v>
      </c>
      <c r="H111" s="945">
        <v>666.21</v>
      </c>
      <c r="I111" s="945">
        <f>TRUNC(G111 * H111, 2)</f>
        <v>72110.570000000007</v>
      </c>
      <c r="J111" s="946">
        <f>+$L$4</f>
        <v>0.33649999999999997</v>
      </c>
      <c r="K111" s="945">
        <f t="shared" ref="K111" si="42">TRUNC(H111 * (1 + J111), 2)</f>
        <v>890.38</v>
      </c>
      <c r="L111" s="945">
        <f>TRUNC(G111 * K111, 2)</f>
        <v>96374.73</v>
      </c>
      <c r="P111" s="943"/>
    </row>
    <row r="112" spans="2:16">
      <c r="B112" s="938" t="s">
        <v>925</v>
      </c>
      <c r="C112" s="938" t="s">
        <v>837</v>
      </c>
      <c r="D112" s="938"/>
      <c r="E112" s="939" t="s">
        <v>638</v>
      </c>
      <c r="F112" s="941"/>
      <c r="G112" s="941"/>
      <c r="H112" s="942" t="s">
        <v>501</v>
      </c>
      <c r="I112" s="941">
        <f>SUBTOTAL(9,I113:I117)</f>
        <v>151090.38</v>
      </c>
      <c r="J112" s="942"/>
      <c r="K112" s="941"/>
      <c r="L112" s="941">
        <f>SUBTOTAL(9,L113:L117)</f>
        <v>201812.79</v>
      </c>
      <c r="P112" s="943"/>
    </row>
    <row r="113" spans="2:16">
      <c r="B113" s="334" t="s">
        <v>926</v>
      </c>
      <c r="C113" s="334" t="s">
        <v>533</v>
      </c>
      <c r="D113" s="334" t="s">
        <v>858</v>
      </c>
      <c r="E113" s="335" t="s">
        <v>534</v>
      </c>
      <c r="F113" s="947" t="s">
        <v>785</v>
      </c>
      <c r="G113" s="945">
        <v>222</v>
      </c>
      <c r="H113" s="945">
        <v>15</v>
      </c>
      <c r="I113" s="945">
        <f t="shared" ref="I113:I117" si="43">TRUNC(G113 * H113, 2)</f>
        <v>3330</v>
      </c>
      <c r="J113" s="946">
        <f>+$L$4</f>
        <v>0.33649999999999997</v>
      </c>
      <c r="K113" s="945">
        <f t="shared" ref="K113:K117" si="44">TRUNC(H113 * (1 + J113), 2)</f>
        <v>20.04</v>
      </c>
      <c r="L113" s="945">
        <f t="shared" ref="L113:L117" si="45">TRUNC(G113 * K113, 2)</f>
        <v>4448.88</v>
      </c>
      <c r="P113" s="943"/>
    </row>
    <row r="114" spans="2:16" ht="25.5">
      <c r="B114" s="334" t="s">
        <v>927</v>
      </c>
      <c r="C114" s="334" t="s">
        <v>535</v>
      </c>
      <c r="D114" s="334" t="s">
        <v>839</v>
      </c>
      <c r="E114" s="335" t="s">
        <v>400</v>
      </c>
      <c r="F114" s="947" t="s">
        <v>806</v>
      </c>
      <c r="G114" s="945">
        <v>39989.730000000003</v>
      </c>
      <c r="H114" s="945">
        <v>1.91</v>
      </c>
      <c r="I114" s="945">
        <f t="shared" si="43"/>
        <v>76380.38</v>
      </c>
      <c r="J114" s="946">
        <f>+$L$4</f>
        <v>0.33649999999999997</v>
      </c>
      <c r="K114" s="945">
        <f t="shared" si="44"/>
        <v>2.5499999999999998</v>
      </c>
      <c r="L114" s="945">
        <f t="shared" si="45"/>
        <v>101973.81</v>
      </c>
      <c r="P114" s="943"/>
    </row>
    <row r="115" spans="2:16" ht="25.5">
      <c r="B115" s="334" t="s">
        <v>928</v>
      </c>
      <c r="C115" s="334" t="s">
        <v>493</v>
      </c>
      <c r="D115" s="334" t="s">
        <v>839</v>
      </c>
      <c r="E115" s="335" t="s">
        <v>127</v>
      </c>
      <c r="F115" s="947" t="s">
        <v>815</v>
      </c>
      <c r="G115" s="945">
        <v>1339.08</v>
      </c>
      <c r="H115" s="945">
        <v>50.26</v>
      </c>
      <c r="I115" s="945">
        <f t="shared" si="43"/>
        <v>67302.16</v>
      </c>
      <c r="J115" s="946">
        <f>+$L$4</f>
        <v>0.33649999999999997</v>
      </c>
      <c r="K115" s="945">
        <f t="shared" si="44"/>
        <v>67.17</v>
      </c>
      <c r="L115" s="945">
        <f t="shared" si="45"/>
        <v>89946</v>
      </c>
      <c r="P115" s="943"/>
    </row>
    <row r="116" spans="2:16" ht="25.5">
      <c r="B116" s="334" t="s">
        <v>929</v>
      </c>
      <c r="C116" s="334" t="s">
        <v>494</v>
      </c>
      <c r="D116" s="334" t="s">
        <v>839</v>
      </c>
      <c r="E116" s="335" t="s">
        <v>931</v>
      </c>
      <c r="F116" s="947" t="s">
        <v>250</v>
      </c>
      <c r="G116" s="945">
        <v>38</v>
      </c>
      <c r="H116" s="945">
        <v>8.02</v>
      </c>
      <c r="I116" s="945">
        <f t="shared" si="43"/>
        <v>304.76</v>
      </c>
      <c r="J116" s="946">
        <f>+$L$4</f>
        <v>0.33649999999999997</v>
      </c>
      <c r="K116" s="945">
        <f t="shared" si="44"/>
        <v>10.71</v>
      </c>
      <c r="L116" s="945">
        <f t="shared" si="45"/>
        <v>406.98</v>
      </c>
      <c r="P116" s="943"/>
    </row>
    <row r="117" spans="2:16" ht="25.5">
      <c r="B117" s="334" t="s">
        <v>930</v>
      </c>
      <c r="C117" s="334" t="s">
        <v>545</v>
      </c>
      <c r="D117" s="334" t="s">
        <v>839</v>
      </c>
      <c r="E117" s="335" t="s">
        <v>546</v>
      </c>
      <c r="F117" s="947" t="s">
        <v>231</v>
      </c>
      <c r="G117" s="945">
        <v>950.4</v>
      </c>
      <c r="H117" s="945">
        <v>3.97</v>
      </c>
      <c r="I117" s="945">
        <f t="shared" si="43"/>
        <v>3773.08</v>
      </c>
      <c r="J117" s="946">
        <f>+$L$4</f>
        <v>0.33649999999999997</v>
      </c>
      <c r="K117" s="945">
        <f t="shared" si="44"/>
        <v>5.3</v>
      </c>
      <c r="L117" s="945">
        <f t="shared" si="45"/>
        <v>5037.12</v>
      </c>
      <c r="P117" s="943"/>
    </row>
    <row r="118" spans="2:16">
      <c r="B118" s="938" t="s">
        <v>932</v>
      </c>
      <c r="C118" s="938" t="s">
        <v>837</v>
      </c>
      <c r="D118" s="938"/>
      <c r="E118" s="939" t="s">
        <v>651</v>
      </c>
      <c r="F118" s="941"/>
      <c r="G118" s="941"/>
      <c r="H118" s="942" t="s">
        <v>501</v>
      </c>
      <c r="I118" s="941">
        <f>SUBTOTAL(9,I119:I120)</f>
        <v>14840.71</v>
      </c>
      <c r="J118" s="942"/>
      <c r="K118" s="941"/>
      <c r="L118" s="941">
        <f>SUBTOTAL(9,L119:L120)</f>
        <v>19834.5</v>
      </c>
      <c r="P118" s="943"/>
    </row>
    <row r="119" spans="2:16" ht="25.5">
      <c r="B119" s="334" t="s">
        <v>933</v>
      </c>
      <c r="C119" s="334" t="s">
        <v>934</v>
      </c>
      <c r="D119" s="334" t="s">
        <v>839</v>
      </c>
      <c r="E119" s="335" t="s">
        <v>937</v>
      </c>
      <c r="F119" s="947" t="s">
        <v>231</v>
      </c>
      <c r="G119" s="945">
        <v>9.5</v>
      </c>
      <c r="H119" s="945">
        <v>660.05</v>
      </c>
      <c r="I119" s="945">
        <f t="shared" ref="I119:I120" si="46">TRUNC(G119 * H119, 2)</f>
        <v>6270.47</v>
      </c>
      <c r="J119" s="946">
        <f>+$L$4</f>
        <v>0.33649999999999997</v>
      </c>
      <c r="K119" s="945">
        <f t="shared" ref="K119:K120" si="47">TRUNC(H119 * (1 + J119), 2)</f>
        <v>882.15</v>
      </c>
      <c r="L119" s="945">
        <f>TRUNC(G119 * K119, 2)</f>
        <v>8380.42</v>
      </c>
      <c r="P119" s="943"/>
    </row>
    <row r="120" spans="2:16" ht="25.5">
      <c r="B120" s="334" t="s">
        <v>935</v>
      </c>
      <c r="C120" s="334" t="s">
        <v>936</v>
      </c>
      <c r="D120" s="334" t="s">
        <v>634</v>
      </c>
      <c r="E120" s="335" t="s">
        <v>658</v>
      </c>
      <c r="F120" s="947" t="s">
        <v>250</v>
      </c>
      <c r="G120" s="945">
        <v>16</v>
      </c>
      <c r="H120" s="945">
        <v>535.64</v>
      </c>
      <c r="I120" s="945">
        <f t="shared" si="46"/>
        <v>8570.24</v>
      </c>
      <c r="J120" s="946">
        <f>+$L$4</f>
        <v>0.33649999999999997</v>
      </c>
      <c r="K120" s="945">
        <f t="shared" si="47"/>
        <v>715.88</v>
      </c>
      <c r="L120" s="945">
        <f>TRUNC(G120 * K120, 2)</f>
        <v>11454.08</v>
      </c>
      <c r="P120" s="943"/>
    </row>
    <row r="121" spans="2:16" ht="13.5" thickBot="1">
      <c r="B121" s="336"/>
      <c r="C121" s="336"/>
      <c r="D121" s="336"/>
      <c r="E121" s="336"/>
      <c r="F121" s="336"/>
      <c r="G121" s="336"/>
      <c r="H121" s="336"/>
      <c r="I121" s="336"/>
      <c r="J121" s="336"/>
      <c r="K121" s="336"/>
      <c r="L121" s="336"/>
      <c r="M121" s="336"/>
    </row>
    <row r="122" spans="2:16" ht="24.95" customHeight="1">
      <c r="B122" s="614"/>
      <c r="C122" s="614"/>
      <c r="D122" s="614"/>
      <c r="E122" s="948"/>
      <c r="F122" s="949"/>
      <c r="G122" s="443"/>
      <c r="H122" s="534" t="s">
        <v>512</v>
      </c>
      <c r="I122" s="950"/>
      <c r="J122" s="950"/>
      <c r="K122" s="535"/>
      <c r="L122" s="536">
        <f>+SUBTOTAL(9,I9:I120)</f>
        <v>8502589.5500000045</v>
      </c>
      <c r="M122" s="537"/>
    </row>
    <row r="123" spans="2:16" ht="24.95" customHeight="1">
      <c r="B123" s="614"/>
      <c r="C123" s="614"/>
      <c r="D123" s="614"/>
      <c r="E123" s="948"/>
      <c r="F123" s="949"/>
      <c r="G123" s="443"/>
      <c r="H123" s="526" t="s">
        <v>513</v>
      </c>
      <c r="I123" s="951"/>
      <c r="J123" s="951"/>
      <c r="K123" s="527"/>
      <c r="L123" s="528">
        <f>+L124-L122</f>
        <v>2859725.1500000004</v>
      </c>
      <c r="M123" s="529"/>
    </row>
    <row r="124" spans="2:16" ht="24.95" customHeight="1" thickBot="1">
      <c r="B124" s="614"/>
      <c r="C124" s="614"/>
      <c r="D124" s="614"/>
      <c r="E124" s="948"/>
      <c r="F124" s="949"/>
      <c r="G124" s="443"/>
      <c r="H124" s="530" t="s">
        <v>514</v>
      </c>
      <c r="I124" s="952"/>
      <c r="J124" s="952"/>
      <c r="K124" s="531"/>
      <c r="L124" s="532">
        <f>+SUBTOTAL(9,L9:L120)</f>
        <v>11362314.700000005</v>
      </c>
      <c r="M124" s="533"/>
      <c r="O124" s="943"/>
    </row>
  </sheetData>
  <mergeCells count="11">
    <mergeCell ref="B124:D124"/>
    <mergeCell ref="H124:K124"/>
    <mergeCell ref="L124:M124"/>
    <mergeCell ref="B122:D122"/>
    <mergeCell ref="H122:K122"/>
    <mergeCell ref="L122:M122"/>
    <mergeCell ref="B123:D123"/>
    <mergeCell ref="H123:K123"/>
    <mergeCell ref="L123:M123"/>
    <mergeCell ref="B1:L1"/>
    <mergeCell ref="C3:E3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68" orientation="landscape" r:id="rId1"/>
  <headerFooter>
    <oddHeader>&amp;L&amp;G</oddHeader>
    <oddFooter>&amp;L&amp;"Arial Narrow,Normal"&amp;10&amp;A
&amp;F&amp;R&amp;"Arial Narrow,Normal"&amp;10Página &amp;P de &amp;N</oddFooter>
  </headerFooter>
  <colBreaks count="2" manualBreakCount="2">
    <brk id="13" max="1048575" man="1"/>
    <brk id="21" max="1048575" man="1"/>
  </colBreaks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2C1CF-544E-4A6E-A52B-C19FCD72B1C6}">
  <dimension ref="B1:Y30"/>
  <sheetViews>
    <sheetView showGridLines="0" showZeros="0" view="pageBreakPreview" zoomScaleNormal="100" zoomScaleSheetLayoutView="100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9.7109375" style="28" bestFit="1" customWidth="1"/>
    <col min="5" max="14" width="10.7109375" style="28" customWidth="1"/>
    <col min="15" max="15" width="10.7109375" style="30" customWidth="1"/>
    <col min="16" max="16" width="1.7109375" style="28" customWidth="1"/>
    <col min="17" max="17" width="9.140625" style="28" customWidth="1"/>
    <col min="18" max="16384" width="9.140625" style="28"/>
  </cols>
  <sheetData>
    <row r="1" spans="2:25" s="18" customFormat="1" ht="20.100000000000001" customHeight="1">
      <c r="B1" s="538" t="s">
        <v>374</v>
      </c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</row>
    <row r="2" spans="2:25" s="18" customFormat="1" ht="20.100000000000001" customHeight="1"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</row>
    <row r="3" spans="2:25" s="18" customFormat="1" ht="12" customHeight="1"/>
    <row r="4" spans="2:25" s="5" customFormat="1" ht="15" customHeight="1">
      <c r="B4" s="1" t="s">
        <v>15</v>
      </c>
      <c r="C4" s="2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I4" s="2"/>
      <c r="J4" s="2"/>
      <c r="K4" s="2"/>
      <c r="L4" s="2"/>
      <c r="M4" s="2"/>
      <c r="N4" s="337" t="s">
        <v>20</v>
      </c>
      <c r="O4" s="269">
        <f>'DADOS DA OBRA'!N22</f>
        <v>45681</v>
      </c>
      <c r="R4" s="10"/>
      <c r="S4" s="10"/>
      <c r="T4" s="11"/>
      <c r="U4" s="11"/>
    </row>
    <row r="5" spans="2:25" s="5" customFormat="1" ht="15" customHeight="1">
      <c r="B5" s="1" t="s">
        <v>17</v>
      </c>
      <c r="C5" s="617" t="str">
        <f>+""&amp;'DADOS DA OBRA'!$B$16&amp;", "&amp;'DADOS DA OBRA'!$B$19&amp;", "&amp;'DADOS DA OBRA'!$J$19&amp;", "&amp;'DADOS DA OBRA'!$P$19</f>
        <v>GO-479, Zona Rural, Distrito de Lagolândia, Pirenópolis, GO</v>
      </c>
      <c r="D5" s="617"/>
      <c r="E5" s="617"/>
      <c r="F5" s="617"/>
      <c r="G5" s="617"/>
      <c r="N5" s="337" t="s">
        <v>16</v>
      </c>
      <c r="O5" s="4" t="str">
        <f>'DADOS DA OBRA'!N25</f>
        <v>00</v>
      </c>
    </row>
    <row r="6" spans="2:25" s="5" customFormat="1" ht="15.75" customHeight="1"/>
    <row r="7" spans="2:25" s="5" customFormat="1" ht="20.100000000000001" customHeight="1">
      <c r="B7" s="5" t="s">
        <v>137</v>
      </c>
      <c r="E7" s="114" t="s">
        <v>293</v>
      </c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</row>
    <row r="8" spans="2:25" ht="20.100000000000001" customHeight="1">
      <c r="B8" s="5" t="s">
        <v>138</v>
      </c>
      <c r="C8" s="5"/>
      <c r="D8" s="5"/>
      <c r="E8" s="115">
        <v>1</v>
      </c>
      <c r="F8" s="116" t="s">
        <v>139</v>
      </c>
      <c r="G8" s="955">
        <v>0.03</v>
      </c>
      <c r="H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</row>
    <row r="9" spans="2:25" ht="20.100000000000001" customHeight="1" thickBot="1"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O9" s="28"/>
    </row>
    <row r="10" spans="2:25" s="118" customFormat="1" ht="24" customHeight="1">
      <c r="B10" s="17"/>
      <c r="C10" s="618" t="s">
        <v>140</v>
      </c>
      <c r="D10" s="619"/>
      <c r="E10" s="620"/>
      <c r="F10" s="624" t="s">
        <v>141</v>
      </c>
      <c r="G10" s="17"/>
      <c r="H10" s="17"/>
      <c r="I10" s="626"/>
      <c r="J10" s="626"/>
      <c r="K10" s="626"/>
      <c r="L10" s="187"/>
      <c r="M10" s="626"/>
      <c r="N10" s="626"/>
      <c r="O10" s="626"/>
    </row>
    <row r="11" spans="2:25" s="118" customFormat="1" ht="20.100000000000001" customHeight="1">
      <c r="B11" s="17"/>
      <c r="C11" s="621"/>
      <c r="D11" s="622"/>
      <c r="E11" s="623"/>
      <c r="F11" s="625"/>
      <c r="G11" s="119"/>
      <c r="H11" s="119"/>
      <c r="I11" s="5" t="s">
        <v>292</v>
      </c>
      <c r="J11" s="162"/>
      <c r="K11" s="162"/>
      <c r="M11" s="163"/>
      <c r="N11" s="163"/>
      <c r="O11" s="163"/>
    </row>
    <row r="12" spans="2:25" s="118" customFormat="1" ht="20.100000000000001" customHeight="1">
      <c r="B12" s="120"/>
      <c r="C12" s="121" t="s">
        <v>142</v>
      </c>
      <c r="D12" s="122"/>
      <c r="E12" s="122"/>
      <c r="F12" s="161">
        <v>6</v>
      </c>
      <c r="G12" s="123"/>
      <c r="H12" s="124"/>
      <c r="I12" s="141"/>
      <c r="J12" s="141"/>
      <c r="K12" s="141"/>
    </row>
    <row r="13" spans="2:25" s="118" customFormat="1" ht="20.100000000000001" customHeight="1">
      <c r="B13" s="120"/>
      <c r="C13" s="121" t="s">
        <v>143</v>
      </c>
      <c r="D13" s="122"/>
      <c r="E13" s="122"/>
      <c r="F13" s="161">
        <v>0.74</v>
      </c>
      <c r="G13" s="123"/>
      <c r="H13" s="124"/>
      <c r="I13" s="141"/>
      <c r="J13" s="141"/>
      <c r="K13" s="141"/>
    </row>
    <row r="14" spans="2:25" s="118" customFormat="1" ht="20.100000000000001" customHeight="1">
      <c r="B14" s="120"/>
      <c r="C14" s="121" t="s">
        <v>144</v>
      </c>
      <c r="D14" s="122"/>
      <c r="E14" s="122"/>
      <c r="F14" s="161">
        <v>0.97</v>
      </c>
      <c r="G14" s="123"/>
      <c r="H14" s="124"/>
      <c r="I14" s="141"/>
      <c r="J14" s="141"/>
      <c r="K14" s="141"/>
    </row>
    <row r="15" spans="2:25" s="118" customFormat="1" ht="20.100000000000001" customHeight="1">
      <c r="B15" s="120"/>
      <c r="C15" s="121" t="s">
        <v>145</v>
      </c>
      <c r="D15" s="122"/>
      <c r="E15" s="122"/>
      <c r="F15" s="161">
        <v>1.61</v>
      </c>
      <c r="G15" s="123"/>
      <c r="H15" s="124"/>
      <c r="I15" s="141"/>
      <c r="J15" s="141"/>
      <c r="K15" s="141"/>
    </row>
    <row r="16" spans="2:25" s="118" customFormat="1" ht="20.100000000000001" customHeight="1">
      <c r="B16" s="120"/>
      <c r="C16" s="121" t="s">
        <v>146</v>
      </c>
      <c r="D16" s="122"/>
      <c r="E16" s="122"/>
      <c r="F16" s="161">
        <v>8.5</v>
      </c>
      <c r="G16" s="123"/>
      <c r="H16" s="124"/>
      <c r="I16" s="141"/>
      <c r="J16" s="141"/>
      <c r="K16" s="141"/>
    </row>
    <row r="17" spans="2:25" s="118" customFormat="1" ht="20.100000000000001" customHeight="1">
      <c r="B17" s="120"/>
      <c r="C17" s="121" t="s">
        <v>147</v>
      </c>
      <c r="D17" s="122"/>
      <c r="E17" s="122"/>
      <c r="F17" s="161">
        <v>0.65</v>
      </c>
      <c r="G17" s="123"/>
      <c r="H17" s="124"/>
      <c r="I17" s="141"/>
      <c r="J17" s="141"/>
      <c r="K17" s="141"/>
    </row>
    <row r="18" spans="2:25" s="118" customFormat="1" ht="20.100000000000001" customHeight="1">
      <c r="B18" s="120"/>
      <c r="C18" s="121" t="s">
        <v>148</v>
      </c>
      <c r="D18" s="122"/>
      <c r="E18" s="122"/>
      <c r="F18" s="161">
        <v>3</v>
      </c>
      <c r="G18" s="123"/>
      <c r="H18" s="124"/>
      <c r="I18" s="128" t="s">
        <v>152</v>
      </c>
      <c r="J18" s="141"/>
      <c r="K18" s="141"/>
    </row>
    <row r="19" spans="2:25" s="118" customFormat="1" ht="20.100000000000001" customHeight="1">
      <c r="B19" s="120"/>
      <c r="C19" s="121" t="s">
        <v>149</v>
      </c>
      <c r="D19" s="122"/>
      <c r="E19" s="122"/>
      <c r="F19" s="161">
        <v>3</v>
      </c>
      <c r="G19" s="123"/>
      <c r="H19" s="124"/>
      <c r="I19" s="134" t="s">
        <v>153</v>
      </c>
      <c r="J19" s="141"/>
      <c r="K19" s="141"/>
    </row>
    <row r="20" spans="2:25" s="118" customFormat="1" ht="20.100000000000001" customHeight="1">
      <c r="B20" s="120"/>
      <c r="C20" s="121" t="s">
        <v>150</v>
      </c>
      <c r="D20" s="122"/>
      <c r="E20" s="122"/>
      <c r="F20" s="161">
        <v>4.5</v>
      </c>
      <c r="G20" s="123"/>
      <c r="H20" s="124"/>
      <c r="I20" s="134" t="s">
        <v>154</v>
      </c>
      <c r="J20" s="125"/>
      <c r="K20" s="124"/>
    </row>
    <row r="21" spans="2:25" s="118" customFormat="1" ht="20.100000000000001" customHeight="1" thickBot="1">
      <c r="B21" s="120"/>
      <c r="C21" s="164" t="s">
        <v>151</v>
      </c>
      <c r="D21" s="165"/>
      <c r="E21" s="166"/>
      <c r="F21" s="126">
        <f>ROUNDUP((((((1+F12/100+F13/100+F14/100)*(1+F15/100)*(1+F16/100))/(1-(F17/100+F18/100+F19/100+F20/100)))-1)*100), 2)</f>
        <v>33.65</v>
      </c>
      <c r="G21" s="127"/>
      <c r="H21" s="124"/>
      <c r="I21" s="134" t="s">
        <v>155</v>
      </c>
      <c r="J21" s="5"/>
      <c r="K21" s="5"/>
      <c r="L21" s="5"/>
      <c r="M21" s="5"/>
    </row>
    <row r="22" spans="2:25" s="118" customFormat="1" ht="20.100000000000001" customHeight="1">
      <c r="B22" s="17"/>
      <c r="C22" s="129"/>
      <c r="D22" s="130"/>
      <c r="E22" s="131"/>
      <c r="F22" s="131"/>
      <c r="G22" s="131"/>
      <c r="H22" s="186"/>
      <c r="I22" s="134" t="s">
        <v>156</v>
      </c>
      <c r="J22" s="132"/>
      <c r="K22" s="132"/>
    </row>
    <row r="23" spans="2:25" s="118" customFormat="1" ht="20.100000000000001" customHeight="1">
      <c r="B23" s="5"/>
      <c r="C23" s="5"/>
      <c r="D23" s="5"/>
      <c r="E23" s="5"/>
      <c r="F23" s="5"/>
      <c r="G23" s="5"/>
      <c r="H23" s="5"/>
      <c r="I23" s="134" t="s">
        <v>157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2:25" s="118" customFormat="1" ht="14.25" customHeight="1">
      <c r="B24" s="5" t="s">
        <v>215</v>
      </c>
      <c r="C24" s="133"/>
      <c r="D24" s="133"/>
      <c r="E24" s="133"/>
      <c r="F24" s="133"/>
      <c r="G24" s="133"/>
      <c r="H24" s="133"/>
      <c r="I24" s="134" t="s">
        <v>158</v>
      </c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</row>
    <row r="25" spans="2:25" s="118" customFormat="1" ht="20.100000000000001" customHeight="1">
      <c r="B25" s="1" t="s">
        <v>216</v>
      </c>
      <c r="C25" s="135"/>
      <c r="D25" s="135"/>
      <c r="E25" s="135"/>
      <c r="F25" s="135"/>
      <c r="G25" s="135"/>
      <c r="H25" s="135"/>
      <c r="I25" s="135"/>
      <c r="J25" s="136"/>
      <c r="K25" s="136"/>
      <c r="L25" s="136"/>
      <c r="M25" s="137"/>
      <c r="N25" s="137"/>
      <c r="O25" s="137"/>
      <c r="P25" s="138"/>
      <c r="Q25" s="138"/>
      <c r="R25" s="138"/>
      <c r="S25" s="138"/>
      <c r="T25" s="138"/>
      <c r="U25" s="138"/>
      <c r="V25" s="138"/>
      <c r="W25" s="138"/>
      <c r="X25" s="138"/>
      <c r="Y25" s="138"/>
    </row>
    <row r="26" spans="2:25" s="118" customFormat="1" ht="20.100000000000001" customHeight="1">
      <c r="B26" s="134" t="s">
        <v>217</v>
      </c>
      <c r="C26" s="136"/>
      <c r="D26" s="139"/>
      <c r="E26" s="139"/>
      <c r="F26" s="139"/>
      <c r="G26" s="139"/>
      <c r="H26" s="139"/>
      <c r="I26" s="139"/>
      <c r="J26" s="139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5"/>
    </row>
    <row r="27" spans="2:25" s="118" customFormat="1" ht="20.100000000000001" customHeight="1">
      <c r="B27" s="134"/>
      <c r="C27" s="136"/>
      <c r="D27" s="139"/>
      <c r="E27" s="139"/>
      <c r="F27" s="139"/>
      <c r="G27" s="139"/>
      <c r="H27" s="139"/>
      <c r="I27" s="139"/>
      <c r="J27" s="139"/>
      <c r="K27" s="140"/>
      <c r="L27" s="140"/>
      <c r="M27" s="140"/>
      <c r="N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5"/>
    </row>
    <row r="28" spans="2:25" s="118" customFormat="1" ht="20.100000000000001" customHeight="1">
      <c r="B28" s="134"/>
      <c r="C28" s="135"/>
      <c r="D28" s="135"/>
      <c r="E28" s="135"/>
      <c r="F28" s="135"/>
      <c r="G28" s="135"/>
      <c r="H28" s="135"/>
      <c r="I28" s="135"/>
      <c r="J28" s="136"/>
      <c r="K28" s="136"/>
      <c r="L28" s="136"/>
      <c r="M28" s="137"/>
      <c r="N28" s="137"/>
      <c r="O28" s="137"/>
      <c r="P28" s="138"/>
      <c r="Q28" s="138"/>
      <c r="R28" s="138"/>
      <c r="S28" s="138"/>
      <c r="T28" s="138"/>
      <c r="U28" s="138"/>
      <c r="V28" s="138"/>
      <c r="W28" s="138"/>
      <c r="X28" s="138"/>
      <c r="Y28" s="138"/>
    </row>
    <row r="29" spans="2:25" s="118" customFormat="1" ht="20.100000000000001" customHeight="1">
      <c r="B29" s="134"/>
      <c r="C29" s="136"/>
      <c r="D29" s="139"/>
      <c r="E29" s="139"/>
      <c r="F29" s="139"/>
      <c r="G29" s="139"/>
      <c r="H29" s="139"/>
      <c r="I29" s="139"/>
      <c r="J29" s="139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5"/>
    </row>
    <row r="30" spans="2:25" s="118" customFormat="1" ht="20.100000000000001" customHeight="1">
      <c r="B30" s="134"/>
      <c r="C30" s="136"/>
      <c r="D30" s="139"/>
      <c r="E30" s="139"/>
      <c r="F30" s="139"/>
      <c r="G30" s="139"/>
      <c r="H30" s="139"/>
      <c r="I30" s="139"/>
      <c r="J30" s="139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5"/>
    </row>
  </sheetData>
  <mergeCells count="6">
    <mergeCell ref="B1:P2"/>
    <mergeCell ref="C5:G5"/>
    <mergeCell ref="C10:E11"/>
    <mergeCell ref="F10:F11"/>
    <mergeCell ref="I10:K10"/>
    <mergeCell ref="M10:O10"/>
  </mergeCells>
  <conditionalFormatting sqref="E7 Q7:Y7">
    <cfRule type="cellIs" dxfId="1" priority="2" stopIfTrue="1" operator="equal">
      <formula>0</formula>
    </cfRule>
  </conditionalFormatting>
  <conditionalFormatting sqref="F12:F18">
    <cfRule type="cellIs" dxfId="0" priority="1" stopIfTrue="1" operator="equal">
      <formula>0</formula>
    </cfRule>
  </conditionalFormatting>
  <printOptions horizontalCentered="1"/>
  <pageMargins left="0.51181102362204722" right="0.51181102362204722" top="0.78740157480314965" bottom="0.78740157480314965" header="0.31496062992125984" footer="0.39370078740157483"/>
  <pageSetup paperSize="9" scale="83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drawing r:id="rId2"/>
  <legacyDrawingHF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5D03E-414F-4AA6-ABEF-A43133086B27}">
  <dimension ref="B1:U27"/>
  <sheetViews>
    <sheetView showGridLines="0" showZeros="0" view="pageBreakPreview" zoomScale="70" zoomScaleNormal="100" zoomScaleSheetLayoutView="70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9.7109375" style="28" bestFit="1" customWidth="1"/>
    <col min="5" max="14" width="10.7109375" style="28" customWidth="1"/>
    <col min="15" max="15" width="10.7109375" style="30" customWidth="1"/>
    <col min="16" max="16" width="1.7109375" style="28" customWidth="1"/>
    <col min="17" max="17" width="9.140625" style="28" customWidth="1"/>
    <col min="18" max="16384" width="9.140625" style="28"/>
  </cols>
  <sheetData>
    <row r="1" spans="2:21" s="18" customFormat="1" ht="20.100000000000001" customHeight="1"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</row>
    <row r="2" spans="2:21" s="18" customFormat="1" ht="20.100000000000001" customHeight="1"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</row>
    <row r="3" spans="2:21" s="18" customFormat="1" ht="20.100000000000001" customHeight="1"/>
    <row r="4" spans="2:21" s="5" customFormat="1" ht="20.100000000000001" customHeight="1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10"/>
      <c r="S4" s="10"/>
      <c r="T4" s="11"/>
      <c r="U4" s="11"/>
    </row>
    <row r="5" spans="2:21" s="5" customFormat="1" ht="20.100000000000001" customHeight="1">
      <c r="B5" s="1"/>
      <c r="C5" s="2"/>
      <c r="N5" s="3"/>
      <c r="O5" s="4"/>
    </row>
    <row r="6" spans="2:21" s="5" customFormat="1" ht="20.100000000000001" customHeight="1"/>
    <row r="7" spans="2:21" s="5" customFormat="1" ht="20.100000000000001" customHeight="1">
      <c r="B7" s="1"/>
      <c r="C7" s="12"/>
      <c r="N7" s="3"/>
      <c r="O7" s="16"/>
    </row>
    <row r="8" spans="2:21" s="17" customFormat="1" ht="20.100000000000001" customHeight="1">
      <c r="B8" s="14"/>
      <c r="C8" s="15"/>
      <c r="D8" s="7"/>
      <c r="E8" s="7"/>
      <c r="F8" s="7"/>
      <c r="G8" s="8"/>
      <c r="H8" s="8"/>
      <c r="I8" s="8"/>
      <c r="J8" s="8"/>
      <c r="K8" s="7"/>
      <c r="M8" s="8"/>
      <c r="N8" s="8"/>
    </row>
    <row r="9" spans="2:21" ht="20.100000000000001" customHeight="1">
      <c r="B9" s="43"/>
      <c r="C9" s="522" t="s">
        <v>40</v>
      </c>
      <c r="D9" s="522"/>
      <c r="E9" s="522"/>
      <c r="F9" s="522"/>
      <c r="G9" s="522"/>
      <c r="H9" s="522"/>
      <c r="I9" s="522"/>
      <c r="J9" s="522"/>
      <c r="K9" s="522"/>
      <c r="L9" s="522"/>
      <c r="M9" s="522"/>
      <c r="N9" s="522"/>
      <c r="O9" s="29"/>
    </row>
    <row r="10" spans="2:21" ht="20.100000000000001" customHeight="1">
      <c r="B10" s="43"/>
      <c r="C10" s="522"/>
      <c r="D10" s="522"/>
      <c r="E10" s="522"/>
      <c r="F10" s="522"/>
      <c r="G10" s="522"/>
      <c r="H10" s="522"/>
      <c r="I10" s="522"/>
      <c r="J10" s="522"/>
      <c r="K10" s="522"/>
      <c r="L10" s="522"/>
      <c r="M10" s="522"/>
      <c r="N10" s="522"/>
      <c r="O10" s="29"/>
    </row>
    <row r="11" spans="2:21" ht="20.100000000000001" customHeight="1">
      <c r="B11" s="43"/>
      <c r="C11" s="43"/>
      <c r="D11" s="46"/>
      <c r="E11" s="45"/>
      <c r="F11" s="43"/>
      <c r="G11" s="43"/>
      <c r="H11" s="43"/>
      <c r="I11" s="43"/>
      <c r="J11" s="43"/>
      <c r="K11" s="43"/>
      <c r="L11" s="46"/>
      <c r="M11" s="45"/>
      <c r="N11" s="43"/>
      <c r="O11" s="29"/>
    </row>
    <row r="12" spans="2:21" ht="20.100000000000001" customHeight="1">
      <c r="B12" s="43"/>
      <c r="C12" s="43"/>
      <c r="D12" s="46"/>
      <c r="E12" s="45"/>
      <c r="F12" s="43"/>
      <c r="G12" s="43"/>
      <c r="H12" s="43"/>
      <c r="I12" s="43"/>
      <c r="J12" s="43"/>
      <c r="K12" s="43"/>
      <c r="L12" s="46"/>
      <c r="M12" s="45"/>
      <c r="N12" s="43"/>
      <c r="O12" s="29"/>
    </row>
    <row r="13" spans="2:21" ht="20.100000000000001" customHeight="1">
      <c r="B13" s="43"/>
      <c r="C13" s="43"/>
      <c r="D13" s="46"/>
      <c r="E13" s="45"/>
      <c r="F13" s="43"/>
      <c r="G13" s="43"/>
      <c r="H13" s="43"/>
      <c r="I13" s="43"/>
      <c r="J13" s="43"/>
      <c r="K13" s="43"/>
      <c r="L13" s="46"/>
      <c r="M13" s="45"/>
      <c r="N13" s="43"/>
      <c r="O13" s="29"/>
    </row>
    <row r="14" spans="2:21" ht="20.100000000000001" customHeight="1">
      <c r="B14" s="43"/>
      <c r="C14" s="43"/>
      <c r="D14" s="46"/>
      <c r="E14" s="45"/>
      <c r="F14" s="43"/>
      <c r="G14" s="43"/>
      <c r="H14" s="43"/>
      <c r="I14" s="43"/>
      <c r="J14" s="43"/>
      <c r="K14" s="43"/>
      <c r="L14" s="46"/>
      <c r="M14" s="45"/>
      <c r="N14" s="43"/>
      <c r="O14" s="29"/>
    </row>
    <row r="15" spans="2:21" ht="20.100000000000001" customHeight="1">
      <c r="B15" s="43"/>
      <c r="C15" s="42"/>
      <c r="D15" s="47"/>
      <c r="E15" s="48"/>
      <c r="F15" s="42"/>
      <c r="G15" s="43"/>
      <c r="H15" s="43"/>
      <c r="I15" s="43"/>
      <c r="J15" s="43"/>
      <c r="K15" s="42"/>
      <c r="L15" s="47"/>
      <c r="M15" s="48"/>
      <c r="N15" s="42"/>
      <c r="O15" s="29"/>
    </row>
    <row r="16" spans="2:21" s="17" customFormat="1" ht="20.100000000000001" customHeight="1">
      <c r="B16" s="14"/>
      <c r="C16" s="15"/>
      <c r="D16" s="7"/>
      <c r="E16" s="7"/>
      <c r="F16" s="7"/>
      <c r="G16" s="8"/>
      <c r="H16" s="8"/>
      <c r="I16" s="8"/>
      <c r="J16" s="8"/>
      <c r="K16" s="7"/>
      <c r="M16" s="8"/>
      <c r="N16" s="8"/>
    </row>
    <row r="17" spans="2:15" ht="20.100000000000001" customHeight="1">
      <c r="B17" s="43"/>
      <c r="C17" s="44"/>
      <c r="D17" s="43"/>
      <c r="E17" s="43"/>
      <c r="F17" s="43"/>
      <c r="G17" s="43"/>
      <c r="H17" s="43"/>
      <c r="I17" s="43"/>
      <c r="J17" s="43"/>
      <c r="K17" s="36"/>
      <c r="L17" s="43"/>
      <c r="M17" s="43"/>
      <c r="N17" s="43"/>
      <c r="O17" s="29"/>
    </row>
    <row r="18" spans="2:15" ht="20.100000000000001" customHeight="1">
      <c r="B18" s="43"/>
      <c r="C18" s="43"/>
      <c r="D18" s="46"/>
      <c r="E18" s="45"/>
      <c r="F18" s="43"/>
      <c r="G18" s="43"/>
      <c r="H18" s="43"/>
      <c r="I18" s="43"/>
      <c r="J18" s="43"/>
      <c r="K18" s="43"/>
      <c r="L18" s="46"/>
      <c r="M18" s="45"/>
      <c r="N18" s="43"/>
      <c r="O18" s="29"/>
    </row>
    <row r="19" spans="2:15" ht="20.100000000000001" customHeight="1">
      <c r="B19" s="43"/>
      <c r="C19" s="43"/>
      <c r="D19" s="46"/>
      <c r="E19" s="45"/>
      <c r="F19" s="43"/>
      <c r="G19" s="43"/>
      <c r="H19" s="43"/>
      <c r="I19" s="43"/>
      <c r="J19" s="43"/>
      <c r="K19" s="43"/>
      <c r="L19" s="46"/>
      <c r="M19" s="45"/>
      <c r="N19" s="43"/>
      <c r="O19" s="29"/>
    </row>
    <row r="20" spans="2:15" ht="20.100000000000001" customHeight="1">
      <c r="B20" s="43"/>
      <c r="C20" s="43"/>
      <c r="D20" s="46"/>
      <c r="E20" s="45"/>
      <c r="F20" s="43"/>
      <c r="G20" s="43"/>
      <c r="H20" s="43"/>
      <c r="I20" s="43"/>
      <c r="J20" s="43"/>
      <c r="K20" s="43"/>
      <c r="L20" s="46"/>
      <c r="M20" s="45"/>
      <c r="N20" s="43"/>
      <c r="O20" s="29"/>
    </row>
    <row r="21" spans="2:15" ht="20.100000000000001" customHeight="1">
      <c r="B21" s="43"/>
      <c r="C21" s="43"/>
      <c r="D21" s="46"/>
      <c r="E21" s="45"/>
      <c r="F21" s="43"/>
      <c r="G21" s="43"/>
      <c r="H21" s="43"/>
      <c r="I21" s="43"/>
      <c r="J21" s="43"/>
      <c r="K21" s="43"/>
      <c r="L21" s="46"/>
      <c r="M21" s="45"/>
      <c r="N21" s="43"/>
      <c r="O21" s="29"/>
    </row>
    <row r="22" spans="2:15" ht="20.100000000000001" customHeight="1">
      <c r="B22" s="43"/>
      <c r="C22" s="43"/>
      <c r="D22" s="46"/>
      <c r="E22" s="45"/>
      <c r="F22" s="43"/>
      <c r="G22" s="43"/>
      <c r="H22" s="43"/>
      <c r="I22" s="43"/>
      <c r="J22" s="43"/>
      <c r="K22" s="43"/>
      <c r="L22" s="46"/>
      <c r="M22" s="45"/>
      <c r="N22" s="43"/>
      <c r="O22" s="29"/>
    </row>
    <row r="23" spans="2:15" ht="20.100000000000001" customHeight="1">
      <c r="B23" s="43"/>
      <c r="C23" s="42"/>
      <c r="D23" s="47"/>
      <c r="E23" s="48"/>
      <c r="F23" s="42"/>
      <c r="G23" s="43"/>
      <c r="H23" s="43"/>
      <c r="I23" s="43"/>
      <c r="J23" s="43"/>
      <c r="K23" s="42"/>
      <c r="L23" s="47"/>
      <c r="M23" s="48"/>
      <c r="N23" s="42"/>
      <c r="O23" s="29"/>
    </row>
    <row r="24" spans="2:15" s="17" customFormat="1" ht="20.100000000000001" customHeight="1">
      <c r="B24" s="14"/>
      <c r="C24" s="15"/>
      <c r="D24" s="7"/>
      <c r="E24" s="7"/>
      <c r="F24" s="7"/>
      <c r="G24" s="8"/>
      <c r="H24" s="8"/>
      <c r="I24" s="8"/>
      <c r="J24" s="8"/>
      <c r="K24" s="7"/>
      <c r="M24" s="8"/>
      <c r="N24" s="8"/>
    </row>
    <row r="25" spans="2:15" ht="20.100000000000001" customHeight="1">
      <c r="B25" s="43"/>
      <c r="C25" s="44"/>
      <c r="D25" s="43"/>
      <c r="E25" s="43"/>
      <c r="F25" s="43"/>
      <c r="G25" s="43"/>
      <c r="H25" s="43"/>
      <c r="I25" s="43"/>
      <c r="J25" s="43"/>
      <c r="K25" s="36"/>
      <c r="L25" s="43"/>
      <c r="M25" s="43"/>
      <c r="N25" s="43"/>
      <c r="O25" s="29"/>
    </row>
    <row r="26" spans="2:15" ht="20.100000000000001" customHeight="1">
      <c r="B26" s="43"/>
      <c r="C26" s="43"/>
      <c r="D26" s="46"/>
      <c r="E26" s="45"/>
      <c r="F26" s="43"/>
      <c r="G26" s="43"/>
      <c r="H26" s="43"/>
      <c r="I26" s="43"/>
      <c r="J26" s="43"/>
      <c r="K26" s="43"/>
      <c r="L26" s="46"/>
      <c r="M26" s="45"/>
      <c r="N26" s="43"/>
      <c r="O26" s="29"/>
    </row>
    <row r="27" spans="2:15" ht="20.100000000000001" customHeight="1">
      <c r="B27" s="43"/>
      <c r="C27" s="42"/>
      <c r="D27" s="47"/>
      <c r="E27" s="48"/>
      <c r="F27" s="42"/>
      <c r="G27" s="43"/>
      <c r="H27" s="43"/>
      <c r="I27" s="43"/>
      <c r="J27" s="43"/>
      <c r="K27" s="42"/>
      <c r="L27" s="47"/>
      <c r="M27" s="48"/>
      <c r="N27" s="42"/>
      <c r="O27" s="29"/>
    </row>
  </sheetData>
  <mergeCells count="2">
    <mergeCell ref="B1:P2"/>
    <mergeCell ref="C9:N10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4D1AA-873E-4D7F-93DC-ED9FB89D1428}">
  <dimension ref="A1:T59"/>
  <sheetViews>
    <sheetView showGridLines="0" showZeros="0" view="pageBreakPreview" zoomScale="115" zoomScaleNormal="100" zoomScaleSheetLayoutView="11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40.7109375" style="28" customWidth="1"/>
    <col min="5" max="6" width="10.7109375" style="28" customWidth="1"/>
    <col min="7" max="7" width="15.28515625" style="28" customWidth="1"/>
    <col min="8" max="8" width="15.85546875" style="28" customWidth="1"/>
    <col min="9" max="11" width="10.7109375" style="28" customWidth="1"/>
    <col min="12" max="12" width="1.7109375" style="28" customWidth="1"/>
    <col min="13" max="13" width="10.7109375" style="28" customWidth="1"/>
    <col min="14" max="14" width="10.7109375" style="30" customWidth="1"/>
    <col min="15" max="15" width="1.7109375" style="28" customWidth="1"/>
    <col min="16" max="16" width="9.140625" style="28" customWidth="1"/>
    <col min="17" max="16384" width="9.140625" style="28"/>
  </cols>
  <sheetData>
    <row r="1" spans="1:20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41"/>
      <c r="N1" s="41"/>
      <c r="O1" s="41"/>
    </row>
    <row r="2" spans="1:20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41"/>
      <c r="N2" s="41"/>
      <c r="O2" s="41"/>
    </row>
    <row r="3" spans="1:20" s="18" customFormat="1" ht="15" customHeight="1"/>
    <row r="4" spans="1:20" s="5" customFormat="1" ht="15" customHeight="1">
      <c r="B4" s="1" t="s">
        <v>15</v>
      </c>
      <c r="C4" s="2" t="str">
        <f>'DADOS DA OBRA'!B13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I4" s="2"/>
      <c r="J4" s="3" t="s">
        <v>20</v>
      </c>
      <c r="K4" s="969">
        <f>'CAPA - ORÇAMENTO'!$D$17</f>
        <v>45681</v>
      </c>
      <c r="N4" s="4"/>
      <c r="Q4" s="10"/>
      <c r="R4" s="10"/>
      <c r="S4" s="11"/>
      <c r="T4" s="11"/>
    </row>
    <row r="5" spans="1:20" s="5" customFormat="1" ht="15" customHeight="1">
      <c r="B5" s="1" t="s">
        <v>17</v>
      </c>
      <c r="C5" s="2" t="str">
        <f>'CAPA - ORÇAMENTO'!D16</f>
        <v>GO-479, Zona Rural, Distrito de Lagolândia, Pirenópolis, GO</v>
      </c>
      <c r="J5" s="3" t="s">
        <v>16</v>
      </c>
      <c r="K5" s="4" t="str">
        <f>'DADOS DA OBRA'!$N$25</f>
        <v>00</v>
      </c>
      <c r="N5" s="4"/>
    </row>
    <row r="6" spans="1:20" s="5" customFormat="1" ht="15" customHeight="1">
      <c r="B6" s="1" t="s">
        <v>21</v>
      </c>
      <c r="C6" s="12" t="s">
        <v>1293</v>
      </c>
      <c r="M6" s="3"/>
      <c r="N6" s="16"/>
    </row>
    <row r="7" spans="1:20" s="17" customFormat="1" ht="15" customHeight="1">
      <c r="B7" s="14"/>
      <c r="C7" s="15"/>
      <c r="D7" s="7"/>
      <c r="E7" s="7"/>
      <c r="F7" s="8"/>
      <c r="G7" s="8"/>
      <c r="H7" s="8"/>
      <c r="I7" s="8"/>
      <c r="K7" s="8"/>
      <c r="M7" s="8"/>
    </row>
    <row r="8" spans="1:20" ht="20.100000000000001" customHeight="1">
      <c r="B8" s="43"/>
      <c r="C8" s="36"/>
      <c r="D8" s="649" t="s">
        <v>404</v>
      </c>
      <c r="E8" s="650"/>
      <c r="F8" s="650"/>
      <c r="G8" s="650"/>
      <c r="H8" s="651"/>
      <c r="I8" s="43"/>
      <c r="J8" s="43"/>
      <c r="K8" s="43"/>
      <c r="M8" s="43"/>
      <c r="N8" s="29"/>
    </row>
    <row r="9" spans="1:20" ht="15" customHeight="1">
      <c r="B9" s="43"/>
      <c r="C9" s="43"/>
      <c r="D9" s="915" t="s">
        <v>162</v>
      </c>
      <c r="E9" s="652" t="s">
        <v>227</v>
      </c>
      <c r="F9" s="654" t="s">
        <v>361</v>
      </c>
      <c r="G9" s="656" t="s">
        <v>228</v>
      </c>
      <c r="H9" s="916"/>
      <c r="I9" s="43"/>
      <c r="J9" s="46"/>
      <c r="K9" s="45"/>
      <c r="M9" s="43"/>
      <c r="N9" s="29"/>
    </row>
    <row r="10" spans="1:20" ht="15" customHeight="1">
      <c r="B10" s="43"/>
      <c r="C10" s="43"/>
      <c r="D10" s="917"/>
      <c r="E10" s="653"/>
      <c r="F10" s="655"/>
      <c r="G10" s="194" t="s">
        <v>226</v>
      </c>
      <c r="H10" s="918" t="s">
        <v>229</v>
      </c>
      <c r="I10" s="43"/>
      <c r="J10" s="46"/>
      <c r="K10" s="45"/>
      <c r="M10" s="43"/>
      <c r="N10" s="29"/>
    </row>
    <row r="11" spans="1:20" ht="20.100000000000001" customHeight="1">
      <c r="B11" s="43"/>
      <c r="C11" s="43"/>
      <c r="D11" s="919" t="s">
        <v>317</v>
      </c>
      <c r="E11" s="648"/>
      <c r="F11" s="648"/>
      <c r="G11" s="648"/>
      <c r="H11" s="920"/>
      <c r="I11" s="43"/>
      <c r="J11" s="46"/>
      <c r="K11" s="45"/>
      <c r="M11" s="43"/>
      <c r="N11" s="29"/>
    </row>
    <row r="12" spans="1:20" ht="20.100000000000001" hidden="1" customHeight="1">
      <c r="B12" s="43"/>
      <c r="C12" s="43"/>
      <c r="D12" s="927" t="s">
        <v>318</v>
      </c>
      <c r="E12" s="193" t="s">
        <v>236</v>
      </c>
      <c r="F12" s="198">
        <v>30312.54</v>
      </c>
      <c r="G12" s="199">
        <v>0</v>
      </c>
      <c r="H12" s="928">
        <f>G12*F12</f>
        <v>0</v>
      </c>
      <c r="I12" s="43"/>
      <c r="J12" s="46"/>
      <c r="K12" s="45"/>
      <c r="M12" s="43"/>
      <c r="N12" s="29"/>
    </row>
    <row r="13" spans="1:20" ht="20.100000000000001" hidden="1" customHeight="1">
      <c r="B13" s="43"/>
      <c r="C13" s="43"/>
      <c r="D13" s="927" t="s">
        <v>319</v>
      </c>
      <c r="E13" s="193" t="s">
        <v>236</v>
      </c>
      <c r="F13" s="198">
        <v>23299.65</v>
      </c>
      <c r="G13" s="199">
        <v>0</v>
      </c>
      <c r="H13" s="928">
        <f t="shared" ref="H13:H53" si="0">G13*F13</f>
        <v>0</v>
      </c>
      <c r="I13" s="43"/>
      <c r="J13" s="46"/>
      <c r="K13" s="45"/>
      <c r="M13" s="43"/>
      <c r="N13" s="29"/>
    </row>
    <row r="14" spans="1:20">
      <c r="B14" s="43"/>
      <c r="C14" s="42"/>
      <c r="D14" s="925" t="s">
        <v>320</v>
      </c>
      <c r="E14" s="195" t="s">
        <v>236</v>
      </c>
      <c r="F14" s="197">
        <v>20904.54</v>
      </c>
      <c r="G14" s="196">
        <v>10</v>
      </c>
      <c r="H14" s="926">
        <f>G14*F14</f>
        <v>209045.40000000002</v>
      </c>
      <c r="I14" s="43"/>
      <c r="J14" s="47"/>
      <c r="K14" s="48"/>
      <c r="M14" s="42"/>
      <c r="N14" s="29"/>
    </row>
    <row r="15" spans="1:20" s="17" customFormat="1" ht="20.100000000000001" hidden="1" customHeight="1">
      <c r="B15" s="14"/>
      <c r="C15" s="15"/>
      <c r="D15" s="925" t="s">
        <v>321</v>
      </c>
      <c r="E15" s="195" t="s">
        <v>236</v>
      </c>
      <c r="F15" s="197">
        <v>5085.3</v>
      </c>
      <c r="G15" s="196">
        <v>0</v>
      </c>
      <c r="H15" s="926">
        <f t="shared" si="0"/>
        <v>0</v>
      </c>
      <c r="I15" s="8"/>
      <c r="K15" s="8"/>
      <c r="M15" s="8"/>
    </row>
    <row r="16" spans="1:20" ht="20.100000000000001" hidden="1" customHeight="1">
      <c r="B16" s="43"/>
      <c r="C16" s="44"/>
      <c r="D16" s="925" t="s">
        <v>322</v>
      </c>
      <c r="E16" s="195" t="s">
        <v>236</v>
      </c>
      <c r="F16" s="197">
        <v>7518.74</v>
      </c>
      <c r="G16" s="196">
        <v>0</v>
      </c>
      <c r="H16" s="926">
        <f t="shared" si="0"/>
        <v>0</v>
      </c>
      <c r="I16" s="43"/>
      <c r="J16" s="43"/>
      <c r="K16" s="43"/>
      <c r="M16" s="43"/>
      <c r="N16" s="29"/>
    </row>
    <row r="17" spans="2:14">
      <c r="B17" s="43"/>
      <c r="C17" s="43"/>
      <c r="D17" s="925" t="s">
        <v>323</v>
      </c>
      <c r="E17" s="195" t="s">
        <v>236</v>
      </c>
      <c r="F17" s="197">
        <v>6001.19</v>
      </c>
      <c r="G17" s="196">
        <v>2</v>
      </c>
      <c r="H17" s="926">
        <f>G17*F17</f>
        <v>12002.38</v>
      </c>
      <c r="I17" s="43"/>
      <c r="J17" s="46"/>
      <c r="K17" s="45"/>
      <c r="M17" s="43"/>
      <c r="N17" s="29"/>
    </row>
    <row r="18" spans="2:14">
      <c r="B18" s="43"/>
      <c r="C18" s="43"/>
      <c r="D18" s="925" t="s">
        <v>324</v>
      </c>
      <c r="E18" s="195" t="s">
        <v>236</v>
      </c>
      <c r="F18" s="197">
        <v>2487.08</v>
      </c>
      <c r="G18" s="196">
        <v>4</v>
      </c>
      <c r="H18" s="926">
        <f t="shared" si="0"/>
        <v>9948.32</v>
      </c>
      <c r="I18" s="43"/>
      <c r="J18" s="46"/>
      <c r="K18" s="45"/>
      <c r="M18" s="43"/>
      <c r="N18" s="29"/>
    </row>
    <row r="19" spans="2:14" ht="20.100000000000001" hidden="1" customHeight="1">
      <c r="B19" s="43"/>
      <c r="C19" s="43"/>
      <c r="D19" s="925" t="s">
        <v>325</v>
      </c>
      <c r="E19" s="195" t="s">
        <v>236</v>
      </c>
      <c r="F19" s="197">
        <v>6001.19</v>
      </c>
      <c r="G19" s="196">
        <v>0</v>
      </c>
      <c r="H19" s="926">
        <f t="shared" si="0"/>
        <v>0</v>
      </c>
      <c r="I19" s="43"/>
      <c r="J19" s="46"/>
      <c r="K19" s="45"/>
      <c r="M19" s="43"/>
      <c r="N19" s="29"/>
    </row>
    <row r="20" spans="2:14" ht="20.100000000000001" hidden="1" customHeight="1">
      <c r="B20" s="43"/>
      <c r="C20" s="43"/>
      <c r="D20" s="925" t="s">
        <v>326</v>
      </c>
      <c r="E20" s="195" t="s">
        <v>236</v>
      </c>
      <c r="F20" s="197">
        <v>6001.19</v>
      </c>
      <c r="G20" s="196">
        <v>0</v>
      </c>
      <c r="H20" s="926">
        <f t="shared" si="0"/>
        <v>0</v>
      </c>
      <c r="I20" s="43"/>
      <c r="J20" s="46"/>
      <c r="K20" s="45"/>
      <c r="M20" s="43"/>
      <c r="N20" s="29"/>
    </row>
    <row r="21" spans="2:14" ht="20.100000000000001" hidden="1" customHeight="1">
      <c r="B21" s="43"/>
      <c r="C21" s="43"/>
      <c r="D21" s="925" t="s">
        <v>327</v>
      </c>
      <c r="E21" s="195" t="s">
        <v>236</v>
      </c>
      <c r="F21" s="197">
        <v>6001.19</v>
      </c>
      <c r="G21" s="196">
        <v>0</v>
      </c>
      <c r="H21" s="926">
        <f t="shared" si="0"/>
        <v>0</v>
      </c>
      <c r="I21" s="43"/>
      <c r="J21" s="46"/>
      <c r="K21" s="45"/>
      <c r="M21" s="43"/>
      <c r="N21" s="29"/>
    </row>
    <row r="22" spans="2:14" ht="20.100000000000001" hidden="1" customHeight="1">
      <c r="B22" s="43"/>
      <c r="C22" s="42"/>
      <c r="D22" s="925" t="s">
        <v>328</v>
      </c>
      <c r="E22" s="195" t="s">
        <v>236</v>
      </c>
      <c r="F22" s="197">
        <v>2487.08</v>
      </c>
      <c r="G22" s="196">
        <v>0</v>
      </c>
      <c r="H22" s="926">
        <f t="shared" si="0"/>
        <v>0</v>
      </c>
      <c r="I22" s="43"/>
      <c r="J22" s="47"/>
      <c r="K22" s="48"/>
      <c r="M22" s="42"/>
      <c r="N22" s="29"/>
    </row>
    <row r="23" spans="2:14" s="17" customFormat="1" ht="20.100000000000001" customHeight="1">
      <c r="B23" s="14"/>
      <c r="C23" s="15"/>
      <c r="D23" s="919" t="s">
        <v>329</v>
      </c>
      <c r="E23" s="648"/>
      <c r="F23" s="648"/>
      <c r="G23" s="648"/>
      <c r="H23" s="920"/>
      <c r="I23" s="8"/>
      <c r="K23" s="8"/>
      <c r="M23" s="8"/>
    </row>
    <row r="24" spans="2:14" ht="20.100000000000001" hidden="1" customHeight="1">
      <c r="B24" s="43"/>
      <c r="C24" s="44"/>
      <c r="D24" s="927" t="s">
        <v>330</v>
      </c>
      <c r="E24" s="193" t="s">
        <v>236</v>
      </c>
      <c r="F24" s="198">
        <v>23299.65</v>
      </c>
      <c r="G24" s="199">
        <v>0</v>
      </c>
      <c r="H24" s="928">
        <f t="shared" si="0"/>
        <v>0</v>
      </c>
      <c r="I24" s="43"/>
      <c r="J24" s="43"/>
      <c r="K24" s="43"/>
      <c r="M24" s="43"/>
      <c r="N24" s="29"/>
    </row>
    <row r="25" spans="2:14" ht="20.100000000000001" hidden="1" customHeight="1">
      <c r="B25" s="43"/>
      <c r="C25" s="43"/>
      <c r="D25" s="927" t="s">
        <v>331</v>
      </c>
      <c r="E25" s="193" t="s">
        <v>236</v>
      </c>
      <c r="F25" s="198">
        <v>16993.509999999998</v>
      </c>
      <c r="G25" s="199">
        <v>0</v>
      </c>
      <c r="H25" s="928">
        <f t="shared" si="0"/>
        <v>0</v>
      </c>
      <c r="I25" s="330"/>
      <c r="J25" s="330"/>
      <c r="K25" s="330"/>
      <c r="M25" s="330"/>
      <c r="N25" s="330"/>
    </row>
    <row r="26" spans="2:14">
      <c r="B26" s="43"/>
      <c r="C26" s="43"/>
      <c r="D26" s="927" t="s">
        <v>332</v>
      </c>
      <c r="E26" s="193" t="s">
        <v>236</v>
      </c>
      <c r="F26" s="198">
        <v>5457.02</v>
      </c>
      <c r="G26" s="199">
        <v>20</v>
      </c>
      <c r="H26" s="928">
        <f t="shared" si="0"/>
        <v>109140.40000000001</v>
      </c>
      <c r="I26" s="330"/>
      <c r="J26" s="330"/>
      <c r="K26" s="330"/>
      <c r="M26" s="330"/>
      <c r="N26" s="330"/>
    </row>
    <row r="27" spans="2:14" ht="20.100000000000001" customHeight="1">
      <c r="B27" s="43"/>
      <c r="C27" s="43"/>
      <c r="D27" s="919" t="s">
        <v>333</v>
      </c>
      <c r="E27" s="648"/>
      <c r="F27" s="648"/>
      <c r="G27" s="648"/>
      <c r="H27" s="920"/>
      <c r="I27" s="36"/>
      <c r="J27" s="36"/>
      <c r="K27" s="190"/>
      <c r="M27" s="190"/>
      <c r="N27" s="190"/>
    </row>
    <row r="28" spans="2:14">
      <c r="B28" s="43"/>
      <c r="C28" s="43"/>
      <c r="D28" s="927" t="s">
        <v>334</v>
      </c>
      <c r="E28" s="193" t="s">
        <v>236</v>
      </c>
      <c r="F28" s="198">
        <v>7518.74</v>
      </c>
      <c r="G28" s="199">
        <v>10</v>
      </c>
      <c r="H28" s="928">
        <f t="shared" si="0"/>
        <v>75187.399999999994</v>
      </c>
      <c r="I28" s="329"/>
      <c r="J28" s="329"/>
      <c r="K28" s="331"/>
      <c r="M28" s="331"/>
      <c r="N28" s="331"/>
    </row>
    <row r="29" spans="2:14">
      <c r="B29" s="43"/>
      <c r="C29" s="43"/>
      <c r="D29" s="925" t="s">
        <v>335</v>
      </c>
      <c r="E29" s="195" t="s">
        <v>236</v>
      </c>
      <c r="F29" s="197">
        <v>3483.45</v>
      </c>
      <c r="G29" s="196">
        <v>6</v>
      </c>
      <c r="H29" s="926">
        <f t="shared" si="0"/>
        <v>20900.699999999997</v>
      </c>
      <c r="I29" s="43"/>
      <c r="J29" s="46"/>
      <c r="K29" s="45"/>
      <c r="M29" s="43"/>
      <c r="N29" s="29"/>
    </row>
    <row r="30" spans="2:14" ht="20.100000000000001" customHeight="1">
      <c r="B30" s="43"/>
      <c r="C30" s="42"/>
      <c r="D30" s="919" t="s">
        <v>336</v>
      </c>
      <c r="E30" s="648"/>
      <c r="F30" s="648"/>
      <c r="G30" s="648"/>
      <c r="H30" s="920"/>
      <c r="I30" s="43"/>
      <c r="J30" s="47"/>
      <c r="K30" s="48"/>
      <c r="M30" s="42"/>
      <c r="N30" s="29"/>
    </row>
    <row r="31" spans="2:14" ht="13.5" hidden="1" customHeight="1">
      <c r="D31" s="925" t="s">
        <v>337</v>
      </c>
      <c r="E31" s="195" t="s">
        <v>236</v>
      </c>
      <c r="F31" s="197">
        <v>4326.53</v>
      </c>
      <c r="G31" s="196">
        <v>0</v>
      </c>
      <c r="H31" s="926">
        <f t="shared" si="0"/>
        <v>0</v>
      </c>
    </row>
    <row r="32" spans="2:14" ht="13.5" hidden="1" customHeight="1">
      <c r="D32" s="925" t="s">
        <v>338</v>
      </c>
      <c r="E32" s="195" t="s">
        <v>236</v>
      </c>
      <c r="F32" s="197">
        <v>2943.11</v>
      </c>
      <c r="G32" s="196">
        <v>0</v>
      </c>
      <c r="H32" s="926">
        <f t="shared" si="0"/>
        <v>0</v>
      </c>
    </row>
    <row r="33" spans="4:8" ht="13.5" customHeight="1">
      <c r="D33" s="925" t="s">
        <v>339</v>
      </c>
      <c r="E33" s="195" t="s">
        <v>236</v>
      </c>
      <c r="F33" s="197">
        <v>6254.12</v>
      </c>
      <c r="G33" s="196">
        <v>9</v>
      </c>
      <c r="H33" s="926">
        <f t="shared" si="0"/>
        <v>56287.08</v>
      </c>
    </row>
    <row r="34" spans="4:8" ht="13.5" hidden="1" customHeight="1">
      <c r="D34" s="925" t="s">
        <v>340</v>
      </c>
      <c r="E34" s="195" t="s">
        <v>236</v>
      </c>
      <c r="F34" s="197">
        <v>2943.11</v>
      </c>
      <c r="G34" s="196">
        <v>0</v>
      </c>
      <c r="H34" s="926">
        <f t="shared" si="0"/>
        <v>0</v>
      </c>
    </row>
    <row r="35" spans="4:8" ht="13.5" customHeight="1">
      <c r="D35" s="925" t="s">
        <v>341</v>
      </c>
      <c r="E35" s="195" t="s">
        <v>236</v>
      </c>
      <c r="F35" s="197">
        <v>2552.23</v>
      </c>
      <c r="G35" s="196">
        <v>20</v>
      </c>
      <c r="H35" s="926">
        <f t="shared" si="0"/>
        <v>51044.6</v>
      </c>
    </row>
    <row r="36" spans="4:8" ht="13.5" customHeight="1">
      <c r="D36" s="919" t="s">
        <v>342</v>
      </c>
      <c r="E36" s="648"/>
      <c r="F36" s="648"/>
      <c r="G36" s="648"/>
      <c r="H36" s="920"/>
    </row>
    <row r="37" spans="4:8" ht="13.5" customHeight="1">
      <c r="D37" s="925" t="s">
        <v>343</v>
      </c>
      <c r="E37" s="195" t="s">
        <v>236</v>
      </c>
      <c r="F37" s="196">
        <v>200</v>
      </c>
      <c r="G37" s="196">
        <v>10</v>
      </c>
      <c r="H37" s="926">
        <f t="shared" si="0"/>
        <v>2000</v>
      </c>
    </row>
    <row r="38" spans="4:8" ht="13.5" customHeight="1">
      <c r="D38" s="925" t="s">
        <v>344</v>
      </c>
      <c r="E38" s="195" t="s">
        <v>236</v>
      </c>
      <c r="F38" s="196">
        <v>50</v>
      </c>
      <c r="G38" s="196">
        <v>10</v>
      </c>
      <c r="H38" s="926">
        <f t="shared" si="0"/>
        <v>500</v>
      </c>
    </row>
    <row r="39" spans="4:8" ht="13.5" customHeight="1">
      <c r="D39" s="919" t="s">
        <v>345</v>
      </c>
      <c r="E39" s="648"/>
      <c r="F39" s="648"/>
      <c r="G39" s="648"/>
      <c r="H39" s="920"/>
    </row>
    <row r="40" spans="4:8" ht="13.5" customHeight="1">
      <c r="D40" s="925" t="s">
        <v>346</v>
      </c>
      <c r="E40" s="195" t="s">
        <v>236</v>
      </c>
      <c r="F40" s="197">
        <v>3209.96</v>
      </c>
      <c r="G40" s="196">
        <v>6</v>
      </c>
      <c r="H40" s="926">
        <f t="shared" si="0"/>
        <v>19259.760000000002</v>
      </c>
    </row>
    <row r="41" spans="4:8" ht="13.5" customHeight="1">
      <c r="D41" s="919" t="s">
        <v>347</v>
      </c>
      <c r="E41" s="648"/>
      <c r="F41" s="648"/>
      <c r="G41" s="648"/>
      <c r="H41" s="920"/>
    </row>
    <row r="42" spans="4:8" ht="13.5" hidden="1" customHeight="1">
      <c r="D42" s="927" t="s">
        <v>348</v>
      </c>
      <c r="E42" s="193" t="s">
        <v>236</v>
      </c>
      <c r="F42" s="198">
        <v>3594.35</v>
      </c>
      <c r="G42" s="199">
        <v>0</v>
      </c>
      <c r="H42" s="928">
        <f t="shared" si="0"/>
        <v>0</v>
      </c>
    </row>
    <row r="43" spans="4:8" ht="13.5" hidden="1" customHeight="1">
      <c r="D43" s="925" t="s">
        <v>349</v>
      </c>
      <c r="E43" s="195" t="s">
        <v>236</v>
      </c>
      <c r="F43" s="197">
        <v>5426.64</v>
      </c>
      <c r="G43" s="196">
        <v>0</v>
      </c>
      <c r="H43" s="926">
        <f t="shared" si="0"/>
        <v>0</v>
      </c>
    </row>
    <row r="44" spans="4:8" ht="13.5" hidden="1" customHeight="1">
      <c r="D44" s="925" t="s">
        <v>350</v>
      </c>
      <c r="E44" s="195" t="s">
        <v>236</v>
      </c>
      <c r="F44" s="197">
        <v>4532.63</v>
      </c>
      <c r="G44" s="196">
        <v>0</v>
      </c>
      <c r="H44" s="926">
        <f t="shared" si="0"/>
        <v>0</v>
      </c>
    </row>
    <row r="45" spans="4:8" ht="13.5" customHeight="1">
      <c r="D45" s="925" t="s">
        <v>351</v>
      </c>
      <c r="E45" s="195" t="s">
        <v>236</v>
      </c>
      <c r="F45" s="197">
        <v>4043.41</v>
      </c>
      <c r="G45" s="196">
        <v>1</v>
      </c>
      <c r="H45" s="926">
        <f t="shared" si="0"/>
        <v>4043.41</v>
      </c>
    </row>
    <row r="46" spans="4:8" ht="13.5" hidden="1" customHeight="1">
      <c r="D46" s="927" t="s">
        <v>352</v>
      </c>
      <c r="E46" s="193" t="s">
        <v>236</v>
      </c>
      <c r="F46" s="198">
        <v>36925.019999999997</v>
      </c>
      <c r="G46" s="199">
        <v>0</v>
      </c>
      <c r="H46" s="928">
        <f t="shared" si="0"/>
        <v>0</v>
      </c>
    </row>
    <row r="47" spans="4:8" ht="13.5" hidden="1" customHeight="1">
      <c r="D47" s="927" t="s">
        <v>353</v>
      </c>
      <c r="E47" s="193" t="s">
        <v>236</v>
      </c>
      <c r="F47" s="198">
        <v>38470.74</v>
      </c>
      <c r="G47" s="199">
        <v>0</v>
      </c>
      <c r="H47" s="928">
        <f t="shared" si="0"/>
        <v>0</v>
      </c>
    </row>
    <row r="48" spans="4:8" ht="13.5" customHeight="1">
      <c r="D48" s="929" t="s">
        <v>354</v>
      </c>
      <c r="E48" s="658"/>
      <c r="F48" s="658"/>
      <c r="G48" s="658"/>
      <c r="H48" s="930"/>
    </row>
    <row r="49" spans="4:9" ht="13.5" customHeight="1">
      <c r="D49" s="925" t="s">
        <v>355</v>
      </c>
      <c r="E49" s="195" t="s">
        <v>356</v>
      </c>
      <c r="F49" s="196">
        <v>375</v>
      </c>
      <c r="G49" s="196">
        <v>1</v>
      </c>
      <c r="H49" s="926">
        <f t="shared" si="0"/>
        <v>375</v>
      </c>
    </row>
    <row r="50" spans="4:9" ht="13.5" customHeight="1">
      <c r="D50" s="925" t="s">
        <v>357</v>
      </c>
      <c r="E50" s="195" t="s">
        <v>356</v>
      </c>
      <c r="F50" s="197">
        <v>3166.67</v>
      </c>
      <c r="G50" s="196">
        <v>1</v>
      </c>
      <c r="H50" s="926">
        <f t="shared" si="0"/>
        <v>3166.67</v>
      </c>
    </row>
    <row r="51" spans="4:9" ht="13.5" customHeight="1">
      <c r="D51" s="925" t="s">
        <v>358</v>
      </c>
      <c r="E51" s="195" t="s">
        <v>356</v>
      </c>
      <c r="F51" s="196">
        <v>31</v>
      </c>
      <c r="G51" s="196">
        <v>110</v>
      </c>
      <c r="H51" s="926">
        <f t="shared" si="0"/>
        <v>3410</v>
      </c>
    </row>
    <row r="52" spans="4:9" ht="13.5" customHeight="1">
      <c r="D52" s="925" t="s">
        <v>359</v>
      </c>
      <c r="E52" s="195" t="s">
        <v>356</v>
      </c>
      <c r="F52" s="196">
        <v>262.55</v>
      </c>
      <c r="G52" s="196">
        <v>3</v>
      </c>
      <c r="H52" s="926">
        <f t="shared" si="0"/>
        <v>787.65000000000009</v>
      </c>
    </row>
    <row r="53" spans="4:9" ht="13.5" customHeight="1">
      <c r="D53" s="931" t="s">
        <v>360</v>
      </c>
      <c r="E53" s="219" t="s">
        <v>356</v>
      </c>
      <c r="F53" s="220">
        <v>186.69</v>
      </c>
      <c r="G53" s="220">
        <v>60</v>
      </c>
      <c r="H53" s="934">
        <f t="shared" si="0"/>
        <v>11201.4</v>
      </c>
    </row>
    <row r="54" spans="4:9" ht="13.5" customHeight="1">
      <c r="D54" s="645" t="s">
        <v>229</v>
      </c>
      <c r="E54" s="646"/>
      <c r="F54" s="647"/>
      <c r="G54" s="644">
        <f>SUM(H12:H53)</f>
        <v>588300.17000000016</v>
      </c>
      <c r="H54" s="640"/>
    </row>
    <row r="55" spans="4:9" ht="13.5" customHeight="1">
      <c r="D55" s="635" t="s">
        <v>524</v>
      </c>
      <c r="E55" s="635"/>
      <c r="F55" s="635"/>
      <c r="G55" s="635"/>
      <c r="H55" s="635"/>
      <c r="I55" s="29"/>
    </row>
    <row r="56" spans="4:9" ht="13.5" customHeight="1">
      <c r="D56" s="636" t="s">
        <v>529</v>
      </c>
      <c r="E56" s="636"/>
      <c r="F56" s="636"/>
      <c r="G56" s="636"/>
      <c r="H56" s="636"/>
      <c r="I56" s="330"/>
    </row>
    <row r="57" spans="4:9" ht="13.5" customHeight="1">
      <c r="D57" s="330"/>
      <c r="E57" s="330"/>
      <c r="F57" s="330"/>
      <c r="G57" s="330"/>
      <c r="H57" s="330"/>
      <c r="I57" s="330"/>
    </row>
    <row r="58" spans="4:9" ht="13.5" customHeight="1">
      <c r="D58" s="46" t="s">
        <v>525</v>
      </c>
      <c r="E58" s="36" t="s">
        <v>526</v>
      </c>
      <c r="F58" s="43" t="s">
        <v>527</v>
      </c>
      <c r="G58" s="190" t="s">
        <v>528</v>
      </c>
      <c r="H58" s="190"/>
      <c r="I58" s="190"/>
    </row>
    <row r="59" spans="4:9" ht="13.5" customHeight="1">
      <c r="D59" s="332">
        <v>1.9800000000000002E-2</v>
      </c>
      <c r="E59" s="329">
        <v>6.9900000000000004E-2</v>
      </c>
      <c r="F59" s="333">
        <v>0.10680000000000001</v>
      </c>
      <c r="G59" s="933">
        <f>+G54/'ORÇAMENTO RESUMO (SD)'!J22</f>
        <v>6.6323026456158576E-2</v>
      </c>
      <c r="H59" s="331"/>
      <c r="I59" s="331"/>
    </row>
  </sheetData>
  <mergeCells count="18">
    <mergeCell ref="A1:L2"/>
    <mergeCell ref="D54:F54"/>
    <mergeCell ref="G54:H54"/>
    <mergeCell ref="D27:H27"/>
    <mergeCell ref="D30:H30"/>
    <mergeCell ref="D36:H36"/>
    <mergeCell ref="D39:H39"/>
    <mergeCell ref="D8:H8"/>
    <mergeCell ref="D9:D10"/>
    <mergeCell ref="E9:E10"/>
    <mergeCell ref="F9:F10"/>
    <mergeCell ref="G9:H9"/>
    <mergeCell ref="D11:H11"/>
    <mergeCell ref="D23:H23"/>
    <mergeCell ref="D41:H41"/>
    <mergeCell ref="D48:H48"/>
    <mergeCell ref="D55:H55"/>
    <mergeCell ref="D56:H56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6" max="1048575" man="1"/>
  </colBreaks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5AF19-5544-471C-BD47-36AF156D526F}">
  <dimension ref="A1:T59"/>
  <sheetViews>
    <sheetView showGridLines="0" showZeros="0" view="pageBreakPreview" zoomScale="115" zoomScaleNormal="100" zoomScaleSheetLayoutView="11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40.7109375" style="28" customWidth="1"/>
    <col min="5" max="6" width="10.7109375" style="28" customWidth="1"/>
    <col min="7" max="7" width="15.28515625" style="28" customWidth="1"/>
    <col min="8" max="8" width="15.85546875" style="28" customWidth="1"/>
    <col min="9" max="11" width="10.7109375" style="28" customWidth="1"/>
    <col min="12" max="12" width="1.7109375" style="28" customWidth="1"/>
    <col min="13" max="13" width="10.7109375" style="28" customWidth="1"/>
    <col min="14" max="14" width="10.7109375" style="30" customWidth="1"/>
    <col min="15" max="15" width="1.7109375" style="28" customWidth="1"/>
    <col min="16" max="16" width="9.140625" style="28" customWidth="1"/>
    <col min="17" max="16384" width="9.140625" style="28"/>
  </cols>
  <sheetData>
    <row r="1" spans="1:20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41"/>
      <c r="N1" s="41"/>
      <c r="O1" s="41"/>
    </row>
    <row r="2" spans="1:20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41"/>
      <c r="N2" s="41"/>
      <c r="O2" s="41"/>
    </row>
    <row r="3" spans="1:20" s="18" customFormat="1" ht="15" customHeight="1"/>
    <row r="4" spans="1:20" s="5" customFormat="1" ht="15" customHeight="1">
      <c r="B4" s="1" t="s">
        <v>15</v>
      </c>
      <c r="C4" s="2" t="str">
        <f>'DADOS DA OBRA'!B13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I4" s="2"/>
      <c r="J4" s="3" t="s">
        <v>20</v>
      </c>
      <c r="K4" s="969">
        <f>'CAPA - ORÇAMENTO'!$D$17</f>
        <v>45681</v>
      </c>
      <c r="N4" s="4"/>
      <c r="Q4" s="10"/>
      <c r="R4" s="10"/>
      <c r="S4" s="11"/>
      <c r="T4" s="11"/>
    </row>
    <row r="5" spans="1:20" s="5" customFormat="1" ht="15" customHeight="1">
      <c r="B5" s="1" t="s">
        <v>17</v>
      </c>
      <c r="C5" s="2" t="str">
        <f>'ADMINISTRAÇÃO LOCAL (SD)'!C5</f>
        <v>GO-479, Zona Rural, Distrito de Lagolândia, Pirenópolis, GO</v>
      </c>
      <c r="J5" s="3" t="s">
        <v>16</v>
      </c>
      <c r="K5" s="4" t="str">
        <f>'DADOS DA OBRA'!$N$25</f>
        <v>00</v>
      </c>
      <c r="N5" s="4"/>
    </row>
    <row r="6" spans="1:20" s="5" customFormat="1" ht="15" customHeight="1">
      <c r="B6" s="1" t="s">
        <v>21</v>
      </c>
      <c r="C6" s="12" t="s">
        <v>1294</v>
      </c>
      <c r="M6" s="3"/>
      <c r="N6" s="16"/>
    </row>
    <row r="7" spans="1:20" s="17" customFormat="1" ht="15" customHeight="1">
      <c r="B7" s="14"/>
      <c r="C7" s="15"/>
      <c r="D7" s="7"/>
      <c r="E7" s="7"/>
      <c r="F7" s="8"/>
      <c r="G7" s="8"/>
      <c r="H7" s="8"/>
      <c r="I7" s="8"/>
      <c r="K7" s="8"/>
      <c r="M7" s="8"/>
    </row>
    <row r="8" spans="1:20" ht="20.100000000000001" customHeight="1">
      <c r="B8" s="43"/>
      <c r="C8" s="36"/>
      <c r="D8" s="649" t="s">
        <v>404</v>
      </c>
      <c r="E8" s="650"/>
      <c r="F8" s="650"/>
      <c r="G8" s="650"/>
      <c r="H8" s="651"/>
      <c r="I8" s="43"/>
      <c r="J8" s="43"/>
      <c r="K8" s="43"/>
      <c r="M8" s="43"/>
      <c r="N8" s="29"/>
    </row>
    <row r="9" spans="1:20" ht="15" customHeight="1">
      <c r="B9" s="43"/>
      <c r="C9" s="43"/>
      <c r="D9" s="915" t="s">
        <v>162</v>
      </c>
      <c r="E9" s="652" t="s">
        <v>227</v>
      </c>
      <c r="F9" s="654" t="s">
        <v>361</v>
      </c>
      <c r="G9" s="656" t="s">
        <v>228</v>
      </c>
      <c r="H9" s="916"/>
      <c r="I9" s="43"/>
      <c r="J9" s="46"/>
      <c r="K9" s="45"/>
      <c r="M9" s="43"/>
      <c r="N9" s="29"/>
    </row>
    <row r="10" spans="1:20" ht="15" customHeight="1">
      <c r="B10" s="43"/>
      <c r="C10" s="43"/>
      <c r="D10" s="917"/>
      <c r="E10" s="653"/>
      <c r="F10" s="655"/>
      <c r="G10" s="194" t="s">
        <v>226</v>
      </c>
      <c r="H10" s="918" t="s">
        <v>229</v>
      </c>
      <c r="I10" s="43"/>
      <c r="J10" s="46"/>
      <c r="K10" s="45"/>
      <c r="M10" s="43"/>
      <c r="N10" s="29"/>
    </row>
    <row r="11" spans="1:20" ht="20.100000000000001" customHeight="1">
      <c r="B11" s="43"/>
      <c r="C11" s="43"/>
      <c r="D11" s="919" t="s">
        <v>317</v>
      </c>
      <c r="E11" s="648"/>
      <c r="F11" s="648"/>
      <c r="G11" s="648"/>
      <c r="H11" s="920"/>
      <c r="I11" s="43"/>
      <c r="J11" s="46"/>
      <c r="K11" s="45"/>
      <c r="M11" s="43"/>
      <c r="N11" s="29"/>
    </row>
    <row r="12" spans="1:20" ht="20.100000000000001" hidden="1" customHeight="1">
      <c r="B12" s="43"/>
      <c r="C12" s="43"/>
      <c r="D12" s="921" t="s">
        <v>318</v>
      </c>
      <c r="E12" s="453" t="s">
        <v>236</v>
      </c>
      <c r="F12" s="452">
        <v>26181.31</v>
      </c>
      <c r="G12" s="454"/>
      <c r="H12" s="922">
        <f>F12*G12</f>
        <v>0</v>
      </c>
      <c r="I12" s="43"/>
      <c r="J12" s="46"/>
      <c r="K12" s="45"/>
      <c r="M12" s="43"/>
      <c r="N12" s="29"/>
    </row>
    <row r="13" spans="1:20" ht="20.100000000000001" hidden="1" customHeight="1">
      <c r="B13" s="43"/>
      <c r="C13" s="43"/>
      <c r="D13" s="921" t="s">
        <v>319</v>
      </c>
      <c r="E13" s="453" t="s">
        <v>236</v>
      </c>
      <c r="F13" s="452">
        <v>20124.189999999999</v>
      </c>
      <c r="G13" s="454">
        <v>0</v>
      </c>
      <c r="H13" s="922">
        <f t="shared" ref="H13:H53" si="0">G13*F13</f>
        <v>0</v>
      </c>
      <c r="I13" s="43"/>
      <c r="J13" s="46"/>
      <c r="K13" s="45"/>
      <c r="M13" s="43"/>
      <c r="N13" s="29"/>
    </row>
    <row r="14" spans="1:20">
      <c r="B14" s="43"/>
      <c r="C14" s="42"/>
      <c r="D14" s="923" t="s">
        <v>320</v>
      </c>
      <c r="E14" s="435" t="s">
        <v>236</v>
      </c>
      <c r="F14" s="452">
        <v>18055.5</v>
      </c>
      <c r="G14" s="436">
        <v>10</v>
      </c>
      <c r="H14" s="924">
        <f>G14*F14</f>
        <v>180555</v>
      </c>
      <c r="I14" s="43"/>
      <c r="J14" s="47"/>
      <c r="K14" s="48"/>
      <c r="M14" s="42"/>
      <c r="N14" s="29"/>
    </row>
    <row r="15" spans="1:20" s="17" customFormat="1" ht="20.100000000000001" hidden="1" customHeight="1">
      <c r="B15" s="14"/>
      <c r="C15" s="15"/>
      <c r="D15" s="923" t="s">
        <v>321</v>
      </c>
      <c r="E15" s="435" t="s">
        <v>236</v>
      </c>
      <c r="F15" s="452">
        <v>4392.24</v>
      </c>
      <c r="G15" s="436">
        <v>0</v>
      </c>
      <c r="H15" s="924">
        <f t="shared" si="0"/>
        <v>0</v>
      </c>
      <c r="I15" s="8"/>
      <c r="K15" s="8"/>
      <c r="M15" s="8"/>
    </row>
    <row r="16" spans="1:20" ht="20.100000000000001" hidden="1" customHeight="1">
      <c r="B16" s="43"/>
      <c r="C16" s="44"/>
      <c r="D16" s="923" t="s">
        <v>322</v>
      </c>
      <c r="E16" s="435" t="s">
        <v>236</v>
      </c>
      <c r="F16" s="452">
        <v>6494.02</v>
      </c>
      <c r="G16" s="436">
        <v>0</v>
      </c>
      <c r="H16" s="924">
        <f t="shared" si="0"/>
        <v>0</v>
      </c>
      <c r="I16" s="43"/>
      <c r="J16" s="43"/>
      <c r="K16" s="43"/>
      <c r="M16" s="43"/>
      <c r="N16" s="29"/>
    </row>
    <row r="17" spans="2:14">
      <c r="B17" s="43"/>
      <c r="C17" s="43"/>
      <c r="D17" s="923" t="s">
        <v>323</v>
      </c>
      <c r="E17" s="435" t="s">
        <v>236</v>
      </c>
      <c r="F17" s="452">
        <v>5183.3</v>
      </c>
      <c r="G17" s="436">
        <v>2</v>
      </c>
      <c r="H17" s="924">
        <f>G17*F17</f>
        <v>10366.6</v>
      </c>
      <c r="I17" s="43"/>
      <c r="J17" s="46"/>
      <c r="K17" s="45"/>
      <c r="M17" s="43"/>
      <c r="N17" s="29"/>
    </row>
    <row r="18" spans="2:14">
      <c r="B18" s="43"/>
      <c r="C18" s="43"/>
      <c r="D18" s="923" t="s">
        <v>324</v>
      </c>
      <c r="E18" s="435" t="s">
        <v>236</v>
      </c>
      <c r="F18" s="452">
        <v>2148.13</v>
      </c>
      <c r="G18" s="436">
        <v>4</v>
      </c>
      <c r="H18" s="924">
        <f t="shared" si="0"/>
        <v>8592.52</v>
      </c>
      <c r="I18" s="43"/>
      <c r="J18" s="46"/>
      <c r="K18" s="45"/>
      <c r="M18" s="43"/>
      <c r="N18" s="29"/>
    </row>
    <row r="19" spans="2:14" ht="20.100000000000001" hidden="1" customHeight="1">
      <c r="B19" s="43"/>
      <c r="C19" s="43"/>
      <c r="D19" s="923" t="s">
        <v>325</v>
      </c>
      <c r="E19" s="435" t="s">
        <v>236</v>
      </c>
      <c r="F19" s="452">
        <v>5183.3</v>
      </c>
      <c r="G19" s="436">
        <v>0</v>
      </c>
      <c r="H19" s="924">
        <f t="shared" si="0"/>
        <v>0</v>
      </c>
      <c r="I19" s="43"/>
      <c r="J19" s="46"/>
      <c r="K19" s="45"/>
      <c r="M19" s="43"/>
      <c r="N19" s="29"/>
    </row>
    <row r="20" spans="2:14" ht="20.100000000000001" hidden="1" customHeight="1">
      <c r="B20" s="43"/>
      <c r="C20" s="43"/>
      <c r="D20" s="923" t="s">
        <v>326</v>
      </c>
      <c r="E20" s="435" t="s">
        <v>236</v>
      </c>
      <c r="F20" s="452">
        <v>5183.3</v>
      </c>
      <c r="G20" s="436">
        <v>0</v>
      </c>
      <c r="H20" s="924">
        <f t="shared" si="0"/>
        <v>0</v>
      </c>
      <c r="I20" s="43"/>
      <c r="J20" s="46"/>
      <c r="K20" s="45"/>
      <c r="M20" s="43"/>
      <c r="N20" s="29"/>
    </row>
    <row r="21" spans="2:14" ht="20.100000000000001" hidden="1" customHeight="1">
      <c r="B21" s="43"/>
      <c r="C21" s="43"/>
      <c r="D21" s="923" t="s">
        <v>327</v>
      </c>
      <c r="E21" s="435" t="s">
        <v>236</v>
      </c>
      <c r="F21" s="452">
        <v>5183.3</v>
      </c>
      <c r="G21" s="436">
        <v>0</v>
      </c>
      <c r="H21" s="924">
        <f t="shared" si="0"/>
        <v>0</v>
      </c>
      <c r="I21" s="43"/>
      <c r="J21" s="46"/>
      <c r="K21" s="45"/>
      <c r="M21" s="43"/>
      <c r="N21" s="29"/>
    </row>
    <row r="22" spans="2:14" ht="20.100000000000001" hidden="1" customHeight="1">
      <c r="B22" s="43"/>
      <c r="C22" s="42"/>
      <c r="D22" s="923" t="s">
        <v>328</v>
      </c>
      <c r="E22" s="435" t="s">
        <v>236</v>
      </c>
      <c r="F22" s="452">
        <v>2148.13</v>
      </c>
      <c r="G22" s="436">
        <v>0</v>
      </c>
      <c r="H22" s="924">
        <f t="shared" si="0"/>
        <v>0</v>
      </c>
      <c r="I22" s="43"/>
      <c r="J22" s="47"/>
      <c r="K22" s="48"/>
      <c r="M22" s="42"/>
      <c r="N22" s="29"/>
    </row>
    <row r="23" spans="2:14" s="17" customFormat="1" ht="20.100000000000001" customHeight="1">
      <c r="B23" s="14"/>
      <c r="C23" s="15"/>
      <c r="D23" s="919" t="s">
        <v>329</v>
      </c>
      <c r="E23" s="648"/>
      <c r="F23" s="648"/>
      <c r="G23" s="648"/>
      <c r="H23" s="920"/>
      <c r="I23" s="8"/>
      <c r="K23" s="8"/>
      <c r="M23" s="8"/>
    </row>
    <row r="24" spans="2:14" ht="20.100000000000001" hidden="1" customHeight="1">
      <c r="B24" s="43"/>
      <c r="C24" s="44"/>
      <c r="D24" s="921" t="s">
        <v>330</v>
      </c>
      <c r="E24" s="435" t="s">
        <v>236</v>
      </c>
      <c r="F24" s="452">
        <v>20124.189999999999</v>
      </c>
      <c r="G24" s="436">
        <v>0</v>
      </c>
      <c r="H24" s="924">
        <f t="shared" si="0"/>
        <v>0</v>
      </c>
      <c r="I24" s="43"/>
      <c r="J24" s="43"/>
      <c r="K24" s="43"/>
      <c r="M24" s="43"/>
      <c r="N24" s="29"/>
    </row>
    <row r="25" spans="2:14" ht="20.100000000000001" hidden="1" customHeight="1">
      <c r="B25" s="43"/>
      <c r="C25" s="43"/>
      <c r="D25" s="921" t="s">
        <v>331</v>
      </c>
      <c r="E25" s="435" t="s">
        <v>236</v>
      </c>
      <c r="F25" s="452">
        <v>14677.5</v>
      </c>
      <c r="G25" s="436">
        <v>0</v>
      </c>
      <c r="H25" s="924">
        <f t="shared" si="0"/>
        <v>0</v>
      </c>
      <c r="I25" s="330"/>
      <c r="J25" s="330"/>
      <c r="K25" s="330"/>
      <c r="M25" s="330"/>
      <c r="N25" s="330"/>
    </row>
    <row r="26" spans="2:14">
      <c r="B26" s="43"/>
      <c r="C26" s="43"/>
      <c r="D26" s="921" t="s">
        <v>332</v>
      </c>
      <c r="E26" s="435" t="s">
        <v>236</v>
      </c>
      <c r="F26" s="452">
        <v>4713.3</v>
      </c>
      <c r="G26" s="436">
        <v>20</v>
      </c>
      <c r="H26" s="924">
        <f t="shared" si="0"/>
        <v>94266</v>
      </c>
      <c r="I26" s="330"/>
      <c r="J26" s="330"/>
      <c r="K26" s="330"/>
      <c r="M26" s="330"/>
      <c r="N26" s="330"/>
    </row>
    <row r="27" spans="2:14" ht="20.100000000000001" customHeight="1">
      <c r="B27" s="43"/>
      <c r="C27" s="43"/>
      <c r="D27" s="919" t="s">
        <v>333</v>
      </c>
      <c r="E27" s="648"/>
      <c r="F27" s="648"/>
      <c r="G27" s="648"/>
      <c r="H27" s="920"/>
      <c r="I27" s="36"/>
      <c r="J27" s="36"/>
      <c r="K27" s="190"/>
      <c r="M27" s="190"/>
      <c r="N27" s="190"/>
    </row>
    <row r="28" spans="2:14">
      <c r="B28" s="43"/>
      <c r="C28" s="43"/>
      <c r="D28" s="921" t="s">
        <v>334</v>
      </c>
      <c r="E28" s="435" t="s">
        <v>236</v>
      </c>
      <c r="F28" s="452">
        <v>6494.02</v>
      </c>
      <c r="G28" s="436">
        <v>10</v>
      </c>
      <c r="H28" s="924">
        <f t="shared" si="0"/>
        <v>64940.200000000004</v>
      </c>
      <c r="I28" s="329"/>
      <c r="J28" s="329"/>
      <c r="K28" s="331"/>
      <c r="M28" s="331"/>
      <c r="N28" s="331"/>
    </row>
    <row r="29" spans="2:14">
      <c r="B29" s="43"/>
      <c r="C29" s="43"/>
      <c r="D29" s="923" t="s">
        <v>335</v>
      </c>
      <c r="E29" s="435" t="s">
        <v>236</v>
      </c>
      <c r="F29" s="452">
        <v>3008.7</v>
      </c>
      <c r="G29" s="436">
        <v>6</v>
      </c>
      <c r="H29" s="924">
        <f t="shared" si="0"/>
        <v>18052.199999999997</v>
      </c>
      <c r="I29" s="43"/>
      <c r="J29" s="46"/>
      <c r="K29" s="45"/>
      <c r="M29" s="43"/>
      <c r="N29" s="29"/>
    </row>
    <row r="30" spans="2:14" ht="20.100000000000001" customHeight="1">
      <c r="B30" s="43"/>
      <c r="C30" s="42"/>
      <c r="D30" s="919" t="s">
        <v>336</v>
      </c>
      <c r="E30" s="648"/>
      <c r="F30" s="648"/>
      <c r="G30" s="648"/>
      <c r="H30" s="920"/>
      <c r="I30" s="43"/>
      <c r="J30" s="47"/>
      <c r="K30" s="48"/>
      <c r="M30" s="42"/>
      <c r="N30" s="29"/>
    </row>
    <row r="31" spans="2:14" ht="13.5" hidden="1" customHeight="1">
      <c r="D31" s="925" t="s">
        <v>337</v>
      </c>
      <c r="E31" s="195" t="s">
        <v>236</v>
      </c>
      <c r="F31" s="450">
        <v>3736.88</v>
      </c>
      <c r="G31" s="196">
        <v>0</v>
      </c>
      <c r="H31" s="926">
        <f t="shared" si="0"/>
        <v>0</v>
      </c>
    </row>
    <row r="32" spans="2:14" ht="13.5" hidden="1" customHeight="1">
      <c r="D32" s="925" t="s">
        <v>338</v>
      </c>
      <c r="E32" s="195" t="s">
        <v>236</v>
      </c>
      <c r="F32" s="450">
        <v>2542</v>
      </c>
      <c r="G32" s="196">
        <v>0</v>
      </c>
      <c r="H32" s="926">
        <f t="shared" si="0"/>
        <v>0</v>
      </c>
    </row>
    <row r="33" spans="4:8" ht="13.5" customHeight="1">
      <c r="D33" s="925" t="s">
        <v>339</v>
      </c>
      <c r="E33" s="195" t="s">
        <v>236</v>
      </c>
      <c r="F33" s="450">
        <v>5401.76</v>
      </c>
      <c r="G33" s="196">
        <v>9</v>
      </c>
      <c r="H33" s="926">
        <f t="shared" si="0"/>
        <v>48615.840000000004</v>
      </c>
    </row>
    <row r="34" spans="4:8" ht="13.5" hidden="1" customHeight="1">
      <c r="D34" s="925" t="s">
        <v>340</v>
      </c>
      <c r="E34" s="195" t="s">
        <v>236</v>
      </c>
      <c r="F34" s="450">
        <v>2542</v>
      </c>
      <c r="G34" s="196">
        <v>0</v>
      </c>
      <c r="H34" s="926">
        <f t="shared" si="0"/>
        <v>0</v>
      </c>
    </row>
    <row r="35" spans="4:8" ht="13.5" customHeight="1">
      <c r="D35" s="925" t="s">
        <v>341</v>
      </c>
      <c r="E35" s="195" t="s">
        <v>236</v>
      </c>
      <c r="F35" s="450">
        <v>2204.39</v>
      </c>
      <c r="G35" s="196">
        <v>20</v>
      </c>
      <c r="H35" s="926">
        <f t="shared" si="0"/>
        <v>44087.799999999996</v>
      </c>
    </row>
    <row r="36" spans="4:8" ht="13.5" customHeight="1">
      <c r="D36" s="919" t="s">
        <v>342</v>
      </c>
      <c r="E36" s="648"/>
      <c r="F36" s="648"/>
      <c r="G36" s="648"/>
      <c r="H36" s="920"/>
    </row>
    <row r="37" spans="4:8" ht="13.5" customHeight="1">
      <c r="D37" s="925" t="s">
        <v>343</v>
      </c>
      <c r="E37" s="435" t="s">
        <v>236</v>
      </c>
      <c r="F37" s="457">
        <v>200</v>
      </c>
      <c r="G37" s="436">
        <v>10</v>
      </c>
      <c r="H37" s="924">
        <f t="shared" si="0"/>
        <v>2000</v>
      </c>
    </row>
    <row r="38" spans="4:8" ht="13.5" customHeight="1">
      <c r="D38" s="925" t="s">
        <v>344</v>
      </c>
      <c r="E38" s="435" t="s">
        <v>236</v>
      </c>
      <c r="F38" s="457">
        <v>50</v>
      </c>
      <c r="G38" s="436">
        <v>10</v>
      </c>
      <c r="H38" s="924">
        <f t="shared" si="0"/>
        <v>500</v>
      </c>
    </row>
    <row r="39" spans="4:8" ht="13.5" customHeight="1">
      <c r="D39" s="919" t="s">
        <v>345</v>
      </c>
      <c r="E39" s="648"/>
      <c r="F39" s="648"/>
      <c r="G39" s="648"/>
      <c r="H39" s="920"/>
    </row>
    <row r="40" spans="4:8" ht="13.5" customHeight="1">
      <c r="D40" s="925" t="s">
        <v>346</v>
      </c>
      <c r="E40" s="435" t="s">
        <v>236</v>
      </c>
      <c r="F40" s="458">
        <v>3209.96</v>
      </c>
      <c r="G40" s="436">
        <v>6</v>
      </c>
      <c r="H40" s="924">
        <f t="shared" si="0"/>
        <v>19259.760000000002</v>
      </c>
    </row>
    <row r="41" spans="4:8" ht="13.5" customHeight="1">
      <c r="D41" s="919" t="s">
        <v>347</v>
      </c>
      <c r="E41" s="648"/>
      <c r="F41" s="648"/>
      <c r="G41" s="648"/>
      <c r="H41" s="920"/>
    </row>
    <row r="42" spans="4:8" ht="13.5" hidden="1" customHeight="1">
      <c r="D42" s="927" t="s">
        <v>348</v>
      </c>
      <c r="E42" s="193" t="s">
        <v>236</v>
      </c>
      <c r="F42" s="459">
        <v>3594.35</v>
      </c>
      <c r="G42" s="199">
        <v>0</v>
      </c>
      <c r="H42" s="928">
        <f t="shared" si="0"/>
        <v>0</v>
      </c>
    </row>
    <row r="43" spans="4:8" ht="13.5" hidden="1" customHeight="1">
      <c r="D43" s="925" t="s">
        <v>349</v>
      </c>
      <c r="E43" s="195" t="s">
        <v>236</v>
      </c>
      <c r="F43" s="459">
        <v>5426.64</v>
      </c>
      <c r="G43" s="196">
        <v>0</v>
      </c>
      <c r="H43" s="926">
        <f t="shared" si="0"/>
        <v>0</v>
      </c>
    </row>
    <row r="44" spans="4:8" ht="13.5" hidden="1" customHeight="1">
      <c r="D44" s="925" t="s">
        <v>350</v>
      </c>
      <c r="E44" s="195" t="s">
        <v>236</v>
      </c>
      <c r="F44" s="459">
        <v>4532.63</v>
      </c>
      <c r="G44" s="196">
        <v>0</v>
      </c>
      <c r="H44" s="926">
        <f t="shared" si="0"/>
        <v>0</v>
      </c>
    </row>
    <row r="45" spans="4:8" ht="13.5" customHeight="1">
      <c r="D45" s="925" t="s">
        <v>351</v>
      </c>
      <c r="E45" s="195" t="s">
        <v>236</v>
      </c>
      <c r="F45" s="459">
        <v>4043.41</v>
      </c>
      <c r="G45" s="196">
        <v>1</v>
      </c>
      <c r="H45" s="926">
        <f t="shared" si="0"/>
        <v>4043.41</v>
      </c>
    </row>
    <row r="46" spans="4:8" ht="13.5" hidden="1" customHeight="1">
      <c r="D46" s="927" t="s">
        <v>352</v>
      </c>
      <c r="E46" s="193" t="s">
        <v>236</v>
      </c>
      <c r="F46" s="459">
        <v>35598.42</v>
      </c>
      <c r="G46" s="199">
        <v>0</v>
      </c>
      <c r="H46" s="928">
        <f t="shared" si="0"/>
        <v>0</v>
      </c>
    </row>
    <row r="47" spans="4:8" ht="13.5" hidden="1" customHeight="1">
      <c r="D47" s="927" t="s">
        <v>353</v>
      </c>
      <c r="E47" s="193" t="s">
        <v>236</v>
      </c>
      <c r="F47" s="459">
        <v>37863.54</v>
      </c>
      <c r="G47" s="199">
        <v>0</v>
      </c>
      <c r="H47" s="928">
        <f t="shared" si="0"/>
        <v>0</v>
      </c>
    </row>
    <row r="48" spans="4:8" ht="13.5" customHeight="1">
      <c r="D48" s="929" t="s">
        <v>354</v>
      </c>
      <c r="E48" s="658"/>
      <c r="F48" s="658"/>
      <c r="G48" s="658"/>
      <c r="H48" s="930"/>
    </row>
    <row r="49" spans="4:9" ht="13.5" customHeight="1">
      <c r="D49" s="925" t="s">
        <v>355</v>
      </c>
      <c r="E49" s="435" t="s">
        <v>356</v>
      </c>
      <c r="F49" s="457">
        <v>375</v>
      </c>
      <c r="G49" s="436">
        <v>1</v>
      </c>
      <c r="H49" s="924">
        <f t="shared" si="0"/>
        <v>375</v>
      </c>
    </row>
    <row r="50" spans="4:9" ht="13.5" customHeight="1">
      <c r="D50" s="925" t="s">
        <v>357</v>
      </c>
      <c r="E50" s="435" t="s">
        <v>356</v>
      </c>
      <c r="F50" s="458">
        <v>3166.67</v>
      </c>
      <c r="G50" s="436">
        <v>1</v>
      </c>
      <c r="H50" s="924">
        <f t="shared" si="0"/>
        <v>3166.67</v>
      </c>
    </row>
    <row r="51" spans="4:9" ht="13.5" customHeight="1">
      <c r="D51" s="925" t="s">
        <v>358</v>
      </c>
      <c r="E51" s="435" t="s">
        <v>356</v>
      </c>
      <c r="F51" s="457">
        <v>31</v>
      </c>
      <c r="G51" s="436">
        <v>110</v>
      </c>
      <c r="H51" s="924">
        <f t="shared" si="0"/>
        <v>3410</v>
      </c>
    </row>
    <row r="52" spans="4:9" ht="13.5" customHeight="1">
      <c r="D52" s="925" t="s">
        <v>359</v>
      </c>
      <c r="E52" s="435" t="s">
        <v>356</v>
      </c>
      <c r="F52" s="457">
        <v>262.55</v>
      </c>
      <c r="G52" s="436">
        <v>3</v>
      </c>
      <c r="H52" s="924">
        <f t="shared" si="0"/>
        <v>787.65000000000009</v>
      </c>
    </row>
    <row r="53" spans="4:9" ht="13.5" customHeight="1">
      <c r="D53" s="931" t="s">
        <v>360</v>
      </c>
      <c r="E53" s="440" t="s">
        <v>356</v>
      </c>
      <c r="F53" s="457">
        <v>186.69</v>
      </c>
      <c r="G53" s="442">
        <v>60</v>
      </c>
      <c r="H53" s="932">
        <f t="shared" si="0"/>
        <v>11201.4</v>
      </c>
    </row>
    <row r="54" spans="4:9" ht="13.5" customHeight="1">
      <c r="D54" s="641" t="s">
        <v>229</v>
      </c>
      <c r="E54" s="642"/>
      <c r="F54" s="643"/>
      <c r="G54" s="644">
        <f>SUM(H12:H53)</f>
        <v>514220.05000000005</v>
      </c>
      <c r="H54" s="640"/>
    </row>
    <row r="55" spans="4:9" ht="13.5" customHeight="1">
      <c r="D55" s="635" t="s">
        <v>524</v>
      </c>
      <c r="E55" s="635"/>
      <c r="F55" s="635"/>
      <c r="G55" s="635"/>
      <c r="H55" s="635"/>
      <c r="I55" s="29"/>
    </row>
    <row r="56" spans="4:9" ht="13.5" customHeight="1">
      <c r="D56" s="636" t="s">
        <v>529</v>
      </c>
      <c r="E56" s="636"/>
      <c r="F56" s="636"/>
      <c r="G56" s="636"/>
      <c r="H56" s="636"/>
      <c r="I56" s="330"/>
    </row>
    <row r="57" spans="4:9" ht="13.5" customHeight="1">
      <c r="D57" s="330"/>
      <c r="E57" s="330"/>
      <c r="F57" s="330"/>
      <c r="G57" s="330"/>
      <c r="H57" s="330"/>
      <c r="I57" s="330"/>
    </row>
    <row r="58" spans="4:9" ht="13.5" customHeight="1">
      <c r="D58" s="46" t="s">
        <v>525</v>
      </c>
      <c r="E58" s="36" t="s">
        <v>526</v>
      </c>
      <c r="F58" s="43" t="s">
        <v>527</v>
      </c>
      <c r="G58" s="190" t="s">
        <v>528</v>
      </c>
      <c r="H58" s="190"/>
      <c r="I58" s="190"/>
    </row>
    <row r="59" spans="4:9" ht="13.5" customHeight="1">
      <c r="D59" s="332">
        <v>1.9800000000000002E-2</v>
      </c>
      <c r="E59" s="329">
        <v>6.9900000000000004E-2</v>
      </c>
      <c r="F59" s="333">
        <v>0.10680000000000001</v>
      </c>
      <c r="G59" s="933">
        <f>+G54/'ORÇAMENTO SINTÉTICO (CD)'!L122</f>
        <v>6.0478051654275111E-2</v>
      </c>
      <c r="H59" s="331"/>
      <c r="I59" s="331"/>
    </row>
  </sheetData>
  <mergeCells count="18">
    <mergeCell ref="A1:L2"/>
    <mergeCell ref="D55:H55"/>
    <mergeCell ref="D56:H56"/>
    <mergeCell ref="D41:H41"/>
    <mergeCell ref="D48:H48"/>
    <mergeCell ref="D54:F54"/>
    <mergeCell ref="G54:H54"/>
    <mergeCell ref="D39:H39"/>
    <mergeCell ref="D8:H8"/>
    <mergeCell ref="D9:D10"/>
    <mergeCell ref="E9:E10"/>
    <mergeCell ref="F9:F10"/>
    <mergeCell ref="D36:H36"/>
    <mergeCell ref="G9:H9"/>
    <mergeCell ref="D11:H11"/>
    <mergeCell ref="D23:H23"/>
    <mergeCell ref="D27:H27"/>
    <mergeCell ref="D30:H30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6" max="1048575" man="1"/>
  </colBreaks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151AB-00C2-49BF-B4C0-C9CFB4AB6E83}">
  <dimension ref="A1:S63"/>
  <sheetViews>
    <sheetView showGridLines="0" showZeros="0" view="pageBreakPreview" zoomScale="115" zoomScaleNormal="100" zoomScaleSheetLayoutView="11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53.140625" style="28" customWidth="1"/>
    <col min="4" max="4" width="12.28515625" style="28" customWidth="1"/>
    <col min="5" max="9" width="10.7109375" style="28" customWidth="1"/>
    <col min="10" max="10" width="12.42578125" style="28" customWidth="1"/>
    <col min="11" max="11" width="1.7109375" style="28" customWidth="1"/>
    <col min="12" max="12" width="10.7109375" style="28" customWidth="1"/>
    <col min="13" max="13" width="10.7109375" style="30" customWidth="1"/>
    <col min="14" max="14" width="1.7109375" style="28" customWidth="1"/>
    <col min="15" max="15" width="9.140625" style="28" customWidth="1"/>
    <col min="16" max="16384" width="9.140625" style="28"/>
  </cols>
  <sheetData>
    <row r="1" spans="1:19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41"/>
      <c r="M1" s="41"/>
      <c r="N1" s="41"/>
    </row>
    <row r="2" spans="1:19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41"/>
      <c r="M2" s="41"/>
      <c r="N2" s="41"/>
    </row>
    <row r="3" spans="1:19" s="18" customFormat="1" ht="15" customHeight="1"/>
    <row r="4" spans="1:19" s="5" customFormat="1" ht="24.95" customHeight="1">
      <c r="B4" s="1" t="s">
        <v>15</v>
      </c>
      <c r="C4" s="598" t="str">
        <f>'ADMINISTRAÇÃO LOCAL (CD)'!C4</f>
        <v>Construção de ponte de concreto sobre o Rio do Peixe, na GO-479, demolição de ponte existente, transporte e destinação do entulho da demolição</v>
      </c>
      <c r="D4" s="598"/>
      <c r="E4" s="598"/>
      <c r="F4" s="598"/>
      <c r="G4" s="598"/>
      <c r="H4" s="598"/>
      <c r="I4" s="3" t="s">
        <v>20</v>
      </c>
      <c r="J4" s="969">
        <f>'CAPA - ORÇAMENTO'!$D$17</f>
        <v>45681</v>
      </c>
      <c r="M4" s="4"/>
      <c r="P4" s="10"/>
      <c r="Q4" s="10"/>
      <c r="R4" s="11"/>
      <c r="S4" s="11"/>
    </row>
    <row r="5" spans="1:19" s="5" customFormat="1" ht="15" customHeight="1">
      <c r="B5" s="1" t="s">
        <v>17</v>
      </c>
      <c r="C5" s="2" t="str">
        <f>'ADMINISTRAÇÃO LOCAL (CD)'!C5</f>
        <v>GO-479, Zona Rural, Distrito de Lagolândia, Pirenópolis, GO</v>
      </c>
      <c r="I5" s="3" t="s">
        <v>16</v>
      </c>
      <c r="J5" s="4" t="str">
        <f>'DADOS DA OBRA'!$N$25</f>
        <v>00</v>
      </c>
      <c r="M5" s="4"/>
    </row>
    <row r="6" spans="1:19" s="5" customFormat="1" ht="15" customHeight="1">
      <c r="B6" s="1" t="s">
        <v>21</v>
      </c>
      <c r="C6" s="12" t="s">
        <v>1295</v>
      </c>
      <c r="L6" s="3"/>
      <c r="M6" s="16"/>
    </row>
    <row r="7" spans="1:19" s="17" customFormat="1" ht="15" customHeight="1">
      <c r="B7" s="14"/>
      <c r="C7" s="15"/>
      <c r="D7" s="7"/>
      <c r="E7" s="7"/>
      <c r="F7" s="8"/>
      <c r="G7" s="8"/>
      <c r="H7" s="8"/>
      <c r="J7" s="8"/>
      <c r="L7" s="8"/>
    </row>
    <row r="8" spans="1:19" ht="20.100000000000001" customHeight="1" thickBot="1">
      <c r="B8" s="668" t="s">
        <v>724</v>
      </c>
      <c r="C8" s="668"/>
      <c r="D8" s="668"/>
      <c r="E8" s="668"/>
      <c r="F8" s="668"/>
      <c r="G8" s="668"/>
      <c r="H8" s="668"/>
      <c r="I8" s="668"/>
      <c r="J8" s="668"/>
      <c r="L8" s="43"/>
      <c r="M8" s="29"/>
    </row>
    <row r="9" spans="1:19" ht="20.100000000000001" customHeight="1">
      <c r="B9" s="669" t="s">
        <v>664</v>
      </c>
      <c r="C9" s="670"/>
      <c r="D9" s="673" t="s">
        <v>665</v>
      </c>
      <c r="E9" s="425" t="s">
        <v>666</v>
      </c>
      <c r="F9" s="673" t="s">
        <v>721</v>
      </c>
      <c r="G9" s="425" t="s">
        <v>667</v>
      </c>
      <c r="H9" s="425" t="s">
        <v>668</v>
      </c>
      <c r="I9" s="425" t="s">
        <v>96</v>
      </c>
      <c r="J9" s="426" t="s">
        <v>185</v>
      </c>
      <c r="L9" s="43"/>
      <c r="M9" s="29"/>
    </row>
    <row r="10" spans="1:19" ht="21.75" customHeight="1" thickBot="1">
      <c r="B10" s="671"/>
      <c r="C10" s="672"/>
      <c r="D10" s="674"/>
      <c r="E10" s="427" t="s">
        <v>669</v>
      </c>
      <c r="F10" s="674"/>
      <c r="G10" s="427" t="s">
        <v>670</v>
      </c>
      <c r="H10" s="427" t="s">
        <v>671</v>
      </c>
      <c r="I10" s="427" t="s">
        <v>672</v>
      </c>
      <c r="J10" s="428" t="s">
        <v>673</v>
      </c>
      <c r="L10" s="42"/>
      <c r="M10" s="29"/>
    </row>
    <row r="11" spans="1:19" s="17" customFormat="1" ht="20.100000000000001" customHeight="1" thickBot="1">
      <c r="B11" s="675" t="s">
        <v>674</v>
      </c>
      <c r="C11" s="676"/>
      <c r="D11" s="676"/>
      <c r="E11" s="676"/>
      <c r="F11" s="676"/>
      <c r="G11" s="676"/>
      <c r="H11" s="676"/>
      <c r="I11" s="676"/>
      <c r="J11" s="677"/>
      <c r="L11" s="8"/>
    </row>
    <row r="12" spans="1:19" hidden="1">
      <c r="B12" s="413">
        <v>30050</v>
      </c>
      <c r="C12" s="414" t="s">
        <v>675</v>
      </c>
      <c r="D12" s="415">
        <v>30050</v>
      </c>
      <c r="E12" s="416">
        <v>1</v>
      </c>
      <c r="F12" s="417">
        <v>512.87</v>
      </c>
      <c r="G12" s="429"/>
      <c r="H12" s="417">
        <v>8.5399999999999991</v>
      </c>
      <c r="I12" s="429"/>
      <c r="J12" s="418">
        <f>ROUND(G12*H12*I12,2)</f>
        <v>0</v>
      </c>
      <c r="L12" s="43"/>
      <c r="M12" s="29"/>
    </row>
    <row r="13" spans="1:19">
      <c r="B13" s="419">
        <v>30037</v>
      </c>
      <c r="C13" s="420" t="s">
        <v>676</v>
      </c>
      <c r="D13" s="421">
        <v>30037</v>
      </c>
      <c r="E13" s="422">
        <v>1</v>
      </c>
      <c r="F13" s="423">
        <v>305.94</v>
      </c>
      <c r="G13" s="431">
        <v>162</v>
      </c>
      <c r="H13" s="423">
        <v>5.09</v>
      </c>
      <c r="I13" s="430">
        <v>4</v>
      </c>
      <c r="J13" s="424">
        <f t="shared" ref="J13:J53" si="0">ROUND(G13*H13*I13,2)</f>
        <v>3298.32</v>
      </c>
      <c r="L13" s="43"/>
      <c r="M13" s="29"/>
    </row>
    <row r="14" spans="1:19">
      <c r="B14" s="419">
        <v>30036</v>
      </c>
      <c r="C14" s="420" t="s">
        <v>677</v>
      </c>
      <c r="D14" s="421">
        <v>30036</v>
      </c>
      <c r="E14" s="422">
        <v>1</v>
      </c>
      <c r="F14" s="423">
        <v>174.8</v>
      </c>
      <c r="G14" s="431">
        <v>162</v>
      </c>
      <c r="H14" s="423">
        <v>2.91</v>
      </c>
      <c r="I14" s="430">
        <v>3</v>
      </c>
      <c r="J14" s="424">
        <f t="shared" si="0"/>
        <v>1414.26</v>
      </c>
      <c r="L14" s="43"/>
      <c r="M14" s="29"/>
    </row>
    <row r="15" spans="1:19">
      <c r="B15" s="419">
        <v>30035</v>
      </c>
      <c r="C15" s="420" t="s">
        <v>678</v>
      </c>
      <c r="D15" s="421">
        <v>30035</v>
      </c>
      <c r="E15" s="422">
        <v>1</v>
      </c>
      <c r="F15" s="423">
        <v>258</v>
      </c>
      <c r="G15" s="431">
        <v>162</v>
      </c>
      <c r="H15" s="423">
        <v>4.3</v>
      </c>
      <c r="I15" s="430">
        <v>1</v>
      </c>
      <c r="J15" s="424">
        <f t="shared" si="0"/>
        <v>696.6</v>
      </c>
      <c r="L15" s="43"/>
      <c r="M15" s="29"/>
    </row>
    <row r="16" spans="1:19" hidden="1">
      <c r="B16" s="419">
        <v>30125</v>
      </c>
      <c r="C16" s="420" t="s">
        <v>679</v>
      </c>
      <c r="D16" s="421">
        <v>30125</v>
      </c>
      <c r="E16" s="422">
        <v>1</v>
      </c>
      <c r="F16" s="423">
        <v>353.11</v>
      </c>
      <c r="G16" s="430"/>
      <c r="H16" s="423">
        <v>5.88</v>
      </c>
      <c r="I16" s="430"/>
      <c r="J16" s="424">
        <f t="shared" si="0"/>
        <v>0</v>
      </c>
      <c r="L16" s="43"/>
      <c r="M16" s="29"/>
    </row>
    <row r="17" spans="2:13" hidden="1">
      <c r="B17" s="419">
        <v>30110</v>
      </c>
      <c r="C17" s="420" t="s">
        <v>680</v>
      </c>
      <c r="D17" s="421">
        <v>30110</v>
      </c>
      <c r="E17" s="422">
        <v>1</v>
      </c>
      <c r="F17" s="423">
        <v>512.25</v>
      </c>
      <c r="G17" s="430"/>
      <c r="H17" s="423">
        <v>8.5299999999999994</v>
      </c>
      <c r="I17" s="430"/>
      <c r="J17" s="424">
        <f t="shared" si="0"/>
        <v>0</v>
      </c>
      <c r="L17" s="43"/>
      <c r="M17" s="29"/>
    </row>
    <row r="18" spans="2:13" hidden="1">
      <c r="B18" s="419">
        <v>30120</v>
      </c>
      <c r="C18" s="420" t="s">
        <v>681</v>
      </c>
      <c r="D18" s="421">
        <v>30120</v>
      </c>
      <c r="E18" s="422">
        <v>1</v>
      </c>
      <c r="F18" s="423">
        <v>428.12</v>
      </c>
      <c r="G18" s="430"/>
      <c r="H18" s="423">
        <v>7.13</v>
      </c>
      <c r="I18" s="430"/>
      <c r="J18" s="424">
        <f t="shared" si="0"/>
        <v>0</v>
      </c>
      <c r="L18" s="43"/>
      <c r="M18" s="29"/>
    </row>
    <row r="19" spans="2:13" hidden="1">
      <c r="B19" s="419">
        <v>31062</v>
      </c>
      <c r="C19" s="420" t="s">
        <v>682</v>
      </c>
      <c r="D19" s="421">
        <v>31062</v>
      </c>
      <c r="E19" s="422">
        <v>1</v>
      </c>
      <c r="F19" s="423">
        <v>303.41000000000003</v>
      </c>
      <c r="G19" s="430"/>
      <c r="H19" s="423">
        <v>5.05</v>
      </c>
      <c r="I19" s="430"/>
      <c r="J19" s="424">
        <f t="shared" si="0"/>
        <v>0</v>
      </c>
      <c r="L19" s="43"/>
      <c r="M19" s="29"/>
    </row>
    <row r="20" spans="2:13" hidden="1">
      <c r="B20" s="419">
        <v>30053</v>
      </c>
      <c r="C20" s="420" t="s">
        <v>683</v>
      </c>
      <c r="D20" s="421">
        <v>30053</v>
      </c>
      <c r="E20" s="422">
        <v>1</v>
      </c>
      <c r="F20" s="423">
        <v>328.46</v>
      </c>
      <c r="G20" s="430"/>
      <c r="H20" s="423">
        <v>5.47</v>
      </c>
      <c r="I20" s="430"/>
      <c r="J20" s="424">
        <f t="shared" si="0"/>
        <v>0</v>
      </c>
      <c r="L20" s="43"/>
      <c r="M20" s="29"/>
    </row>
    <row r="21" spans="2:13" ht="24" hidden="1">
      <c r="B21" s="419">
        <v>30049</v>
      </c>
      <c r="C21" s="420" t="s">
        <v>684</v>
      </c>
      <c r="D21" s="421">
        <v>30049</v>
      </c>
      <c r="E21" s="422">
        <v>1</v>
      </c>
      <c r="F21" s="423">
        <v>351.72</v>
      </c>
      <c r="G21" s="430"/>
      <c r="H21" s="423">
        <v>5.86</v>
      </c>
      <c r="I21" s="430"/>
      <c r="J21" s="424">
        <f t="shared" si="0"/>
        <v>0</v>
      </c>
      <c r="L21" s="43"/>
      <c r="M21" s="29"/>
    </row>
    <row r="22" spans="2:13">
      <c r="B22" s="419">
        <v>30040</v>
      </c>
      <c r="C22" s="420" t="s">
        <v>685</v>
      </c>
      <c r="D22" s="421">
        <v>30040</v>
      </c>
      <c r="E22" s="422">
        <v>1</v>
      </c>
      <c r="F22" s="423">
        <v>325.47000000000003</v>
      </c>
      <c r="G22" s="431">
        <v>162</v>
      </c>
      <c r="H22" s="423">
        <v>5.42</v>
      </c>
      <c r="I22" s="430">
        <v>1</v>
      </c>
      <c r="J22" s="424">
        <f t="shared" si="0"/>
        <v>878.04</v>
      </c>
      <c r="L22" s="43"/>
      <c r="M22" s="29"/>
    </row>
    <row r="23" spans="2:13">
      <c r="B23" s="419">
        <v>30039</v>
      </c>
      <c r="C23" s="420" t="s">
        <v>686</v>
      </c>
      <c r="D23" s="421">
        <v>30039</v>
      </c>
      <c r="E23" s="422">
        <v>1</v>
      </c>
      <c r="F23" s="423">
        <v>250.02</v>
      </c>
      <c r="G23" s="431">
        <v>162</v>
      </c>
      <c r="H23" s="423">
        <v>4.16</v>
      </c>
      <c r="I23" s="430">
        <v>1</v>
      </c>
      <c r="J23" s="424">
        <f t="shared" si="0"/>
        <v>673.92</v>
      </c>
      <c r="L23" s="43"/>
      <c r="M23" s="29"/>
    </row>
    <row r="24" spans="2:13" hidden="1">
      <c r="B24" s="419">
        <v>30021</v>
      </c>
      <c r="C24" s="420" t="s">
        <v>687</v>
      </c>
      <c r="D24" s="421">
        <v>30021</v>
      </c>
      <c r="E24" s="422">
        <v>1</v>
      </c>
      <c r="F24" s="423">
        <v>270.76</v>
      </c>
      <c r="G24" s="430"/>
      <c r="H24" s="423">
        <v>4.51</v>
      </c>
      <c r="I24" s="430"/>
      <c r="J24" s="424">
        <f t="shared" si="0"/>
        <v>0</v>
      </c>
      <c r="L24" s="43"/>
      <c r="M24" s="29"/>
    </row>
    <row r="25" spans="2:13" hidden="1">
      <c r="B25" s="419">
        <v>30030</v>
      </c>
      <c r="C25" s="420" t="s">
        <v>688</v>
      </c>
      <c r="D25" s="421">
        <v>30030</v>
      </c>
      <c r="E25" s="422">
        <v>1</v>
      </c>
      <c r="F25" s="423">
        <v>755.79</v>
      </c>
      <c r="G25" s="430"/>
      <c r="H25" s="423">
        <v>12.59</v>
      </c>
      <c r="I25" s="430"/>
      <c r="J25" s="424">
        <f t="shared" si="0"/>
        <v>0</v>
      </c>
      <c r="L25" s="43"/>
      <c r="M25" s="29"/>
    </row>
    <row r="26" spans="2:13">
      <c r="B26" s="419" t="s">
        <v>720</v>
      </c>
      <c r="C26" s="420"/>
      <c r="D26" s="421"/>
      <c r="E26" s="422"/>
      <c r="F26" s="423"/>
      <c r="G26" s="430"/>
      <c r="H26" s="423"/>
      <c r="I26" s="430"/>
      <c r="J26" s="424">
        <f t="shared" si="0"/>
        <v>0</v>
      </c>
      <c r="L26" s="43"/>
      <c r="M26" s="29"/>
    </row>
    <row r="27" spans="2:13" hidden="1">
      <c r="B27" s="419">
        <v>30010</v>
      </c>
      <c r="C27" s="420" t="s">
        <v>689</v>
      </c>
      <c r="D27" s="421">
        <v>30105</v>
      </c>
      <c r="E27" s="422">
        <v>0.5</v>
      </c>
      <c r="F27" s="423">
        <v>365.89</v>
      </c>
      <c r="G27" s="430"/>
      <c r="H27" s="423">
        <v>3.04</v>
      </c>
      <c r="I27" s="430"/>
      <c r="J27" s="424">
        <f t="shared" si="0"/>
        <v>0</v>
      </c>
      <c r="L27" s="43"/>
      <c r="M27" s="29"/>
    </row>
    <row r="28" spans="2:13">
      <c r="B28" s="419">
        <v>30007</v>
      </c>
      <c r="C28" s="420" t="s">
        <v>690</v>
      </c>
      <c r="D28" s="421">
        <v>30105</v>
      </c>
      <c r="E28" s="422">
        <v>0.5</v>
      </c>
      <c r="F28" s="423">
        <v>365.89</v>
      </c>
      <c r="G28" s="431">
        <v>162</v>
      </c>
      <c r="H28" s="423">
        <v>3.04</v>
      </c>
      <c r="I28" s="430">
        <v>1</v>
      </c>
      <c r="J28" s="424">
        <f t="shared" si="0"/>
        <v>492.48</v>
      </c>
      <c r="L28" s="43"/>
      <c r="M28" s="29"/>
    </row>
    <row r="29" spans="2:13">
      <c r="B29" s="419">
        <v>30011</v>
      </c>
      <c r="C29" s="420" t="s">
        <v>691</v>
      </c>
      <c r="D29" s="421">
        <v>30105</v>
      </c>
      <c r="E29" s="422">
        <v>1</v>
      </c>
      <c r="F29" s="423">
        <v>365.89</v>
      </c>
      <c r="G29" s="431">
        <v>162</v>
      </c>
      <c r="H29" s="423">
        <v>6.09</v>
      </c>
      <c r="I29" s="430">
        <v>1</v>
      </c>
      <c r="J29" s="424">
        <f t="shared" si="0"/>
        <v>986.58</v>
      </c>
      <c r="L29" s="43"/>
      <c r="M29" s="29"/>
    </row>
    <row r="30" spans="2:13" hidden="1">
      <c r="B30" s="419">
        <v>30057</v>
      </c>
      <c r="C30" s="420" t="s">
        <v>692</v>
      </c>
      <c r="D30" s="421">
        <v>30105</v>
      </c>
      <c r="E30" s="422">
        <v>1</v>
      </c>
      <c r="F30" s="423">
        <v>365.89</v>
      </c>
      <c r="G30" s="430"/>
      <c r="H30" s="423">
        <v>6.09</v>
      </c>
      <c r="I30" s="430"/>
      <c r="J30" s="424">
        <f t="shared" si="0"/>
        <v>0</v>
      </c>
      <c r="L30" s="43"/>
      <c r="M30" s="29"/>
    </row>
    <row r="31" spans="2:13" hidden="1">
      <c r="B31" s="419">
        <v>30019</v>
      </c>
      <c r="C31" s="420" t="s">
        <v>693</v>
      </c>
      <c r="D31" s="421">
        <v>30105</v>
      </c>
      <c r="E31" s="422">
        <v>1</v>
      </c>
      <c r="F31" s="423">
        <v>365.89</v>
      </c>
      <c r="G31" s="430"/>
      <c r="H31" s="423">
        <v>6.09</v>
      </c>
      <c r="I31" s="430"/>
      <c r="J31" s="424">
        <f t="shared" si="0"/>
        <v>0</v>
      </c>
      <c r="L31" s="43"/>
      <c r="M31" s="29"/>
    </row>
    <row r="32" spans="2:13" hidden="1">
      <c r="B32" s="419">
        <v>30158</v>
      </c>
      <c r="C32" s="420" t="s">
        <v>694</v>
      </c>
      <c r="D32" s="421">
        <v>30105</v>
      </c>
      <c r="E32" s="422">
        <v>0.33</v>
      </c>
      <c r="F32" s="423">
        <v>365.89</v>
      </c>
      <c r="G32" s="430"/>
      <c r="H32" s="423">
        <v>2.0099999999999998</v>
      </c>
      <c r="I32" s="430"/>
      <c r="J32" s="424">
        <f t="shared" si="0"/>
        <v>0</v>
      </c>
      <c r="L32" s="43"/>
      <c r="M32" s="29"/>
    </row>
    <row r="33" spans="2:13" hidden="1">
      <c r="B33" s="419">
        <v>30058</v>
      </c>
      <c r="C33" s="420" t="s">
        <v>695</v>
      </c>
      <c r="D33" s="421">
        <v>30105</v>
      </c>
      <c r="E33" s="422">
        <v>0.33</v>
      </c>
      <c r="F33" s="423">
        <v>365.89</v>
      </c>
      <c r="G33" s="430"/>
      <c r="H33" s="423">
        <v>2.0099999999999998</v>
      </c>
      <c r="I33" s="430"/>
      <c r="J33" s="424">
        <f t="shared" si="0"/>
        <v>0</v>
      </c>
      <c r="L33" s="43"/>
      <c r="M33" s="29"/>
    </row>
    <row r="34" spans="2:13">
      <c r="B34" s="419">
        <v>30046</v>
      </c>
      <c r="C34" s="420" t="s">
        <v>696</v>
      </c>
      <c r="D34" s="421">
        <v>30105</v>
      </c>
      <c r="E34" s="422">
        <v>1</v>
      </c>
      <c r="F34" s="423">
        <v>365.89</v>
      </c>
      <c r="G34" s="431">
        <v>162</v>
      </c>
      <c r="H34" s="423">
        <v>6.09</v>
      </c>
      <c r="I34" s="430">
        <v>1</v>
      </c>
      <c r="J34" s="424">
        <f t="shared" si="0"/>
        <v>986.58</v>
      </c>
      <c r="L34" s="43"/>
      <c r="M34" s="29"/>
    </row>
    <row r="35" spans="2:13" ht="24">
      <c r="B35" s="419">
        <v>30170</v>
      </c>
      <c r="C35" s="420" t="s">
        <v>697</v>
      </c>
      <c r="D35" s="421">
        <v>30105</v>
      </c>
      <c r="E35" s="422">
        <v>1</v>
      </c>
      <c r="F35" s="423">
        <v>365.89</v>
      </c>
      <c r="G35" s="431">
        <v>162</v>
      </c>
      <c r="H35" s="423">
        <v>6.09</v>
      </c>
      <c r="I35" s="430">
        <v>1</v>
      </c>
      <c r="J35" s="424">
        <f t="shared" si="0"/>
        <v>986.58</v>
      </c>
      <c r="L35" s="43"/>
      <c r="M35" s="29"/>
    </row>
    <row r="36" spans="2:13" ht="24" hidden="1">
      <c r="B36" s="419">
        <v>30029</v>
      </c>
      <c r="C36" s="420" t="s">
        <v>698</v>
      </c>
      <c r="D36" s="421">
        <v>30105</v>
      </c>
      <c r="E36" s="422">
        <v>0.5</v>
      </c>
      <c r="F36" s="423">
        <v>365.89</v>
      </c>
      <c r="G36" s="430"/>
      <c r="H36" s="423">
        <v>3.04</v>
      </c>
      <c r="I36" s="430"/>
      <c r="J36" s="424">
        <f t="shared" si="0"/>
        <v>0</v>
      </c>
      <c r="L36" s="43"/>
      <c r="M36" s="29"/>
    </row>
    <row r="37" spans="2:13" ht="24" hidden="1">
      <c r="B37" s="419">
        <v>30101</v>
      </c>
      <c r="C37" s="420" t="s">
        <v>699</v>
      </c>
      <c r="D37" s="421">
        <v>30105</v>
      </c>
      <c r="E37" s="422">
        <v>1</v>
      </c>
      <c r="F37" s="423">
        <v>365.89</v>
      </c>
      <c r="G37" s="430"/>
      <c r="H37" s="423">
        <v>6.09</v>
      </c>
      <c r="I37" s="430"/>
      <c r="J37" s="424">
        <f t="shared" si="0"/>
        <v>0</v>
      </c>
      <c r="L37" s="43"/>
      <c r="M37" s="29"/>
    </row>
    <row r="38" spans="2:13" ht="24">
      <c r="B38" s="419">
        <v>30008</v>
      </c>
      <c r="C38" s="420" t="s">
        <v>700</v>
      </c>
      <c r="D38" s="421">
        <v>30105</v>
      </c>
      <c r="E38" s="422">
        <v>0.5</v>
      </c>
      <c r="F38" s="423">
        <v>365.89</v>
      </c>
      <c r="G38" s="431">
        <v>162</v>
      </c>
      <c r="H38" s="423">
        <v>3.04</v>
      </c>
      <c r="I38" s="430">
        <v>1</v>
      </c>
      <c r="J38" s="424">
        <f t="shared" si="0"/>
        <v>492.48</v>
      </c>
      <c r="L38" s="43"/>
      <c r="M38" s="29"/>
    </row>
    <row r="39" spans="2:13" hidden="1">
      <c r="B39" s="419">
        <v>30015</v>
      </c>
      <c r="C39" s="420" t="s">
        <v>701</v>
      </c>
      <c r="D39" s="421">
        <v>30105</v>
      </c>
      <c r="E39" s="422">
        <v>0.5</v>
      </c>
      <c r="F39" s="423">
        <v>365.89</v>
      </c>
      <c r="G39" s="430"/>
      <c r="H39" s="423">
        <v>3.04</v>
      </c>
      <c r="I39" s="430"/>
      <c r="J39" s="424">
        <f t="shared" si="0"/>
        <v>0</v>
      </c>
      <c r="L39" s="43"/>
      <c r="M39" s="29"/>
    </row>
    <row r="40" spans="2:13" hidden="1">
      <c r="B40" s="419">
        <v>30012</v>
      </c>
      <c r="C40" s="420" t="s">
        <v>702</v>
      </c>
      <c r="D40" s="421">
        <v>30105</v>
      </c>
      <c r="E40" s="422">
        <v>0.5</v>
      </c>
      <c r="F40" s="423">
        <v>365.89</v>
      </c>
      <c r="G40" s="430"/>
      <c r="H40" s="423">
        <v>3.04</v>
      </c>
      <c r="I40" s="430"/>
      <c r="J40" s="424">
        <f t="shared" si="0"/>
        <v>0</v>
      </c>
      <c r="L40" s="43"/>
      <c r="M40" s="29"/>
    </row>
    <row r="41" spans="2:13" ht="24" hidden="1">
      <c r="B41" s="419">
        <v>30014</v>
      </c>
      <c r="C41" s="420" t="s">
        <v>703</v>
      </c>
      <c r="D41" s="421">
        <v>30105</v>
      </c>
      <c r="E41" s="422">
        <v>0.5</v>
      </c>
      <c r="F41" s="423">
        <v>365.89</v>
      </c>
      <c r="G41" s="430"/>
      <c r="H41" s="423">
        <v>3.04</v>
      </c>
      <c r="I41" s="430"/>
      <c r="J41" s="424">
        <f t="shared" si="0"/>
        <v>0</v>
      </c>
      <c r="L41" s="43"/>
      <c r="M41" s="29"/>
    </row>
    <row r="42" spans="2:13" ht="24">
      <c r="B42" s="419">
        <v>30009</v>
      </c>
      <c r="C42" s="420" t="s">
        <v>704</v>
      </c>
      <c r="D42" s="421">
        <v>30105</v>
      </c>
      <c r="E42" s="422">
        <v>0.5</v>
      </c>
      <c r="F42" s="423">
        <v>365.89</v>
      </c>
      <c r="G42" s="431">
        <v>162</v>
      </c>
      <c r="H42" s="423">
        <v>3.04</v>
      </c>
      <c r="I42" s="430">
        <v>1</v>
      </c>
      <c r="J42" s="424">
        <f t="shared" si="0"/>
        <v>492.48</v>
      </c>
      <c r="L42" s="43"/>
      <c r="M42" s="29"/>
    </row>
    <row r="43" spans="2:13" hidden="1">
      <c r="B43" s="419">
        <v>30020</v>
      </c>
      <c r="C43" s="420" t="s">
        <v>705</v>
      </c>
      <c r="D43" s="421">
        <v>30105</v>
      </c>
      <c r="E43" s="422">
        <v>1</v>
      </c>
      <c r="F43" s="423">
        <v>365.89</v>
      </c>
      <c r="G43" s="430"/>
      <c r="H43" s="423">
        <v>6.09</v>
      </c>
      <c r="I43" s="430"/>
      <c r="J43" s="424">
        <f t="shared" si="0"/>
        <v>0</v>
      </c>
      <c r="L43" s="43"/>
      <c r="M43" s="29"/>
    </row>
    <row r="44" spans="2:13" hidden="1">
      <c r="B44" s="419">
        <v>30005</v>
      </c>
      <c r="C44" s="420" t="s">
        <v>706</v>
      </c>
      <c r="D44" s="421">
        <v>30105</v>
      </c>
      <c r="E44" s="422">
        <v>0.5</v>
      </c>
      <c r="F44" s="423">
        <v>365.89</v>
      </c>
      <c r="G44" s="430"/>
      <c r="H44" s="423">
        <v>3.04</v>
      </c>
      <c r="I44" s="430"/>
      <c r="J44" s="424">
        <f t="shared" si="0"/>
        <v>0</v>
      </c>
      <c r="L44" s="43"/>
      <c r="M44" s="29"/>
    </row>
    <row r="45" spans="2:13">
      <c r="B45" s="419">
        <v>30006</v>
      </c>
      <c r="C45" s="420" t="s">
        <v>707</v>
      </c>
      <c r="D45" s="421">
        <v>30105</v>
      </c>
      <c r="E45" s="422">
        <v>0.5</v>
      </c>
      <c r="F45" s="423">
        <v>365.89</v>
      </c>
      <c r="G45" s="431">
        <v>162</v>
      </c>
      <c r="H45" s="423">
        <v>3.04</v>
      </c>
      <c r="I45" s="430">
        <v>1</v>
      </c>
      <c r="J45" s="424">
        <f t="shared" si="0"/>
        <v>492.48</v>
      </c>
      <c r="L45" s="43"/>
      <c r="M45" s="29"/>
    </row>
    <row r="46" spans="2:13" hidden="1">
      <c r="B46" s="419">
        <v>30001</v>
      </c>
      <c r="C46" s="420" t="s">
        <v>708</v>
      </c>
      <c r="D46" s="421">
        <v>30105</v>
      </c>
      <c r="E46" s="422">
        <v>1</v>
      </c>
      <c r="F46" s="423">
        <v>365.89</v>
      </c>
      <c r="G46" s="430"/>
      <c r="H46" s="423">
        <v>6.09</v>
      </c>
      <c r="I46" s="430"/>
      <c r="J46" s="424">
        <f t="shared" si="0"/>
        <v>0</v>
      </c>
      <c r="L46" s="43"/>
      <c r="M46" s="29"/>
    </row>
    <row r="47" spans="2:13" ht="24" hidden="1">
      <c r="B47" s="419">
        <v>30002</v>
      </c>
      <c r="C47" s="420" t="s">
        <v>709</v>
      </c>
      <c r="D47" s="421">
        <v>30105</v>
      </c>
      <c r="E47" s="422">
        <v>1</v>
      </c>
      <c r="F47" s="423">
        <v>365.89</v>
      </c>
      <c r="G47" s="430"/>
      <c r="H47" s="423">
        <v>6.09</v>
      </c>
      <c r="I47" s="430"/>
      <c r="J47" s="424">
        <f t="shared" si="0"/>
        <v>0</v>
      </c>
      <c r="L47" s="43"/>
      <c r="M47" s="29"/>
    </row>
    <row r="48" spans="2:13" hidden="1">
      <c r="B48" s="419">
        <v>30059</v>
      </c>
      <c r="C48" s="420" t="s">
        <v>710</v>
      </c>
      <c r="D48" s="421">
        <v>30105</v>
      </c>
      <c r="E48" s="422">
        <v>0.5</v>
      </c>
      <c r="F48" s="423">
        <v>365.89</v>
      </c>
      <c r="G48" s="430"/>
      <c r="H48" s="423">
        <v>3.04</v>
      </c>
      <c r="I48" s="430"/>
      <c r="J48" s="424">
        <f t="shared" si="0"/>
        <v>0</v>
      </c>
      <c r="L48" s="43"/>
      <c r="M48" s="29"/>
    </row>
    <row r="49" spans="2:13">
      <c r="B49" s="419">
        <v>30000</v>
      </c>
      <c r="C49" s="420" t="s">
        <v>711</v>
      </c>
      <c r="D49" s="421">
        <v>30105</v>
      </c>
      <c r="E49" s="422">
        <v>0.5</v>
      </c>
      <c r="F49" s="423">
        <v>365.89</v>
      </c>
      <c r="G49" s="431">
        <v>162</v>
      </c>
      <c r="H49" s="423">
        <v>3.04</v>
      </c>
      <c r="I49" s="430">
        <v>1</v>
      </c>
      <c r="J49" s="424">
        <f t="shared" si="0"/>
        <v>492.48</v>
      </c>
      <c r="L49" s="43"/>
      <c r="M49" s="29"/>
    </row>
    <row r="50" spans="2:13" hidden="1">
      <c r="B50" s="419">
        <v>30025</v>
      </c>
      <c r="C50" s="420" t="s">
        <v>712</v>
      </c>
      <c r="D50" s="421">
        <v>30105</v>
      </c>
      <c r="E50" s="422">
        <v>3</v>
      </c>
      <c r="F50" s="423">
        <v>365.89</v>
      </c>
      <c r="G50" s="430"/>
      <c r="H50" s="423">
        <v>18.29</v>
      </c>
      <c r="I50" s="430"/>
      <c r="J50" s="424">
        <f t="shared" si="0"/>
        <v>0</v>
      </c>
      <c r="L50" s="43"/>
      <c r="M50" s="29"/>
    </row>
    <row r="51" spans="2:13" hidden="1">
      <c r="B51" s="419">
        <v>30016</v>
      </c>
      <c r="C51" s="420" t="s">
        <v>713</v>
      </c>
      <c r="D51" s="421">
        <v>30105</v>
      </c>
      <c r="E51" s="422">
        <v>2</v>
      </c>
      <c r="F51" s="423">
        <v>365.89</v>
      </c>
      <c r="G51" s="430"/>
      <c r="H51" s="423">
        <v>12.19</v>
      </c>
      <c r="I51" s="430"/>
      <c r="J51" s="424">
        <f t="shared" si="0"/>
        <v>0</v>
      </c>
      <c r="L51" s="43"/>
      <c r="M51" s="29"/>
    </row>
    <row r="52" spans="2:13" hidden="1">
      <c r="B52" s="419">
        <v>30024</v>
      </c>
      <c r="C52" s="420" t="s">
        <v>714</v>
      </c>
      <c r="D52" s="421">
        <v>30105</v>
      </c>
      <c r="E52" s="422">
        <v>1</v>
      </c>
      <c r="F52" s="423">
        <v>365.89</v>
      </c>
      <c r="G52" s="430"/>
      <c r="H52" s="423">
        <v>6.09</v>
      </c>
      <c r="I52" s="430"/>
      <c r="J52" s="424">
        <f t="shared" si="0"/>
        <v>0</v>
      </c>
      <c r="L52" s="43"/>
      <c r="M52" s="29"/>
    </row>
    <row r="53" spans="2:13" hidden="1">
      <c r="B53" s="419">
        <v>30023</v>
      </c>
      <c r="C53" s="420" t="s">
        <v>715</v>
      </c>
      <c r="D53" s="421">
        <v>30105</v>
      </c>
      <c r="E53" s="422">
        <v>0.5</v>
      </c>
      <c r="F53" s="423">
        <v>365.89</v>
      </c>
      <c r="G53" s="430"/>
      <c r="H53" s="423">
        <v>3.04</v>
      </c>
      <c r="I53" s="430"/>
      <c r="J53" s="424">
        <f t="shared" si="0"/>
        <v>0</v>
      </c>
      <c r="L53" s="43"/>
      <c r="M53" s="29"/>
    </row>
    <row r="54" spans="2:13">
      <c r="B54" s="404"/>
      <c r="C54" s="405"/>
      <c r="D54" s="406"/>
      <c r="E54" s="407"/>
      <c r="F54" s="408"/>
      <c r="G54" s="409"/>
      <c r="H54" s="408"/>
      <c r="I54" s="410" t="s">
        <v>719</v>
      </c>
      <c r="J54" s="432">
        <f>SUM(J12:J53)</f>
        <v>12383.279999999999</v>
      </c>
      <c r="L54" s="43"/>
      <c r="M54" s="29"/>
    </row>
    <row r="55" spans="2:13" ht="51">
      <c r="B55" s="662" t="s">
        <v>408</v>
      </c>
      <c r="C55" s="663"/>
      <c r="D55" s="663"/>
      <c r="E55" s="663"/>
      <c r="F55" s="664"/>
      <c r="G55" s="411" t="s">
        <v>716</v>
      </c>
      <c r="H55" s="407" t="s">
        <v>406</v>
      </c>
      <c r="I55" s="411" t="s">
        <v>717</v>
      </c>
      <c r="J55" s="412" t="s">
        <v>407</v>
      </c>
      <c r="L55" s="43"/>
      <c r="M55" s="29"/>
    </row>
    <row r="56" spans="2:13">
      <c r="B56" s="404"/>
      <c r="C56" s="405"/>
      <c r="D56" s="406"/>
      <c r="E56" s="407"/>
      <c r="F56" s="408"/>
      <c r="G56" s="411"/>
      <c r="H56" s="407" t="s">
        <v>409</v>
      </c>
      <c r="I56" s="411"/>
      <c r="J56" s="412" t="s">
        <v>410</v>
      </c>
      <c r="L56" s="43"/>
      <c r="M56" s="29"/>
    </row>
    <row r="57" spans="2:13" ht="15.75" customHeight="1">
      <c r="B57" s="404"/>
      <c r="C57" s="405" t="s">
        <v>718</v>
      </c>
      <c r="D57" s="406"/>
      <c r="E57" s="407"/>
      <c r="F57" s="408"/>
      <c r="G57" s="472">
        <v>1</v>
      </c>
      <c r="H57" s="408">
        <v>110.77</v>
      </c>
      <c r="I57" s="430">
        <v>54</v>
      </c>
      <c r="J57" s="433">
        <f>+H57*I57</f>
        <v>5981.58</v>
      </c>
      <c r="L57" s="43"/>
      <c r="M57" s="29"/>
    </row>
    <row r="58" spans="2:13" ht="15" customHeight="1">
      <c r="B58" s="665" t="s">
        <v>659</v>
      </c>
      <c r="C58" s="666"/>
      <c r="D58" s="666"/>
      <c r="E58" s="666"/>
      <c r="F58" s="666"/>
      <c r="G58" s="666"/>
      <c r="H58" s="666"/>
      <c r="I58" s="667"/>
      <c r="J58" s="432">
        <f>+J57</f>
        <v>5981.58</v>
      </c>
      <c r="L58" s="43"/>
      <c r="M58" s="29"/>
    </row>
    <row r="59" spans="2:13" ht="15" customHeight="1">
      <c r="B59" s="665" t="s">
        <v>660</v>
      </c>
      <c r="C59" s="666"/>
      <c r="D59" s="666"/>
      <c r="E59" s="666"/>
      <c r="F59" s="666"/>
      <c r="G59" s="666"/>
      <c r="H59" s="666"/>
      <c r="I59" s="667"/>
      <c r="J59" s="433">
        <f>+J54+J58</f>
        <v>18364.86</v>
      </c>
      <c r="L59" s="43"/>
      <c r="M59" s="29"/>
    </row>
    <row r="60" spans="2:13" ht="15" customHeight="1">
      <c r="B60" s="665" t="s">
        <v>722</v>
      </c>
      <c r="C60" s="666"/>
      <c r="D60" s="666"/>
      <c r="E60" s="666"/>
      <c r="F60" s="666"/>
      <c r="G60" s="666"/>
      <c r="H60" s="666"/>
      <c r="I60" s="667"/>
      <c r="J60" s="433">
        <v>0</v>
      </c>
      <c r="L60" s="43"/>
      <c r="M60" s="29"/>
    </row>
    <row r="61" spans="2:13" ht="15" customHeight="1">
      <c r="B61" s="665" t="s">
        <v>661</v>
      </c>
      <c r="C61" s="666"/>
      <c r="D61" s="666"/>
      <c r="E61" s="666"/>
      <c r="F61" s="666"/>
      <c r="G61" s="666"/>
      <c r="H61" s="666"/>
      <c r="I61" s="667"/>
      <c r="J61" s="433">
        <f>+J59+J60</f>
        <v>18364.86</v>
      </c>
      <c r="L61" s="43"/>
      <c r="M61" s="29"/>
    </row>
    <row r="62" spans="2:13" ht="15" customHeight="1">
      <c r="B62" s="665" t="s">
        <v>662</v>
      </c>
      <c r="C62" s="666"/>
      <c r="D62" s="666"/>
      <c r="E62" s="666"/>
      <c r="F62" s="666"/>
      <c r="G62" s="666"/>
      <c r="H62" s="666"/>
      <c r="I62" s="667"/>
      <c r="J62" s="432">
        <f>+J61*2</f>
        <v>36729.72</v>
      </c>
      <c r="L62" s="43"/>
      <c r="M62" s="29"/>
    </row>
    <row r="63" spans="2:13" ht="15.75" customHeight="1" thickBot="1">
      <c r="B63" s="659" t="s">
        <v>663</v>
      </c>
      <c r="C63" s="660"/>
      <c r="D63" s="660"/>
      <c r="E63" s="660"/>
      <c r="F63" s="660"/>
      <c r="G63" s="660"/>
      <c r="H63" s="660"/>
      <c r="I63" s="660"/>
      <c r="J63" s="661"/>
      <c r="L63" s="43"/>
      <c r="M63" s="29"/>
    </row>
  </sheetData>
  <mergeCells count="14">
    <mergeCell ref="B11:J11"/>
    <mergeCell ref="C4:H4"/>
    <mergeCell ref="A1:K2"/>
    <mergeCell ref="B8:J8"/>
    <mergeCell ref="B9:C10"/>
    <mergeCell ref="D9:D10"/>
    <mergeCell ref="F9:F10"/>
    <mergeCell ref="B63:J63"/>
    <mergeCell ref="B55:F55"/>
    <mergeCell ref="B58:I58"/>
    <mergeCell ref="B59:I59"/>
    <mergeCell ref="B60:I60"/>
    <mergeCell ref="B61:I61"/>
    <mergeCell ref="B62:I62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5" max="1048575" man="1"/>
  </colBreaks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27AFC-057C-4C42-856A-32E0E6EB43B2}">
  <dimension ref="A1:S63"/>
  <sheetViews>
    <sheetView showGridLines="0" showZeros="0" view="pageBreakPreview" zoomScale="115" zoomScaleNormal="100" zoomScaleSheetLayoutView="11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53.140625" style="28" customWidth="1"/>
    <col min="4" max="4" width="12.28515625" style="28" customWidth="1"/>
    <col min="5" max="9" width="10.7109375" style="28" customWidth="1"/>
    <col min="10" max="10" width="12.42578125" style="28" customWidth="1"/>
    <col min="11" max="11" width="1.7109375" style="28" customWidth="1"/>
    <col min="12" max="12" width="10.7109375" style="28" customWidth="1"/>
    <col min="13" max="13" width="10.7109375" style="30" customWidth="1"/>
    <col min="14" max="14" width="1.7109375" style="28" customWidth="1"/>
    <col min="15" max="15" width="9.140625" style="28" customWidth="1"/>
    <col min="16" max="16384" width="9.140625" style="28"/>
  </cols>
  <sheetData>
    <row r="1" spans="1:19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41"/>
      <c r="M1" s="41"/>
      <c r="N1" s="41"/>
    </row>
    <row r="2" spans="1:19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41"/>
      <c r="M2" s="41"/>
      <c r="N2" s="41"/>
    </row>
    <row r="3" spans="1:19" s="18" customFormat="1" ht="15" customHeight="1"/>
    <row r="4" spans="1:19" s="5" customFormat="1" ht="24.95" customHeight="1">
      <c r="B4" s="1" t="s">
        <v>15</v>
      </c>
      <c r="C4" s="598" t="str">
        <f>'ADMINISTRAÇÃO LOCAL (CD)'!C4</f>
        <v>Construção de ponte de concreto sobre o Rio do Peixe, na GO-479, demolição de ponte existente, transporte e destinação do entulho da demolição</v>
      </c>
      <c r="D4" s="598"/>
      <c r="E4" s="598"/>
      <c r="F4" s="598"/>
      <c r="G4" s="598"/>
      <c r="H4" s="598"/>
      <c r="I4" s="3" t="s">
        <v>20</v>
      </c>
      <c r="J4" s="969">
        <f>'CAPA - ORÇAMENTO'!$D$17</f>
        <v>45681</v>
      </c>
      <c r="M4" s="4"/>
      <c r="P4" s="10"/>
      <c r="Q4" s="10"/>
      <c r="R4" s="11"/>
      <c r="S4" s="11"/>
    </row>
    <row r="5" spans="1:19" s="5" customFormat="1" ht="15" customHeight="1">
      <c r="B5" s="1" t="s">
        <v>17</v>
      </c>
      <c r="C5" s="2" t="str">
        <f>'ADMINISTRAÇÃO LOCAL (CD)'!C5</f>
        <v>GO-479, Zona Rural, Distrito de Lagolândia, Pirenópolis, GO</v>
      </c>
      <c r="I5" s="3" t="s">
        <v>16</v>
      </c>
      <c r="J5" s="4" t="str">
        <f>'DADOS DA OBRA'!$N$25</f>
        <v>00</v>
      </c>
      <c r="M5" s="4"/>
    </row>
    <row r="6" spans="1:19" s="5" customFormat="1" ht="15" customHeight="1">
      <c r="B6" s="1" t="s">
        <v>21</v>
      </c>
      <c r="C6" s="12" t="s">
        <v>1296</v>
      </c>
      <c r="L6" s="3"/>
      <c r="M6" s="16"/>
    </row>
    <row r="7" spans="1:19" s="17" customFormat="1" ht="15" customHeight="1">
      <c r="B7" s="14"/>
      <c r="C7" s="15"/>
      <c r="D7" s="7"/>
      <c r="E7" s="7"/>
      <c r="F7" s="8"/>
      <c r="G7" s="8"/>
      <c r="H7" s="8"/>
      <c r="J7" s="8"/>
      <c r="L7" s="8"/>
    </row>
    <row r="8" spans="1:19" ht="20.100000000000001" customHeight="1" thickBot="1">
      <c r="B8" s="668" t="s">
        <v>725</v>
      </c>
      <c r="C8" s="668"/>
      <c r="D8" s="668"/>
      <c r="E8" s="668"/>
      <c r="F8" s="668"/>
      <c r="G8" s="668"/>
      <c r="H8" s="668"/>
      <c r="I8" s="668"/>
      <c r="J8" s="668"/>
      <c r="L8" s="43"/>
      <c r="M8" s="29"/>
    </row>
    <row r="9" spans="1:19" ht="20.100000000000001" customHeight="1">
      <c r="B9" s="669" t="s">
        <v>664</v>
      </c>
      <c r="C9" s="670"/>
      <c r="D9" s="673" t="s">
        <v>665</v>
      </c>
      <c r="E9" s="425" t="s">
        <v>666</v>
      </c>
      <c r="F9" s="673" t="s">
        <v>721</v>
      </c>
      <c r="G9" s="425" t="s">
        <v>667</v>
      </c>
      <c r="H9" s="425" t="s">
        <v>668</v>
      </c>
      <c r="I9" s="425" t="s">
        <v>96</v>
      </c>
      <c r="J9" s="426" t="s">
        <v>185</v>
      </c>
      <c r="L9" s="43"/>
      <c r="M9" s="29"/>
    </row>
    <row r="10" spans="1:19" ht="21.75" customHeight="1" thickBot="1">
      <c r="B10" s="671"/>
      <c r="C10" s="672"/>
      <c r="D10" s="674"/>
      <c r="E10" s="427" t="s">
        <v>669</v>
      </c>
      <c r="F10" s="674"/>
      <c r="G10" s="427" t="s">
        <v>670</v>
      </c>
      <c r="H10" s="427" t="s">
        <v>671</v>
      </c>
      <c r="I10" s="427" t="s">
        <v>672</v>
      </c>
      <c r="J10" s="428" t="s">
        <v>673</v>
      </c>
      <c r="L10" s="42"/>
      <c r="M10" s="29"/>
    </row>
    <row r="11" spans="1:19" s="17" customFormat="1" ht="20.100000000000001" customHeight="1" thickBot="1">
      <c r="B11" s="675" t="s">
        <v>674</v>
      </c>
      <c r="C11" s="676"/>
      <c r="D11" s="676"/>
      <c r="E11" s="676"/>
      <c r="F11" s="676"/>
      <c r="G11" s="676"/>
      <c r="H11" s="676"/>
      <c r="I11" s="676"/>
      <c r="J11" s="677"/>
      <c r="L11" s="8"/>
    </row>
    <row r="12" spans="1:19" hidden="1">
      <c r="B12" s="413">
        <v>30050</v>
      </c>
      <c r="C12" s="414" t="s">
        <v>675</v>
      </c>
      <c r="D12" s="415">
        <v>30050</v>
      </c>
      <c r="E12" s="416">
        <v>1</v>
      </c>
      <c r="F12" s="417">
        <v>506.84</v>
      </c>
      <c r="G12" s="429"/>
      <c r="H12" s="417">
        <v>8.44</v>
      </c>
      <c r="I12" s="429"/>
      <c r="J12" s="418">
        <f>ROUND(G12*H12*I12,2)</f>
        <v>0</v>
      </c>
      <c r="L12" s="43"/>
      <c r="M12" s="29"/>
    </row>
    <row r="13" spans="1:19">
      <c r="B13" s="419">
        <v>30037</v>
      </c>
      <c r="C13" s="420" t="s">
        <v>676</v>
      </c>
      <c r="D13" s="421">
        <v>30037</v>
      </c>
      <c r="E13" s="422">
        <v>1</v>
      </c>
      <c r="F13" s="423">
        <v>303.18</v>
      </c>
      <c r="G13" s="431">
        <v>162</v>
      </c>
      <c r="H13" s="423">
        <v>5.05</v>
      </c>
      <c r="I13" s="430">
        <v>4</v>
      </c>
      <c r="J13" s="424">
        <f t="shared" ref="J13:J53" si="0">ROUND(G13*H13*I13,2)</f>
        <v>3272.4</v>
      </c>
      <c r="L13" s="43"/>
      <c r="M13" s="29"/>
    </row>
    <row r="14" spans="1:19">
      <c r="B14" s="419">
        <v>30036</v>
      </c>
      <c r="C14" s="420" t="s">
        <v>677</v>
      </c>
      <c r="D14" s="421">
        <v>30036</v>
      </c>
      <c r="E14" s="422">
        <v>1</v>
      </c>
      <c r="F14" s="423">
        <v>172.04</v>
      </c>
      <c r="G14" s="431">
        <v>162</v>
      </c>
      <c r="H14" s="423">
        <v>2.86</v>
      </c>
      <c r="I14" s="430">
        <v>3</v>
      </c>
      <c r="J14" s="424">
        <f t="shared" si="0"/>
        <v>1389.96</v>
      </c>
      <c r="L14" s="43"/>
      <c r="M14" s="29"/>
    </row>
    <row r="15" spans="1:19">
      <c r="B15" s="419">
        <v>30035</v>
      </c>
      <c r="C15" s="420" t="s">
        <v>678</v>
      </c>
      <c r="D15" s="421">
        <v>30035</v>
      </c>
      <c r="E15" s="422">
        <v>1</v>
      </c>
      <c r="F15" s="423">
        <v>255.24</v>
      </c>
      <c r="G15" s="431">
        <v>162</v>
      </c>
      <c r="H15" s="423">
        <v>4.25</v>
      </c>
      <c r="I15" s="430">
        <v>1</v>
      </c>
      <c r="J15" s="424">
        <f t="shared" si="0"/>
        <v>688.5</v>
      </c>
      <c r="L15" s="43"/>
      <c r="M15" s="29"/>
    </row>
    <row r="16" spans="1:19" hidden="1">
      <c r="B16" s="419">
        <v>30125</v>
      </c>
      <c r="C16" s="420" t="s">
        <v>679</v>
      </c>
      <c r="D16" s="421">
        <v>30125</v>
      </c>
      <c r="E16" s="422">
        <v>1</v>
      </c>
      <c r="F16" s="423">
        <v>345.09</v>
      </c>
      <c r="G16" s="430"/>
      <c r="H16" s="423">
        <v>5.75</v>
      </c>
      <c r="I16" s="430"/>
      <c r="J16" s="424">
        <f t="shared" si="0"/>
        <v>0</v>
      </c>
      <c r="L16" s="43"/>
      <c r="M16" s="29"/>
    </row>
    <row r="17" spans="2:13" hidden="1">
      <c r="B17" s="419">
        <v>30110</v>
      </c>
      <c r="C17" s="420" t="s">
        <v>680</v>
      </c>
      <c r="D17" s="421">
        <v>30110</v>
      </c>
      <c r="E17" s="422">
        <v>1</v>
      </c>
      <c r="F17" s="423">
        <v>508.85</v>
      </c>
      <c r="G17" s="430"/>
      <c r="H17" s="423">
        <v>8.48</v>
      </c>
      <c r="I17" s="430"/>
      <c r="J17" s="424">
        <f t="shared" si="0"/>
        <v>0</v>
      </c>
      <c r="L17" s="43"/>
      <c r="M17" s="29"/>
    </row>
    <row r="18" spans="2:13" hidden="1">
      <c r="B18" s="419">
        <v>30120</v>
      </c>
      <c r="C18" s="420" t="s">
        <v>681</v>
      </c>
      <c r="D18" s="421">
        <v>30120</v>
      </c>
      <c r="E18" s="422">
        <v>1</v>
      </c>
      <c r="F18" s="423">
        <v>425.36</v>
      </c>
      <c r="G18" s="430"/>
      <c r="H18" s="423">
        <v>7.08</v>
      </c>
      <c r="I18" s="430"/>
      <c r="J18" s="424">
        <f t="shared" si="0"/>
        <v>0</v>
      </c>
      <c r="L18" s="43"/>
      <c r="M18" s="29"/>
    </row>
    <row r="19" spans="2:13" hidden="1">
      <c r="B19" s="419">
        <v>31062</v>
      </c>
      <c r="C19" s="420" t="s">
        <v>682</v>
      </c>
      <c r="D19" s="421">
        <v>31062</v>
      </c>
      <c r="E19" s="422">
        <v>1</v>
      </c>
      <c r="F19" s="423">
        <v>297.38</v>
      </c>
      <c r="G19" s="430"/>
      <c r="H19" s="423">
        <v>4.95</v>
      </c>
      <c r="I19" s="430"/>
      <c r="J19" s="424">
        <f t="shared" si="0"/>
        <v>0</v>
      </c>
      <c r="L19" s="43"/>
      <c r="M19" s="29"/>
    </row>
    <row r="20" spans="2:13" hidden="1">
      <c r="B20" s="419">
        <v>30053</v>
      </c>
      <c r="C20" s="420" t="s">
        <v>683</v>
      </c>
      <c r="D20" s="421">
        <v>30053</v>
      </c>
      <c r="E20" s="422">
        <v>1</v>
      </c>
      <c r="F20" s="423">
        <v>323.07</v>
      </c>
      <c r="G20" s="430"/>
      <c r="H20" s="423">
        <v>5.38</v>
      </c>
      <c r="I20" s="430"/>
      <c r="J20" s="424">
        <f t="shared" si="0"/>
        <v>0</v>
      </c>
      <c r="L20" s="43"/>
      <c r="M20" s="29"/>
    </row>
    <row r="21" spans="2:13" ht="24" hidden="1">
      <c r="B21" s="419">
        <v>30049</v>
      </c>
      <c r="C21" s="420" t="s">
        <v>684</v>
      </c>
      <c r="D21" s="421">
        <v>30049</v>
      </c>
      <c r="E21" s="422">
        <v>1</v>
      </c>
      <c r="F21" s="423">
        <v>345.69</v>
      </c>
      <c r="G21" s="430"/>
      <c r="H21" s="423">
        <v>5.76</v>
      </c>
      <c r="I21" s="430"/>
      <c r="J21" s="424">
        <f t="shared" si="0"/>
        <v>0</v>
      </c>
      <c r="L21" s="43"/>
      <c r="M21" s="29"/>
    </row>
    <row r="22" spans="2:13">
      <c r="B22" s="419">
        <v>30040</v>
      </c>
      <c r="C22" s="420" t="s">
        <v>685</v>
      </c>
      <c r="D22" s="421">
        <v>30040</v>
      </c>
      <c r="E22" s="422">
        <v>1</v>
      </c>
      <c r="F22" s="423">
        <v>322.70999999999998</v>
      </c>
      <c r="G22" s="431">
        <v>162</v>
      </c>
      <c r="H22" s="423">
        <v>5.37</v>
      </c>
      <c r="I22" s="430">
        <v>1</v>
      </c>
      <c r="J22" s="424">
        <f t="shared" si="0"/>
        <v>869.94</v>
      </c>
      <c r="L22" s="43"/>
      <c r="M22" s="29"/>
    </row>
    <row r="23" spans="2:13">
      <c r="B23" s="419">
        <v>30039</v>
      </c>
      <c r="C23" s="420" t="s">
        <v>686</v>
      </c>
      <c r="D23" s="421">
        <v>30039</v>
      </c>
      <c r="E23" s="422">
        <v>1</v>
      </c>
      <c r="F23" s="423">
        <v>247.26</v>
      </c>
      <c r="G23" s="431">
        <v>162</v>
      </c>
      <c r="H23" s="423">
        <v>4.12</v>
      </c>
      <c r="I23" s="430">
        <v>1</v>
      </c>
      <c r="J23" s="424">
        <f t="shared" si="0"/>
        <v>667.44</v>
      </c>
      <c r="L23" s="43"/>
      <c r="M23" s="29"/>
    </row>
    <row r="24" spans="2:13" hidden="1">
      <c r="B24" s="419">
        <v>30021</v>
      </c>
      <c r="C24" s="420" t="s">
        <v>687</v>
      </c>
      <c r="D24" s="421">
        <v>30021</v>
      </c>
      <c r="E24" s="422">
        <v>1</v>
      </c>
      <c r="F24" s="423">
        <v>268</v>
      </c>
      <c r="G24" s="430"/>
      <c r="H24" s="423">
        <v>4.46</v>
      </c>
      <c r="I24" s="430"/>
      <c r="J24" s="424">
        <f t="shared" si="0"/>
        <v>0</v>
      </c>
      <c r="L24" s="43"/>
      <c r="M24" s="29"/>
    </row>
    <row r="25" spans="2:13" hidden="1">
      <c r="B25" s="419">
        <v>30030</v>
      </c>
      <c r="C25" s="420" t="s">
        <v>688</v>
      </c>
      <c r="D25" s="421">
        <v>30030</v>
      </c>
      <c r="E25" s="422">
        <v>1</v>
      </c>
      <c r="F25" s="423">
        <v>747.42</v>
      </c>
      <c r="G25" s="430"/>
      <c r="H25" s="423">
        <v>12.45</v>
      </c>
      <c r="I25" s="430"/>
      <c r="J25" s="424">
        <f t="shared" si="0"/>
        <v>0</v>
      </c>
      <c r="L25" s="43"/>
      <c r="M25" s="29"/>
    </row>
    <row r="26" spans="2:13">
      <c r="B26" s="419" t="s">
        <v>720</v>
      </c>
      <c r="C26" s="420"/>
      <c r="D26" s="421"/>
      <c r="E26" s="422"/>
      <c r="F26" s="423"/>
      <c r="G26" s="430"/>
      <c r="H26" s="423"/>
      <c r="I26" s="430"/>
      <c r="J26" s="424">
        <f t="shared" si="0"/>
        <v>0</v>
      </c>
      <c r="L26" s="43"/>
      <c r="M26" s="29"/>
    </row>
    <row r="27" spans="2:13" hidden="1">
      <c r="B27" s="419">
        <v>30010</v>
      </c>
      <c r="C27" s="420" t="s">
        <v>689</v>
      </c>
      <c r="D27" s="421">
        <v>30105</v>
      </c>
      <c r="E27" s="422">
        <v>0.5</v>
      </c>
      <c r="F27" s="423">
        <v>363.13</v>
      </c>
      <c r="G27" s="430"/>
      <c r="H27" s="423">
        <v>3.02</v>
      </c>
      <c r="I27" s="430"/>
      <c r="J27" s="424">
        <f t="shared" si="0"/>
        <v>0</v>
      </c>
      <c r="L27" s="43"/>
      <c r="M27" s="29"/>
    </row>
    <row r="28" spans="2:13">
      <c r="B28" s="419">
        <v>30007</v>
      </c>
      <c r="C28" s="420" t="s">
        <v>690</v>
      </c>
      <c r="D28" s="421">
        <v>30105</v>
      </c>
      <c r="E28" s="422">
        <v>0.5</v>
      </c>
      <c r="F28" s="423">
        <v>363.13</v>
      </c>
      <c r="G28" s="431">
        <v>162</v>
      </c>
      <c r="H28" s="423">
        <v>3.02</v>
      </c>
      <c r="I28" s="430">
        <v>1</v>
      </c>
      <c r="J28" s="424">
        <f t="shared" si="0"/>
        <v>489.24</v>
      </c>
      <c r="L28" s="43"/>
      <c r="M28" s="29"/>
    </row>
    <row r="29" spans="2:13">
      <c r="B29" s="419">
        <v>30011</v>
      </c>
      <c r="C29" s="420" t="s">
        <v>691</v>
      </c>
      <c r="D29" s="421">
        <v>30105</v>
      </c>
      <c r="E29" s="422">
        <v>1</v>
      </c>
      <c r="F29" s="423">
        <v>363.13</v>
      </c>
      <c r="G29" s="431">
        <v>162</v>
      </c>
      <c r="H29" s="423">
        <v>6.05</v>
      </c>
      <c r="I29" s="430">
        <v>1</v>
      </c>
      <c r="J29" s="424">
        <f t="shared" si="0"/>
        <v>980.1</v>
      </c>
      <c r="L29" s="43"/>
      <c r="M29" s="29"/>
    </row>
    <row r="30" spans="2:13" hidden="1">
      <c r="B30" s="419">
        <v>30057</v>
      </c>
      <c r="C30" s="420" t="s">
        <v>692</v>
      </c>
      <c r="D30" s="421">
        <v>30105</v>
      </c>
      <c r="E30" s="422">
        <v>1</v>
      </c>
      <c r="F30" s="423">
        <v>363.13</v>
      </c>
      <c r="G30" s="430"/>
      <c r="H30" s="423">
        <v>6.05</v>
      </c>
      <c r="I30" s="430"/>
      <c r="J30" s="424">
        <f t="shared" si="0"/>
        <v>0</v>
      </c>
      <c r="L30" s="43"/>
      <c r="M30" s="29"/>
    </row>
    <row r="31" spans="2:13" hidden="1">
      <c r="B31" s="419">
        <v>30019</v>
      </c>
      <c r="C31" s="420" t="s">
        <v>693</v>
      </c>
      <c r="D31" s="421">
        <v>30105</v>
      </c>
      <c r="E31" s="422">
        <v>1</v>
      </c>
      <c r="F31" s="423">
        <v>363.13</v>
      </c>
      <c r="G31" s="430"/>
      <c r="H31" s="423">
        <v>6.05</v>
      </c>
      <c r="I31" s="430"/>
      <c r="J31" s="424">
        <f t="shared" si="0"/>
        <v>0</v>
      </c>
      <c r="L31" s="43"/>
      <c r="M31" s="29"/>
    </row>
    <row r="32" spans="2:13" hidden="1">
      <c r="B32" s="419">
        <v>30158</v>
      </c>
      <c r="C32" s="420" t="s">
        <v>694</v>
      </c>
      <c r="D32" s="421">
        <v>30105</v>
      </c>
      <c r="E32" s="422">
        <v>0.33</v>
      </c>
      <c r="F32" s="423">
        <v>363.13</v>
      </c>
      <c r="G32" s="430"/>
      <c r="H32" s="423">
        <v>1.99</v>
      </c>
      <c r="I32" s="430"/>
      <c r="J32" s="424">
        <f t="shared" si="0"/>
        <v>0</v>
      </c>
      <c r="L32" s="43"/>
      <c r="M32" s="29"/>
    </row>
    <row r="33" spans="2:13" hidden="1">
      <c r="B33" s="419">
        <v>30058</v>
      </c>
      <c r="C33" s="420" t="s">
        <v>695</v>
      </c>
      <c r="D33" s="421">
        <v>30105</v>
      </c>
      <c r="E33" s="422">
        <v>0.33</v>
      </c>
      <c r="F33" s="423">
        <v>363.13</v>
      </c>
      <c r="G33" s="430"/>
      <c r="H33" s="423">
        <v>1.99</v>
      </c>
      <c r="I33" s="430"/>
      <c r="J33" s="424">
        <f t="shared" si="0"/>
        <v>0</v>
      </c>
      <c r="L33" s="43"/>
      <c r="M33" s="29"/>
    </row>
    <row r="34" spans="2:13">
      <c r="B34" s="419">
        <v>30046</v>
      </c>
      <c r="C34" s="420" t="s">
        <v>696</v>
      </c>
      <c r="D34" s="421">
        <v>30105</v>
      </c>
      <c r="E34" s="422">
        <v>1</v>
      </c>
      <c r="F34" s="423">
        <v>363.13</v>
      </c>
      <c r="G34" s="431">
        <v>162</v>
      </c>
      <c r="H34" s="423">
        <v>6.05</v>
      </c>
      <c r="I34" s="430">
        <v>1</v>
      </c>
      <c r="J34" s="424">
        <f t="shared" si="0"/>
        <v>980.1</v>
      </c>
      <c r="L34" s="43"/>
      <c r="M34" s="29"/>
    </row>
    <row r="35" spans="2:13" ht="24">
      <c r="B35" s="419">
        <v>30170</v>
      </c>
      <c r="C35" s="420" t="s">
        <v>697</v>
      </c>
      <c r="D35" s="421">
        <v>30105</v>
      </c>
      <c r="E35" s="422">
        <v>1</v>
      </c>
      <c r="F35" s="423">
        <v>363.13</v>
      </c>
      <c r="G35" s="431">
        <v>162</v>
      </c>
      <c r="H35" s="423">
        <v>6.05</v>
      </c>
      <c r="I35" s="430">
        <v>1</v>
      </c>
      <c r="J35" s="424">
        <f t="shared" si="0"/>
        <v>980.1</v>
      </c>
      <c r="L35" s="43"/>
      <c r="M35" s="29"/>
    </row>
    <row r="36" spans="2:13" ht="24" hidden="1">
      <c r="B36" s="419">
        <v>30029</v>
      </c>
      <c r="C36" s="420" t="s">
        <v>698</v>
      </c>
      <c r="D36" s="421">
        <v>30105</v>
      </c>
      <c r="E36" s="422">
        <v>0.5</v>
      </c>
      <c r="F36" s="423">
        <v>363.13</v>
      </c>
      <c r="G36" s="430"/>
      <c r="H36" s="423">
        <v>3.02</v>
      </c>
      <c r="I36" s="430"/>
      <c r="J36" s="424">
        <f t="shared" si="0"/>
        <v>0</v>
      </c>
      <c r="L36" s="43"/>
      <c r="M36" s="29"/>
    </row>
    <row r="37" spans="2:13" ht="24" hidden="1">
      <c r="B37" s="419">
        <v>30101</v>
      </c>
      <c r="C37" s="420" t="s">
        <v>699</v>
      </c>
      <c r="D37" s="421">
        <v>30105</v>
      </c>
      <c r="E37" s="422">
        <v>1</v>
      </c>
      <c r="F37" s="423">
        <v>363.13</v>
      </c>
      <c r="G37" s="430"/>
      <c r="H37" s="423">
        <v>6.05</v>
      </c>
      <c r="I37" s="430"/>
      <c r="J37" s="424">
        <f t="shared" si="0"/>
        <v>0</v>
      </c>
      <c r="L37" s="43"/>
      <c r="M37" s="29"/>
    </row>
    <row r="38" spans="2:13" ht="24">
      <c r="B38" s="419">
        <v>30008</v>
      </c>
      <c r="C38" s="420" t="s">
        <v>700</v>
      </c>
      <c r="D38" s="421">
        <v>30105</v>
      </c>
      <c r="E38" s="422">
        <v>0.5</v>
      </c>
      <c r="F38" s="423">
        <v>363.13</v>
      </c>
      <c r="G38" s="431">
        <v>162</v>
      </c>
      <c r="H38" s="423">
        <v>3.02</v>
      </c>
      <c r="I38" s="430">
        <v>1</v>
      </c>
      <c r="J38" s="424">
        <f t="shared" si="0"/>
        <v>489.24</v>
      </c>
      <c r="L38" s="43"/>
      <c r="M38" s="29"/>
    </row>
    <row r="39" spans="2:13" hidden="1">
      <c r="B39" s="419">
        <v>30015</v>
      </c>
      <c r="C39" s="420" t="s">
        <v>701</v>
      </c>
      <c r="D39" s="421">
        <v>30105</v>
      </c>
      <c r="E39" s="422">
        <v>0.5</v>
      </c>
      <c r="F39" s="423">
        <v>363.13</v>
      </c>
      <c r="G39" s="430"/>
      <c r="H39" s="423">
        <v>3.02</v>
      </c>
      <c r="I39" s="430"/>
      <c r="J39" s="424">
        <f t="shared" si="0"/>
        <v>0</v>
      </c>
      <c r="L39" s="43"/>
      <c r="M39" s="29"/>
    </row>
    <row r="40" spans="2:13" hidden="1">
      <c r="B40" s="419">
        <v>30012</v>
      </c>
      <c r="C40" s="420" t="s">
        <v>702</v>
      </c>
      <c r="D40" s="421">
        <v>30105</v>
      </c>
      <c r="E40" s="422">
        <v>0.5</v>
      </c>
      <c r="F40" s="423">
        <v>363.13</v>
      </c>
      <c r="G40" s="430"/>
      <c r="H40" s="423">
        <v>3.02</v>
      </c>
      <c r="I40" s="430"/>
      <c r="J40" s="424">
        <f t="shared" si="0"/>
        <v>0</v>
      </c>
      <c r="L40" s="43"/>
      <c r="M40" s="29"/>
    </row>
    <row r="41" spans="2:13" ht="24" hidden="1">
      <c r="B41" s="419">
        <v>30014</v>
      </c>
      <c r="C41" s="420" t="s">
        <v>703</v>
      </c>
      <c r="D41" s="421">
        <v>30105</v>
      </c>
      <c r="E41" s="422">
        <v>0.5</v>
      </c>
      <c r="F41" s="423">
        <v>363.13</v>
      </c>
      <c r="G41" s="430"/>
      <c r="H41" s="423">
        <v>3.02</v>
      </c>
      <c r="I41" s="430"/>
      <c r="J41" s="424">
        <f t="shared" si="0"/>
        <v>0</v>
      </c>
      <c r="L41" s="43"/>
      <c r="M41" s="29"/>
    </row>
    <row r="42" spans="2:13" ht="24">
      <c r="B42" s="419">
        <v>30009</v>
      </c>
      <c r="C42" s="420" t="s">
        <v>704</v>
      </c>
      <c r="D42" s="421">
        <v>30105</v>
      </c>
      <c r="E42" s="422">
        <v>0.5</v>
      </c>
      <c r="F42" s="423">
        <v>363.13</v>
      </c>
      <c r="G42" s="431">
        <v>162</v>
      </c>
      <c r="H42" s="423">
        <v>3.02</v>
      </c>
      <c r="I42" s="430">
        <v>1</v>
      </c>
      <c r="J42" s="424">
        <f t="shared" si="0"/>
        <v>489.24</v>
      </c>
      <c r="L42" s="43"/>
      <c r="M42" s="29"/>
    </row>
    <row r="43" spans="2:13" hidden="1">
      <c r="B43" s="419">
        <v>30020</v>
      </c>
      <c r="C43" s="420" t="s">
        <v>705</v>
      </c>
      <c r="D43" s="421">
        <v>30105</v>
      </c>
      <c r="E43" s="422">
        <v>1</v>
      </c>
      <c r="F43" s="423">
        <v>363.13</v>
      </c>
      <c r="G43" s="430"/>
      <c r="H43" s="423">
        <v>6.05</v>
      </c>
      <c r="I43" s="430"/>
      <c r="J43" s="424">
        <f t="shared" si="0"/>
        <v>0</v>
      </c>
      <c r="L43" s="43"/>
      <c r="M43" s="29"/>
    </row>
    <row r="44" spans="2:13" hidden="1">
      <c r="B44" s="419">
        <v>30005</v>
      </c>
      <c r="C44" s="420" t="s">
        <v>706</v>
      </c>
      <c r="D44" s="421">
        <v>30105</v>
      </c>
      <c r="E44" s="422">
        <v>0.5</v>
      </c>
      <c r="F44" s="423">
        <v>363.13</v>
      </c>
      <c r="G44" s="430"/>
      <c r="H44" s="423">
        <v>3.02</v>
      </c>
      <c r="I44" s="430"/>
      <c r="J44" s="424">
        <f t="shared" si="0"/>
        <v>0</v>
      </c>
      <c r="L44" s="43"/>
      <c r="M44" s="29"/>
    </row>
    <row r="45" spans="2:13">
      <c r="B45" s="419">
        <v>30006</v>
      </c>
      <c r="C45" s="420" t="s">
        <v>707</v>
      </c>
      <c r="D45" s="421">
        <v>30105</v>
      </c>
      <c r="E45" s="422">
        <v>0.5</v>
      </c>
      <c r="F45" s="423">
        <v>363.13</v>
      </c>
      <c r="G45" s="431">
        <v>162</v>
      </c>
      <c r="H45" s="423">
        <v>3.2</v>
      </c>
      <c r="I45" s="430">
        <v>1</v>
      </c>
      <c r="J45" s="424">
        <f t="shared" si="0"/>
        <v>518.4</v>
      </c>
      <c r="L45" s="43"/>
      <c r="M45" s="29"/>
    </row>
    <row r="46" spans="2:13" hidden="1">
      <c r="B46" s="419">
        <v>30001</v>
      </c>
      <c r="C46" s="420" t="s">
        <v>708</v>
      </c>
      <c r="D46" s="421">
        <v>30105</v>
      </c>
      <c r="E46" s="422">
        <v>1</v>
      </c>
      <c r="F46" s="423">
        <v>363.13</v>
      </c>
      <c r="G46" s="430"/>
      <c r="H46" s="423">
        <v>6.05</v>
      </c>
      <c r="I46" s="430"/>
      <c r="J46" s="424">
        <f t="shared" si="0"/>
        <v>0</v>
      </c>
      <c r="L46" s="43"/>
      <c r="M46" s="29"/>
    </row>
    <row r="47" spans="2:13" ht="24" hidden="1">
      <c r="B47" s="419">
        <v>30002</v>
      </c>
      <c r="C47" s="420" t="s">
        <v>709</v>
      </c>
      <c r="D47" s="421">
        <v>30105</v>
      </c>
      <c r="E47" s="422">
        <v>1</v>
      </c>
      <c r="F47" s="423">
        <v>363.13</v>
      </c>
      <c r="G47" s="430"/>
      <c r="H47" s="423">
        <v>6.05</v>
      </c>
      <c r="I47" s="430"/>
      <c r="J47" s="424">
        <f t="shared" si="0"/>
        <v>0</v>
      </c>
      <c r="L47" s="43"/>
      <c r="M47" s="29"/>
    </row>
    <row r="48" spans="2:13" hidden="1">
      <c r="B48" s="419">
        <v>30059</v>
      </c>
      <c r="C48" s="420" t="s">
        <v>710</v>
      </c>
      <c r="D48" s="421">
        <v>30105</v>
      </c>
      <c r="E48" s="422">
        <v>0.5</v>
      </c>
      <c r="F48" s="423">
        <v>363.13</v>
      </c>
      <c r="G48" s="430"/>
      <c r="H48" s="423">
        <v>3.02</v>
      </c>
      <c r="I48" s="430"/>
      <c r="J48" s="424">
        <f t="shared" si="0"/>
        <v>0</v>
      </c>
      <c r="L48" s="43"/>
      <c r="M48" s="29"/>
    </row>
    <row r="49" spans="2:13">
      <c r="B49" s="419">
        <v>30000</v>
      </c>
      <c r="C49" s="420" t="s">
        <v>711</v>
      </c>
      <c r="D49" s="421">
        <v>30105</v>
      </c>
      <c r="E49" s="422">
        <v>0.5</v>
      </c>
      <c r="F49" s="423">
        <v>363.13</v>
      </c>
      <c r="G49" s="431">
        <v>162</v>
      </c>
      <c r="H49" s="423">
        <v>3.02</v>
      </c>
      <c r="I49" s="430">
        <v>1</v>
      </c>
      <c r="J49" s="424">
        <f t="shared" si="0"/>
        <v>489.24</v>
      </c>
      <c r="L49" s="43"/>
      <c r="M49" s="29"/>
    </row>
    <row r="50" spans="2:13" hidden="1">
      <c r="B50" s="419">
        <v>30025</v>
      </c>
      <c r="C50" s="420" t="s">
        <v>712</v>
      </c>
      <c r="D50" s="421">
        <v>30105</v>
      </c>
      <c r="E50" s="422">
        <v>3</v>
      </c>
      <c r="F50" s="423">
        <v>363.13</v>
      </c>
      <c r="G50" s="430"/>
      <c r="H50" s="423">
        <v>18.149999999999999</v>
      </c>
      <c r="I50" s="430"/>
      <c r="J50" s="424">
        <f t="shared" si="0"/>
        <v>0</v>
      </c>
      <c r="L50" s="43"/>
      <c r="M50" s="29"/>
    </row>
    <row r="51" spans="2:13" hidden="1">
      <c r="B51" s="419">
        <v>30016</v>
      </c>
      <c r="C51" s="420" t="s">
        <v>713</v>
      </c>
      <c r="D51" s="421">
        <v>30105</v>
      </c>
      <c r="E51" s="422">
        <v>2</v>
      </c>
      <c r="F51" s="423">
        <v>363.13</v>
      </c>
      <c r="G51" s="430"/>
      <c r="H51" s="423">
        <v>12.1</v>
      </c>
      <c r="I51" s="430"/>
      <c r="J51" s="424">
        <f t="shared" si="0"/>
        <v>0</v>
      </c>
      <c r="L51" s="43"/>
      <c r="M51" s="29"/>
    </row>
    <row r="52" spans="2:13" hidden="1">
      <c r="B52" s="419">
        <v>30024</v>
      </c>
      <c r="C52" s="420" t="s">
        <v>714</v>
      </c>
      <c r="D52" s="421">
        <v>30105</v>
      </c>
      <c r="E52" s="422">
        <v>1</v>
      </c>
      <c r="F52" s="423">
        <v>363.13</v>
      </c>
      <c r="G52" s="430"/>
      <c r="H52" s="423">
        <v>6.05</v>
      </c>
      <c r="I52" s="430"/>
      <c r="J52" s="424">
        <f t="shared" si="0"/>
        <v>0</v>
      </c>
      <c r="L52" s="43"/>
      <c r="M52" s="29"/>
    </row>
    <row r="53" spans="2:13" hidden="1">
      <c r="B53" s="419">
        <v>30023</v>
      </c>
      <c r="C53" s="420" t="s">
        <v>715</v>
      </c>
      <c r="D53" s="421">
        <v>30105</v>
      </c>
      <c r="E53" s="422">
        <v>0.5</v>
      </c>
      <c r="F53" s="423">
        <v>363.13</v>
      </c>
      <c r="G53" s="430"/>
      <c r="H53" s="423">
        <v>3.02</v>
      </c>
      <c r="I53" s="430"/>
      <c r="J53" s="424">
        <f t="shared" si="0"/>
        <v>0</v>
      </c>
      <c r="L53" s="43"/>
      <c r="M53" s="29"/>
    </row>
    <row r="54" spans="2:13">
      <c r="B54" s="404"/>
      <c r="C54" s="405"/>
      <c r="D54" s="406"/>
      <c r="E54" s="407"/>
      <c r="F54" s="408"/>
      <c r="G54" s="409"/>
      <c r="H54" s="408"/>
      <c r="I54" s="410" t="s">
        <v>719</v>
      </c>
      <c r="J54" s="432">
        <f>SUM(J12:J53)</f>
        <v>12303.900000000001</v>
      </c>
      <c r="L54" s="43"/>
      <c r="M54" s="29"/>
    </row>
    <row r="55" spans="2:13" ht="51">
      <c r="B55" s="662" t="s">
        <v>408</v>
      </c>
      <c r="C55" s="663"/>
      <c r="D55" s="663"/>
      <c r="E55" s="663"/>
      <c r="F55" s="664"/>
      <c r="G55" s="411" t="s">
        <v>716</v>
      </c>
      <c r="H55" s="407" t="s">
        <v>406</v>
      </c>
      <c r="I55" s="411" t="s">
        <v>717</v>
      </c>
      <c r="J55" s="412" t="s">
        <v>407</v>
      </c>
      <c r="L55" s="43"/>
      <c r="M55" s="29"/>
    </row>
    <row r="56" spans="2:13">
      <c r="B56" s="404"/>
      <c r="C56" s="405"/>
      <c r="D56" s="406"/>
      <c r="E56" s="407"/>
      <c r="F56" s="408"/>
      <c r="G56" s="411"/>
      <c r="H56" s="407" t="s">
        <v>409</v>
      </c>
      <c r="I56" s="411"/>
      <c r="J56" s="412" t="s">
        <v>410</v>
      </c>
      <c r="L56" s="43"/>
      <c r="M56" s="29"/>
    </row>
    <row r="57" spans="2:13" ht="15.75" customHeight="1">
      <c r="B57" s="404"/>
      <c r="C57" s="405" t="s">
        <v>718</v>
      </c>
      <c r="D57" s="406"/>
      <c r="E57" s="407"/>
      <c r="F57" s="408"/>
      <c r="G57" s="472">
        <v>1</v>
      </c>
      <c r="H57" s="408">
        <v>110.77</v>
      </c>
      <c r="I57" s="430">
        <v>54</v>
      </c>
      <c r="J57" s="433">
        <f>+H57*I57</f>
        <v>5981.58</v>
      </c>
      <c r="L57" s="43"/>
      <c r="M57" s="29"/>
    </row>
    <row r="58" spans="2:13" ht="15" customHeight="1">
      <c r="B58" s="665" t="s">
        <v>659</v>
      </c>
      <c r="C58" s="666"/>
      <c r="D58" s="666"/>
      <c r="E58" s="666"/>
      <c r="F58" s="666"/>
      <c r="G58" s="666"/>
      <c r="H58" s="666"/>
      <c r="I58" s="667"/>
      <c r="J58" s="432">
        <f>+J57</f>
        <v>5981.58</v>
      </c>
      <c r="L58" s="43"/>
      <c r="M58" s="29"/>
    </row>
    <row r="59" spans="2:13" ht="15" customHeight="1">
      <c r="B59" s="665" t="s">
        <v>660</v>
      </c>
      <c r="C59" s="666"/>
      <c r="D59" s="666"/>
      <c r="E59" s="666"/>
      <c r="F59" s="666"/>
      <c r="G59" s="666"/>
      <c r="H59" s="666"/>
      <c r="I59" s="667"/>
      <c r="J59" s="433">
        <f>+J54+J58</f>
        <v>18285.480000000003</v>
      </c>
      <c r="L59" s="43"/>
      <c r="M59" s="29"/>
    </row>
    <row r="60" spans="2:13" ht="15" customHeight="1">
      <c r="B60" s="665" t="s">
        <v>722</v>
      </c>
      <c r="C60" s="666"/>
      <c r="D60" s="666"/>
      <c r="E60" s="666"/>
      <c r="F60" s="666"/>
      <c r="G60" s="666"/>
      <c r="H60" s="666"/>
      <c r="I60" s="667"/>
      <c r="J60" s="433">
        <v>0</v>
      </c>
      <c r="L60" s="43"/>
      <c r="M60" s="29"/>
    </row>
    <row r="61" spans="2:13" ht="15" customHeight="1">
      <c r="B61" s="665" t="s">
        <v>661</v>
      </c>
      <c r="C61" s="666"/>
      <c r="D61" s="666"/>
      <c r="E61" s="666"/>
      <c r="F61" s="666"/>
      <c r="G61" s="666"/>
      <c r="H61" s="666"/>
      <c r="I61" s="667"/>
      <c r="J61" s="433">
        <f>+J59+J60</f>
        <v>18285.480000000003</v>
      </c>
      <c r="L61" s="43"/>
      <c r="M61" s="29"/>
    </row>
    <row r="62" spans="2:13" ht="15" customHeight="1">
      <c r="B62" s="665" t="s">
        <v>662</v>
      </c>
      <c r="C62" s="666"/>
      <c r="D62" s="666"/>
      <c r="E62" s="666"/>
      <c r="F62" s="666"/>
      <c r="G62" s="666"/>
      <c r="H62" s="666"/>
      <c r="I62" s="667"/>
      <c r="J62" s="432">
        <f>+J61*2</f>
        <v>36570.960000000006</v>
      </c>
      <c r="L62" s="43"/>
      <c r="M62" s="29"/>
    </row>
    <row r="63" spans="2:13" ht="15.75" customHeight="1" thickBot="1">
      <c r="B63" s="659" t="s">
        <v>663</v>
      </c>
      <c r="C63" s="660"/>
      <c r="D63" s="660"/>
      <c r="E63" s="660"/>
      <c r="F63" s="660"/>
      <c r="G63" s="660"/>
      <c r="H63" s="660"/>
      <c r="I63" s="660"/>
      <c r="J63" s="661"/>
      <c r="L63" s="43"/>
      <c r="M63" s="29"/>
    </row>
  </sheetData>
  <mergeCells count="14">
    <mergeCell ref="B11:J11"/>
    <mergeCell ref="C4:H4"/>
    <mergeCell ref="A1:K2"/>
    <mergeCell ref="B8:J8"/>
    <mergeCell ref="B9:C10"/>
    <mergeCell ref="D9:D10"/>
    <mergeCell ref="F9:F10"/>
    <mergeCell ref="B63:J63"/>
    <mergeCell ref="B55:F55"/>
    <mergeCell ref="B58:I58"/>
    <mergeCell ref="B59:I59"/>
    <mergeCell ref="B60:I60"/>
    <mergeCell ref="B61:I61"/>
    <mergeCell ref="B62:I62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5" max="1048575" man="1"/>
  </colBreaks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8C2D2-4F57-4117-9710-70A6177161AA}">
  <dimension ref="A1:S64"/>
  <sheetViews>
    <sheetView showGridLines="0" showZeros="0" view="pageBreakPreview" zoomScale="130" zoomScaleNormal="100" zoomScaleSheetLayoutView="130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40.7109375" style="28" customWidth="1"/>
    <col min="5" max="6" width="10.7109375" style="28" customWidth="1"/>
    <col min="7" max="7" width="15.28515625" style="28" customWidth="1"/>
    <col min="8" max="8" width="15.85546875" style="28" customWidth="1"/>
    <col min="9" max="10" width="10.7109375" style="28" customWidth="1"/>
    <col min="11" max="11" width="1.7109375" style="28" customWidth="1"/>
    <col min="12" max="12" width="10.7109375" style="28" customWidth="1"/>
    <col min="13" max="13" width="10.7109375" style="30" customWidth="1"/>
    <col min="14" max="14" width="1.7109375" style="28" customWidth="1"/>
    <col min="15" max="15" width="9.140625" style="28" customWidth="1"/>
    <col min="16" max="16384" width="9.140625" style="28"/>
  </cols>
  <sheetData>
    <row r="1" spans="1:19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41"/>
      <c r="M1" s="41"/>
      <c r="N1" s="41"/>
    </row>
    <row r="2" spans="1:19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41"/>
      <c r="M2" s="41"/>
      <c r="N2" s="41"/>
    </row>
    <row r="3" spans="1:19" s="18" customFormat="1" ht="15" customHeight="1"/>
    <row r="4" spans="1:19" s="5" customFormat="1" ht="24.95" customHeight="1">
      <c r="B4" s="1" t="s">
        <v>15</v>
      </c>
      <c r="C4" s="598" t="str">
        <f>'ADMINISTRAÇÃO LOCAL (CD)'!C4</f>
        <v>Construção de ponte de concreto sobre o Rio do Peixe, na GO-479, demolição de ponte existente, transporte e destinação do entulho da demolição</v>
      </c>
      <c r="D4" s="598"/>
      <c r="E4" s="598"/>
      <c r="F4" s="598"/>
      <c r="G4" s="598"/>
      <c r="H4" s="598"/>
      <c r="I4" s="3" t="s">
        <v>20</v>
      </c>
      <c r="J4" s="969">
        <f>'CAPA - ORÇAMENTO'!$D$17</f>
        <v>45681</v>
      </c>
      <c r="M4" s="4"/>
      <c r="P4" s="10"/>
      <c r="Q4" s="10"/>
      <c r="R4" s="11"/>
      <c r="S4" s="11"/>
    </row>
    <row r="5" spans="1:19" s="5" customFormat="1" ht="15" customHeight="1">
      <c r="B5" s="1" t="s">
        <v>17</v>
      </c>
      <c r="C5" s="2" t="str">
        <f>'ADMINISTRAÇÃO LOCAL (CD)'!C5</f>
        <v>GO-479, Zona Rural, Distrito de Lagolândia, Pirenópolis, GO</v>
      </c>
      <c r="I5" s="3" t="s">
        <v>16</v>
      </c>
      <c r="J5" s="4" t="str">
        <f>'DADOS DA OBRA'!$N$25</f>
        <v>00</v>
      </c>
      <c r="M5" s="4"/>
    </row>
    <row r="6" spans="1:19" s="5" customFormat="1" ht="20.100000000000001" customHeight="1">
      <c r="B6" s="1" t="s">
        <v>21</v>
      </c>
      <c r="C6" s="12" t="s">
        <v>1298</v>
      </c>
      <c r="L6" s="3"/>
      <c r="M6" s="16"/>
    </row>
    <row r="7" spans="1:19" s="17" customFormat="1" ht="15" customHeight="1">
      <c r="B7" s="14"/>
      <c r="C7" s="15"/>
      <c r="D7" s="7"/>
      <c r="E7" s="7"/>
      <c r="F7" s="8"/>
      <c r="G7" s="8"/>
      <c r="H7" s="8"/>
      <c r="J7" s="8"/>
      <c r="L7" s="8"/>
    </row>
    <row r="8" spans="1:19" ht="20.100000000000001" customHeight="1">
      <c r="B8" s="43"/>
      <c r="C8" s="43"/>
      <c r="D8" s="649" t="s">
        <v>405</v>
      </c>
      <c r="E8" s="650"/>
      <c r="F8" s="650"/>
      <c r="G8" s="650"/>
      <c r="H8" s="651"/>
      <c r="I8" s="46"/>
      <c r="J8" s="45"/>
      <c r="L8" s="43"/>
      <c r="M8" s="29"/>
    </row>
    <row r="9" spans="1:19" ht="15" customHeight="1">
      <c r="B9" s="43"/>
      <c r="C9" s="42"/>
      <c r="D9" s="652" t="s">
        <v>162</v>
      </c>
      <c r="E9" s="652" t="s">
        <v>227</v>
      </c>
      <c r="F9" s="654" t="s">
        <v>361</v>
      </c>
      <c r="G9" s="656" t="s">
        <v>228</v>
      </c>
      <c r="H9" s="657"/>
      <c r="I9" s="47"/>
      <c r="J9" s="48"/>
      <c r="L9" s="42"/>
      <c r="M9" s="29"/>
    </row>
    <row r="10" spans="1:19" s="17" customFormat="1" ht="15" customHeight="1">
      <c r="B10" s="14"/>
      <c r="C10" s="15"/>
      <c r="D10" s="653"/>
      <c r="E10" s="653"/>
      <c r="F10" s="655"/>
      <c r="G10" s="194" t="s">
        <v>226</v>
      </c>
      <c r="H10" s="194" t="s">
        <v>229</v>
      </c>
      <c r="J10" s="8"/>
      <c r="L10" s="8"/>
    </row>
    <row r="11" spans="1:19" ht="20.100000000000001" customHeight="1">
      <c r="B11" s="43"/>
      <c r="C11" s="44"/>
      <c r="D11" s="685" t="s">
        <v>230</v>
      </c>
      <c r="E11" s="685"/>
      <c r="F11" s="685"/>
      <c r="G11" s="685"/>
      <c r="H11" s="686"/>
      <c r="I11" s="43"/>
      <c r="J11" s="43"/>
      <c r="L11" s="43"/>
      <c r="M11" s="29"/>
    </row>
    <row r="12" spans="1:19" ht="27">
      <c r="B12" s="43"/>
      <c r="C12" s="43"/>
      <c r="D12" s="434" t="s">
        <v>362</v>
      </c>
      <c r="E12" s="435" t="s">
        <v>231</v>
      </c>
      <c r="F12" s="436">
        <v>0.54</v>
      </c>
      <c r="G12" s="437">
        <v>900</v>
      </c>
      <c r="H12" s="437">
        <f>F12*G12</f>
        <v>486.00000000000006</v>
      </c>
      <c r="I12" s="46"/>
      <c r="J12" s="45"/>
      <c r="L12" s="43"/>
      <c r="M12" s="29"/>
    </row>
    <row r="13" spans="1:19" ht="27">
      <c r="B13" s="43"/>
      <c r="C13" s="43"/>
      <c r="D13" s="434" t="s">
        <v>363</v>
      </c>
      <c r="E13" s="435" t="s">
        <v>225</v>
      </c>
      <c r="F13" s="436">
        <v>12.12</v>
      </c>
      <c r="G13" s="437">
        <v>280.8</v>
      </c>
      <c r="H13" s="437">
        <f t="shared" ref="H13:H63" si="0">F13*G13</f>
        <v>3403.2959999999998</v>
      </c>
      <c r="I13" s="46"/>
      <c r="J13" s="45"/>
      <c r="L13" s="43"/>
      <c r="M13" s="29"/>
    </row>
    <row r="14" spans="1:19" ht="20.100000000000001" customHeight="1">
      <c r="B14" s="43"/>
      <c r="C14" s="43"/>
      <c r="D14" s="438" t="s">
        <v>232</v>
      </c>
      <c r="E14" s="435" t="s">
        <v>225</v>
      </c>
      <c r="F14" s="436">
        <v>4.8</v>
      </c>
      <c r="G14" s="437">
        <v>216</v>
      </c>
      <c r="H14" s="437">
        <f t="shared" si="0"/>
        <v>1036.8</v>
      </c>
      <c r="I14" s="46"/>
      <c r="J14" s="45"/>
      <c r="L14" s="43"/>
      <c r="M14" s="29"/>
    </row>
    <row r="15" spans="1:19" ht="20.100000000000001" customHeight="1">
      <c r="B15" s="43"/>
      <c r="C15" s="43"/>
      <c r="D15" s="680" t="s">
        <v>233</v>
      </c>
      <c r="E15" s="680"/>
      <c r="F15" s="680"/>
      <c r="G15" s="680"/>
      <c r="H15" s="681"/>
      <c r="I15" s="46"/>
      <c r="J15" s="45"/>
      <c r="L15" s="43"/>
      <c r="M15" s="29"/>
    </row>
    <row r="16" spans="1:19">
      <c r="B16" s="43"/>
      <c r="C16" s="43"/>
      <c r="D16" s="438" t="s">
        <v>234</v>
      </c>
      <c r="E16" s="435" t="s">
        <v>231</v>
      </c>
      <c r="F16" s="436">
        <v>273.16000000000003</v>
      </c>
      <c r="G16" s="436">
        <v>21</v>
      </c>
      <c r="H16" s="437">
        <f t="shared" si="0"/>
        <v>5736.3600000000006</v>
      </c>
      <c r="I16" s="46"/>
      <c r="J16" s="45"/>
      <c r="L16" s="43"/>
      <c r="M16" s="29"/>
    </row>
    <row r="17" spans="2:13" s="17" customFormat="1">
      <c r="B17" s="14"/>
      <c r="C17" s="15"/>
      <c r="D17" s="438" t="s">
        <v>237</v>
      </c>
      <c r="E17" s="435" t="s">
        <v>231</v>
      </c>
      <c r="F17" s="436">
        <v>273.16000000000003</v>
      </c>
      <c r="G17" s="436">
        <v>27.23</v>
      </c>
      <c r="H17" s="437">
        <f t="shared" si="0"/>
        <v>7438.1468000000004</v>
      </c>
      <c r="J17" s="8"/>
      <c r="L17" s="8"/>
    </row>
    <row r="18" spans="2:13">
      <c r="B18" s="43"/>
      <c r="C18" s="44"/>
      <c r="D18" s="438" t="s">
        <v>238</v>
      </c>
      <c r="E18" s="435" t="s">
        <v>231</v>
      </c>
      <c r="F18" s="436">
        <v>273.16000000000003</v>
      </c>
      <c r="G18" s="436">
        <v>7.26</v>
      </c>
      <c r="H18" s="437">
        <f t="shared" si="0"/>
        <v>1983.1416000000002</v>
      </c>
      <c r="I18" s="43"/>
      <c r="J18" s="43"/>
      <c r="L18" s="43"/>
      <c r="M18" s="29"/>
    </row>
    <row r="19" spans="2:13">
      <c r="B19" s="43"/>
      <c r="C19" s="43"/>
      <c r="D19" s="438" t="s">
        <v>239</v>
      </c>
      <c r="E19" s="435" t="s">
        <v>236</v>
      </c>
      <c r="F19" s="437">
        <v>3522.37</v>
      </c>
      <c r="G19" s="436">
        <v>5</v>
      </c>
      <c r="H19" s="437">
        <f t="shared" si="0"/>
        <v>17611.849999999999</v>
      </c>
      <c r="I19" s="330"/>
      <c r="J19" s="330"/>
      <c r="L19" s="330"/>
      <c r="M19" s="330"/>
    </row>
    <row r="20" spans="2:13">
      <c r="B20" s="43"/>
      <c r="C20" s="43"/>
      <c r="D20" s="438" t="s">
        <v>240</v>
      </c>
      <c r="E20" s="435" t="s">
        <v>236</v>
      </c>
      <c r="F20" s="437">
        <v>4216.1899999999996</v>
      </c>
      <c r="G20" s="436">
        <v>5</v>
      </c>
      <c r="H20" s="437">
        <f t="shared" si="0"/>
        <v>21080.949999999997</v>
      </c>
      <c r="I20" s="330"/>
      <c r="J20" s="330"/>
      <c r="L20" s="330"/>
      <c r="M20" s="330"/>
    </row>
    <row r="21" spans="2:13">
      <c r="B21" s="43"/>
      <c r="C21" s="43"/>
      <c r="D21" s="438" t="s">
        <v>241</v>
      </c>
      <c r="E21" s="435" t="s">
        <v>236</v>
      </c>
      <c r="F21" s="436">
        <v>386</v>
      </c>
      <c r="G21" s="436">
        <v>5</v>
      </c>
      <c r="H21" s="437">
        <f t="shared" si="0"/>
        <v>1930</v>
      </c>
      <c r="I21" s="36"/>
      <c r="J21" s="190"/>
      <c r="L21" s="190"/>
      <c r="M21" s="190"/>
    </row>
    <row r="22" spans="2:13">
      <c r="B22" s="43"/>
      <c r="C22" s="43"/>
      <c r="D22" s="438" t="s">
        <v>242</v>
      </c>
      <c r="E22" s="435" t="s">
        <v>231</v>
      </c>
      <c r="F22" s="436">
        <v>191.21</v>
      </c>
      <c r="G22" s="436">
        <v>12</v>
      </c>
      <c r="H22" s="437">
        <f t="shared" si="0"/>
        <v>2294.52</v>
      </c>
      <c r="I22" s="329"/>
      <c r="J22" s="331"/>
      <c r="L22" s="331"/>
      <c r="M22" s="331"/>
    </row>
    <row r="23" spans="2:13">
      <c r="B23" s="43"/>
      <c r="C23" s="43"/>
      <c r="D23" s="438" t="s">
        <v>243</v>
      </c>
      <c r="E23" s="435" t="s">
        <v>231</v>
      </c>
      <c r="F23" s="436">
        <v>191.21</v>
      </c>
      <c r="G23" s="436">
        <v>40</v>
      </c>
      <c r="H23" s="437">
        <f t="shared" si="0"/>
        <v>7648.4000000000005</v>
      </c>
      <c r="I23" s="46"/>
      <c r="J23" s="45"/>
      <c r="L23" s="43"/>
      <c r="M23" s="29"/>
    </row>
    <row r="24" spans="2:13">
      <c r="D24" s="438" t="s">
        <v>245</v>
      </c>
      <c r="E24" s="435" t="s">
        <v>231</v>
      </c>
      <c r="F24" s="436">
        <v>273.16000000000003</v>
      </c>
      <c r="G24" s="436">
        <v>9</v>
      </c>
      <c r="H24" s="437">
        <f t="shared" si="0"/>
        <v>2458.44</v>
      </c>
    </row>
    <row r="25" spans="2:13" ht="13.5" hidden="1" customHeight="1">
      <c r="D25" s="438" t="s">
        <v>246</v>
      </c>
      <c r="E25" s="435" t="s">
        <v>231</v>
      </c>
      <c r="F25" s="436">
        <v>191.21</v>
      </c>
      <c r="G25" s="436">
        <v>0</v>
      </c>
      <c r="H25" s="437">
        <f t="shared" si="0"/>
        <v>0</v>
      </c>
    </row>
    <row r="26" spans="2:13">
      <c r="D26" s="438" t="s">
        <v>247</v>
      </c>
      <c r="E26" s="435" t="s">
        <v>231</v>
      </c>
      <c r="F26" s="436">
        <v>273.16000000000003</v>
      </c>
      <c r="G26" s="436">
        <v>45</v>
      </c>
      <c r="H26" s="437">
        <f t="shared" si="0"/>
        <v>12292.2</v>
      </c>
    </row>
    <row r="27" spans="2:13">
      <c r="D27" s="438" t="s">
        <v>248</v>
      </c>
      <c r="E27" s="435" t="s">
        <v>231</v>
      </c>
      <c r="F27" s="436">
        <v>273.16000000000003</v>
      </c>
      <c r="G27" s="436">
        <v>13.86</v>
      </c>
      <c r="H27" s="437">
        <f t="shared" si="0"/>
        <v>3785.9976000000001</v>
      </c>
    </row>
    <row r="28" spans="2:13" ht="13.5" hidden="1" customHeight="1">
      <c r="D28" s="438" t="s">
        <v>249</v>
      </c>
      <c r="E28" s="435" t="s">
        <v>250</v>
      </c>
      <c r="F28" s="436">
        <v>272.25</v>
      </c>
      <c r="G28" s="436">
        <v>0</v>
      </c>
      <c r="H28" s="437">
        <f t="shared" si="0"/>
        <v>0</v>
      </c>
    </row>
    <row r="29" spans="2:13" ht="13.5" customHeight="1">
      <c r="D29" s="438" t="s">
        <v>251</v>
      </c>
      <c r="E29" s="435" t="s">
        <v>231</v>
      </c>
      <c r="F29" s="436">
        <v>273.16000000000003</v>
      </c>
      <c r="G29" s="436">
        <v>5</v>
      </c>
      <c r="H29" s="437">
        <f t="shared" si="0"/>
        <v>1365.8000000000002</v>
      </c>
    </row>
    <row r="30" spans="2:13" ht="13.5" customHeight="1">
      <c r="D30" s="438" t="s">
        <v>252</v>
      </c>
      <c r="E30" s="435" t="s">
        <v>250</v>
      </c>
      <c r="F30" s="436">
        <v>206.59</v>
      </c>
      <c r="G30" s="436">
        <v>6</v>
      </c>
      <c r="H30" s="437">
        <f t="shared" si="0"/>
        <v>1239.54</v>
      </c>
    </row>
    <row r="31" spans="2:13" ht="13.5" customHeight="1">
      <c r="D31" s="438" t="s">
        <v>253</v>
      </c>
      <c r="E31" s="435" t="s">
        <v>254</v>
      </c>
      <c r="F31" s="436">
        <v>222.45</v>
      </c>
      <c r="G31" s="436">
        <v>8</v>
      </c>
      <c r="H31" s="437">
        <f t="shared" si="0"/>
        <v>1779.6</v>
      </c>
    </row>
    <row r="32" spans="2:13" ht="13.5" hidden="1" customHeight="1">
      <c r="D32" s="438" t="s">
        <v>255</v>
      </c>
      <c r="E32" s="435" t="s">
        <v>231</v>
      </c>
      <c r="F32" s="436">
        <v>232.19</v>
      </c>
      <c r="G32" s="436">
        <v>0</v>
      </c>
      <c r="H32" s="437">
        <f t="shared" si="0"/>
        <v>0</v>
      </c>
    </row>
    <row r="33" spans="4:8" ht="13.5" hidden="1" customHeight="1">
      <c r="D33" s="438" t="s">
        <v>256</v>
      </c>
      <c r="E33" s="435" t="s">
        <v>231</v>
      </c>
      <c r="F33" s="436">
        <v>232.19</v>
      </c>
      <c r="G33" s="436">
        <v>0</v>
      </c>
      <c r="H33" s="437">
        <f t="shared" si="0"/>
        <v>0</v>
      </c>
    </row>
    <row r="34" spans="4:8" ht="13.5" customHeight="1">
      <c r="D34" s="438" t="s">
        <v>257</v>
      </c>
      <c r="E34" s="435" t="s">
        <v>258</v>
      </c>
      <c r="F34" s="436">
        <v>17.100000000000001</v>
      </c>
      <c r="G34" s="436">
        <v>120</v>
      </c>
      <c r="H34" s="437">
        <f t="shared" si="0"/>
        <v>2052</v>
      </c>
    </row>
    <row r="35" spans="4:8" ht="13.5" customHeight="1">
      <c r="D35" s="438" t="s">
        <v>259</v>
      </c>
      <c r="E35" s="435" t="s">
        <v>231</v>
      </c>
      <c r="F35" s="436">
        <v>273.16000000000003</v>
      </c>
      <c r="G35" s="436">
        <v>4</v>
      </c>
      <c r="H35" s="437">
        <f t="shared" si="0"/>
        <v>1092.6400000000001</v>
      </c>
    </row>
    <row r="36" spans="4:8" ht="13.5" customHeight="1">
      <c r="D36" s="438" t="s">
        <v>260</v>
      </c>
      <c r="E36" s="435" t="s">
        <v>250</v>
      </c>
      <c r="F36" s="437">
        <v>6242.96</v>
      </c>
      <c r="G36" s="436">
        <v>1</v>
      </c>
      <c r="H36" s="437">
        <f t="shared" si="0"/>
        <v>6242.96</v>
      </c>
    </row>
    <row r="37" spans="4:8" ht="13.5" customHeight="1">
      <c r="D37" s="438" t="s">
        <v>261</v>
      </c>
      <c r="E37" s="435" t="s">
        <v>250</v>
      </c>
      <c r="F37" s="437">
        <v>3171.61</v>
      </c>
      <c r="G37" s="436">
        <v>1</v>
      </c>
      <c r="H37" s="437">
        <f t="shared" si="0"/>
        <v>3171.61</v>
      </c>
    </row>
    <row r="38" spans="4:8" ht="13.5" customHeight="1">
      <c r="D38" s="438" t="s">
        <v>262</v>
      </c>
      <c r="E38" s="435" t="s">
        <v>250</v>
      </c>
      <c r="F38" s="437">
        <v>12827.36</v>
      </c>
      <c r="G38" s="436">
        <v>1</v>
      </c>
      <c r="H38" s="437">
        <f t="shared" si="0"/>
        <v>12827.36</v>
      </c>
    </row>
    <row r="39" spans="4:8" ht="13.5" customHeight="1">
      <c r="D39" s="438" t="s">
        <v>263</v>
      </c>
      <c r="E39" s="435" t="s">
        <v>231</v>
      </c>
      <c r="F39" s="436">
        <v>384.08</v>
      </c>
      <c r="G39" s="436">
        <v>7.5</v>
      </c>
      <c r="H39" s="437">
        <f t="shared" si="0"/>
        <v>2880.6</v>
      </c>
    </row>
    <row r="40" spans="4:8" ht="13.5" customHeight="1">
      <c r="D40" s="438" t="s">
        <v>264</v>
      </c>
      <c r="E40" s="435" t="s">
        <v>250</v>
      </c>
      <c r="F40" s="437">
        <v>8359.44</v>
      </c>
      <c r="G40" s="436">
        <v>1</v>
      </c>
      <c r="H40" s="437">
        <f t="shared" si="0"/>
        <v>8359.44</v>
      </c>
    </row>
    <row r="41" spans="4:8" ht="13.5" customHeight="1">
      <c r="D41" s="438" t="s">
        <v>265</v>
      </c>
      <c r="E41" s="435" t="s">
        <v>250</v>
      </c>
      <c r="F41" s="437">
        <v>3329.85</v>
      </c>
      <c r="G41" s="436">
        <v>1</v>
      </c>
      <c r="H41" s="437">
        <f t="shared" si="0"/>
        <v>3329.85</v>
      </c>
    </row>
    <row r="42" spans="4:8" ht="13.5" customHeight="1">
      <c r="D42" s="438" t="s">
        <v>266</v>
      </c>
      <c r="E42" s="435" t="s">
        <v>250</v>
      </c>
      <c r="F42" s="437">
        <v>4818.43</v>
      </c>
      <c r="G42" s="436">
        <v>1</v>
      </c>
      <c r="H42" s="437">
        <f t="shared" si="0"/>
        <v>4818.43</v>
      </c>
    </row>
    <row r="43" spans="4:8" ht="13.5" customHeight="1">
      <c r="D43" s="438" t="s">
        <v>267</v>
      </c>
      <c r="E43" s="435" t="s">
        <v>268</v>
      </c>
      <c r="F43" s="436">
        <v>0.83</v>
      </c>
      <c r="G43" s="437">
        <v>15280</v>
      </c>
      <c r="H43" s="437">
        <f>F43*G43</f>
        <v>12682.4</v>
      </c>
    </row>
    <row r="44" spans="4:8" ht="13.5" customHeight="1">
      <c r="D44" s="438" t="s">
        <v>269</v>
      </c>
      <c r="E44" s="435" t="s">
        <v>236</v>
      </c>
      <c r="F44" s="436">
        <v>156.65</v>
      </c>
      <c r="G44" s="436">
        <v>10</v>
      </c>
      <c r="H44" s="437">
        <f t="shared" si="0"/>
        <v>1566.5</v>
      </c>
    </row>
    <row r="45" spans="4:8" ht="13.5" customHeight="1">
      <c r="D45" s="438" t="s">
        <v>270</v>
      </c>
      <c r="E45" s="435" t="s">
        <v>236</v>
      </c>
      <c r="F45" s="436">
        <v>56</v>
      </c>
      <c r="G45" s="436">
        <v>5</v>
      </c>
      <c r="H45" s="437">
        <f>F45*G45</f>
        <v>280</v>
      </c>
    </row>
    <row r="46" spans="4:8" ht="13.5" customHeight="1">
      <c r="D46" s="438" t="s">
        <v>271</v>
      </c>
      <c r="E46" s="435" t="s">
        <v>236</v>
      </c>
      <c r="F46" s="437">
        <v>2598.2199999999998</v>
      </c>
      <c r="G46" s="436">
        <v>1</v>
      </c>
      <c r="H46" s="437">
        <f t="shared" si="0"/>
        <v>2598.2199999999998</v>
      </c>
    </row>
    <row r="47" spans="4:8" ht="13.5" hidden="1" customHeight="1">
      <c r="D47" s="680" t="s">
        <v>272</v>
      </c>
      <c r="E47" s="680"/>
      <c r="F47" s="680"/>
      <c r="G47" s="680"/>
      <c r="H47" s="681"/>
    </row>
    <row r="48" spans="4:8" ht="13.5" hidden="1" customHeight="1">
      <c r="D48" s="438" t="s">
        <v>273</v>
      </c>
      <c r="E48" s="435" t="s">
        <v>250</v>
      </c>
      <c r="F48" s="437">
        <v>93210.5</v>
      </c>
      <c r="G48" s="436">
        <v>0</v>
      </c>
      <c r="H48" s="437">
        <f t="shared" si="0"/>
        <v>0</v>
      </c>
    </row>
    <row r="49" spans="4:8" ht="13.5" hidden="1" customHeight="1">
      <c r="D49" s="438" t="s">
        <v>274</v>
      </c>
      <c r="E49" s="435" t="s">
        <v>250</v>
      </c>
      <c r="F49" s="437">
        <v>61134.23</v>
      </c>
      <c r="G49" s="436">
        <v>0</v>
      </c>
      <c r="H49" s="437">
        <f t="shared" si="0"/>
        <v>0</v>
      </c>
    </row>
    <row r="50" spans="4:8" ht="13.5" hidden="1" customHeight="1">
      <c r="D50" s="438" t="s">
        <v>275</v>
      </c>
      <c r="E50" s="435" t="s">
        <v>231</v>
      </c>
      <c r="F50" s="436">
        <v>191.21</v>
      </c>
      <c r="G50" s="436">
        <v>0</v>
      </c>
      <c r="H50" s="437">
        <f t="shared" si="0"/>
        <v>0</v>
      </c>
    </row>
    <row r="51" spans="4:8">
      <c r="D51" s="680" t="s">
        <v>276</v>
      </c>
      <c r="E51" s="680"/>
      <c r="F51" s="680"/>
      <c r="G51" s="680"/>
      <c r="H51" s="681"/>
    </row>
    <row r="52" spans="4:8">
      <c r="D52" s="438" t="s">
        <v>277</v>
      </c>
      <c r="E52" s="435" t="s">
        <v>231</v>
      </c>
      <c r="F52" s="436">
        <v>395.05</v>
      </c>
      <c r="G52" s="436">
        <v>8</v>
      </c>
      <c r="H52" s="437">
        <f t="shared" si="0"/>
        <v>3160.4</v>
      </c>
    </row>
    <row r="53" spans="4:8" ht="13.5" customHeight="1">
      <c r="D53" s="438" t="s">
        <v>278</v>
      </c>
      <c r="E53" s="435" t="s">
        <v>231</v>
      </c>
      <c r="F53" s="436">
        <v>395.05</v>
      </c>
      <c r="G53" s="436">
        <v>6</v>
      </c>
      <c r="H53" s="437">
        <f t="shared" si="0"/>
        <v>2370.3000000000002</v>
      </c>
    </row>
    <row r="54" spans="4:8" ht="13.5" customHeight="1">
      <c r="D54" s="438" t="s">
        <v>279</v>
      </c>
      <c r="E54" s="435" t="s">
        <v>250</v>
      </c>
      <c r="F54" s="436">
        <v>100</v>
      </c>
      <c r="G54" s="436">
        <v>8</v>
      </c>
      <c r="H54" s="437">
        <f t="shared" si="0"/>
        <v>800</v>
      </c>
    </row>
    <row r="55" spans="4:8" ht="13.5" customHeight="1">
      <c r="D55" s="438" t="s">
        <v>280</v>
      </c>
      <c r="E55" s="435" t="s">
        <v>250</v>
      </c>
      <c r="F55" s="436">
        <v>106.67</v>
      </c>
      <c r="G55" s="436">
        <v>10</v>
      </c>
      <c r="H55" s="437">
        <f t="shared" si="0"/>
        <v>1066.7</v>
      </c>
    </row>
    <row r="56" spans="4:8" ht="13.5" customHeight="1">
      <c r="D56" s="438" t="s">
        <v>281</v>
      </c>
      <c r="E56" s="435" t="s">
        <v>282</v>
      </c>
      <c r="F56" s="436">
        <v>200.91</v>
      </c>
      <c r="G56" s="437">
        <v>220</v>
      </c>
      <c r="H56" s="437">
        <f t="shared" si="0"/>
        <v>44200.2</v>
      </c>
    </row>
    <row r="57" spans="4:8" ht="13.5" customHeight="1">
      <c r="D57" s="438" t="s">
        <v>283</v>
      </c>
      <c r="E57" s="435" t="s">
        <v>236</v>
      </c>
      <c r="F57" s="437">
        <v>2598.2199999999998</v>
      </c>
      <c r="G57" s="436">
        <v>20</v>
      </c>
      <c r="H57" s="437">
        <f t="shared" si="0"/>
        <v>51964.399999999994</v>
      </c>
    </row>
    <row r="58" spans="4:8">
      <c r="D58" s="680" t="s">
        <v>284</v>
      </c>
      <c r="E58" s="680"/>
      <c r="F58" s="680"/>
      <c r="G58" s="680"/>
      <c r="H58" s="681"/>
    </row>
    <row r="59" spans="4:8">
      <c r="D59" s="438" t="s">
        <v>285</v>
      </c>
      <c r="E59" s="435" t="s">
        <v>250</v>
      </c>
      <c r="F59" s="437">
        <v>5403.04</v>
      </c>
      <c r="G59" s="436">
        <v>1</v>
      </c>
      <c r="H59" s="437">
        <f t="shared" si="0"/>
        <v>5403.04</v>
      </c>
    </row>
    <row r="60" spans="4:8">
      <c r="D60" s="438" t="s">
        <v>286</v>
      </c>
      <c r="E60" s="435" t="s">
        <v>287</v>
      </c>
      <c r="F60" s="436">
        <v>0.4</v>
      </c>
      <c r="G60" s="437">
        <v>900</v>
      </c>
      <c r="H60" s="437">
        <f t="shared" si="0"/>
        <v>360</v>
      </c>
    </row>
    <row r="61" spans="4:8" ht="13.5" hidden="1" customHeight="1">
      <c r="D61" s="438" t="s">
        <v>288</v>
      </c>
      <c r="E61" s="435" t="s">
        <v>250</v>
      </c>
      <c r="F61" s="437">
        <v>6911.2</v>
      </c>
      <c r="G61" s="436">
        <v>0</v>
      </c>
      <c r="H61" s="437">
        <f t="shared" si="0"/>
        <v>0</v>
      </c>
    </row>
    <row r="62" spans="4:8" ht="13.5" hidden="1" customHeight="1">
      <c r="D62" s="438" t="s">
        <v>289</v>
      </c>
      <c r="E62" s="435" t="s">
        <v>250</v>
      </c>
      <c r="F62" s="437">
        <v>16461.310000000001</v>
      </c>
      <c r="G62" s="436">
        <v>0</v>
      </c>
      <c r="H62" s="437">
        <f t="shared" si="0"/>
        <v>0</v>
      </c>
    </row>
    <row r="63" spans="4:8">
      <c r="D63" s="439" t="s">
        <v>290</v>
      </c>
      <c r="E63" s="440" t="s">
        <v>250</v>
      </c>
      <c r="F63" s="441">
        <v>4807.28</v>
      </c>
      <c r="G63" s="442">
        <v>1</v>
      </c>
      <c r="H63" s="441">
        <f t="shared" si="0"/>
        <v>4807.28</v>
      </c>
    </row>
    <row r="64" spans="4:8">
      <c r="D64" s="645" t="s">
        <v>229</v>
      </c>
      <c r="E64" s="646"/>
      <c r="F64" s="682"/>
      <c r="G64" s="683">
        <f>SUM(H12:H63)</f>
        <v>269605.37200000003</v>
      </c>
      <c r="H64" s="684"/>
    </row>
  </sheetData>
  <mergeCells count="14">
    <mergeCell ref="A1:K2"/>
    <mergeCell ref="D11:H11"/>
    <mergeCell ref="D15:H15"/>
    <mergeCell ref="D47:H47"/>
    <mergeCell ref="D8:H8"/>
    <mergeCell ref="D9:D10"/>
    <mergeCell ref="E9:E10"/>
    <mergeCell ref="F9:F10"/>
    <mergeCell ref="G9:H9"/>
    <mergeCell ref="C4:H4"/>
    <mergeCell ref="D51:H51"/>
    <mergeCell ref="D58:H58"/>
    <mergeCell ref="D64:F64"/>
    <mergeCell ref="G64:H64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5" max="1048575" man="1"/>
  </colBreaks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492BF-F155-4DA5-AB5E-1D3F52BC6FEC}">
  <dimension ref="A1:S66"/>
  <sheetViews>
    <sheetView showGridLines="0" showZeros="0" view="pageBreakPreview" zoomScale="115" zoomScaleNormal="100" zoomScaleSheetLayoutView="11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28" customWidth="1"/>
    <col min="3" max="3" width="11" style="28" customWidth="1"/>
    <col min="4" max="4" width="40.7109375" style="28" customWidth="1"/>
    <col min="5" max="6" width="10.7109375" style="28" customWidth="1"/>
    <col min="7" max="7" width="15.28515625" style="28" customWidth="1"/>
    <col min="8" max="8" width="15.85546875" style="28" customWidth="1"/>
    <col min="9" max="10" width="10.7109375" style="28" customWidth="1"/>
    <col min="11" max="11" width="1.7109375" style="28" customWidth="1"/>
    <col min="12" max="12" width="10.7109375" style="28" customWidth="1"/>
    <col min="13" max="13" width="10.7109375" style="30" customWidth="1"/>
    <col min="14" max="14" width="1.7109375" style="28" customWidth="1"/>
    <col min="15" max="15" width="9.140625" style="28" customWidth="1"/>
    <col min="16" max="16384" width="9.140625" style="28"/>
  </cols>
  <sheetData>
    <row r="1" spans="1:19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41"/>
      <c r="M1" s="41"/>
      <c r="N1" s="41"/>
    </row>
    <row r="2" spans="1:19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41"/>
      <c r="M2" s="41"/>
      <c r="N2" s="41"/>
    </row>
    <row r="3" spans="1:19" s="18" customFormat="1" ht="15" customHeight="1"/>
    <row r="4" spans="1:19" s="5" customFormat="1" ht="24.95" customHeight="1">
      <c r="B4" s="1" t="s">
        <v>15</v>
      </c>
      <c r="C4" s="598" t="str">
        <f>'ADMINISTRAÇÃO LOCAL (CD)'!C4</f>
        <v>Construção de ponte de concreto sobre o Rio do Peixe, na GO-479, demolição de ponte existente, transporte e destinação do entulho da demolição</v>
      </c>
      <c r="D4" s="598"/>
      <c r="E4" s="598"/>
      <c r="F4" s="598"/>
      <c r="G4" s="598"/>
      <c r="H4" s="598"/>
      <c r="I4" s="3" t="s">
        <v>20</v>
      </c>
      <c r="J4" s="969">
        <f>'CAPA - ORÇAMENTO'!$D$17</f>
        <v>45681</v>
      </c>
      <c r="M4" s="4"/>
      <c r="P4" s="10"/>
      <c r="Q4" s="10"/>
      <c r="R4" s="11"/>
      <c r="S4" s="11"/>
    </row>
    <row r="5" spans="1:19" s="5" customFormat="1" ht="15" customHeight="1">
      <c r="B5" s="1" t="s">
        <v>17</v>
      </c>
      <c r="C5" s="2" t="str">
        <f>'ADMINISTRAÇÃO LOCAL (CD)'!C5</f>
        <v>GO-479, Zona Rural, Distrito de Lagolândia, Pirenópolis, GO</v>
      </c>
      <c r="I5" s="3" t="s">
        <v>16</v>
      </c>
      <c r="J5" s="4" t="str">
        <f>'DADOS DA OBRA'!$N$25</f>
        <v>00</v>
      </c>
      <c r="M5" s="4"/>
    </row>
    <row r="6" spans="1:19" s="5" customFormat="1" ht="20.100000000000001" customHeight="1">
      <c r="B6" s="1" t="s">
        <v>21</v>
      </c>
      <c r="C6" s="12" t="s">
        <v>1297</v>
      </c>
      <c r="L6" s="3"/>
      <c r="M6" s="16"/>
    </row>
    <row r="7" spans="1:19" s="17" customFormat="1" ht="15" customHeight="1">
      <c r="B7" s="14"/>
      <c r="C7" s="15"/>
      <c r="D7" s="7"/>
      <c r="E7" s="7"/>
      <c r="F7" s="8"/>
      <c r="G7" s="8"/>
      <c r="H7" s="8"/>
      <c r="J7" s="8"/>
      <c r="L7" s="8"/>
    </row>
    <row r="8" spans="1:19" ht="20.100000000000001" customHeight="1">
      <c r="B8" s="43"/>
      <c r="C8" s="43"/>
      <c r="D8" s="687" t="s">
        <v>405</v>
      </c>
      <c r="E8" s="687"/>
      <c r="F8" s="687"/>
      <c r="G8" s="687"/>
      <c r="H8" s="687"/>
      <c r="I8" s="46"/>
      <c r="J8" s="45"/>
      <c r="L8" s="43"/>
      <c r="M8" s="29"/>
    </row>
    <row r="9" spans="1:19" ht="15" customHeight="1">
      <c r="B9" s="43"/>
      <c r="C9" s="42"/>
      <c r="D9" s="960" t="s">
        <v>162</v>
      </c>
      <c r="E9" s="688" t="s">
        <v>227</v>
      </c>
      <c r="F9" s="689" t="s">
        <v>361</v>
      </c>
      <c r="G9" s="690" t="s">
        <v>228</v>
      </c>
      <c r="H9" s="961"/>
      <c r="I9" s="47"/>
      <c r="J9" s="48"/>
      <c r="L9" s="42"/>
      <c r="M9" s="29"/>
    </row>
    <row r="10" spans="1:19" s="17" customFormat="1" ht="15" customHeight="1">
      <c r="B10" s="14"/>
      <c r="C10" s="15"/>
      <c r="D10" s="917"/>
      <c r="E10" s="653"/>
      <c r="F10" s="655"/>
      <c r="G10" s="194" t="s">
        <v>226</v>
      </c>
      <c r="H10" s="918" t="s">
        <v>229</v>
      </c>
      <c r="J10" s="8"/>
      <c r="L10" s="8"/>
    </row>
    <row r="11" spans="1:19" ht="20.100000000000001" customHeight="1">
      <c r="B11" s="43"/>
      <c r="C11" s="44"/>
      <c r="D11" s="962" t="s">
        <v>230</v>
      </c>
      <c r="E11" s="685"/>
      <c r="F11" s="685"/>
      <c r="G11" s="685"/>
      <c r="H11" s="963"/>
      <c r="I11" s="43"/>
      <c r="J11" s="43"/>
      <c r="L11" s="43"/>
      <c r="M11" s="29"/>
    </row>
    <row r="12" spans="1:19" ht="27">
      <c r="B12" s="43"/>
      <c r="C12" s="43"/>
      <c r="D12" s="964" t="s">
        <v>362</v>
      </c>
      <c r="E12" s="435" t="s">
        <v>231</v>
      </c>
      <c r="F12" s="457">
        <v>0.53</v>
      </c>
      <c r="G12" s="437">
        <v>900</v>
      </c>
      <c r="H12" s="965">
        <f>F12*G12</f>
        <v>477</v>
      </c>
      <c r="I12" s="46"/>
      <c r="J12" s="45"/>
      <c r="L12" s="43"/>
      <c r="M12" s="29"/>
    </row>
    <row r="13" spans="1:19" ht="27">
      <c r="B13" s="43"/>
      <c r="C13" s="43"/>
      <c r="D13" s="964" t="s">
        <v>363</v>
      </c>
      <c r="E13" s="435" t="s">
        <v>225</v>
      </c>
      <c r="F13" s="457">
        <v>11.97</v>
      </c>
      <c r="G13" s="437">
        <v>280.8</v>
      </c>
      <c r="H13" s="965">
        <f t="shared" ref="H13:H65" si="0">F13*G13</f>
        <v>3361.1760000000004</v>
      </c>
      <c r="I13" s="46"/>
      <c r="J13" s="45"/>
      <c r="L13" s="43"/>
      <c r="M13" s="29"/>
    </row>
    <row r="14" spans="1:19" ht="20.100000000000001" customHeight="1">
      <c r="B14" s="43"/>
      <c r="C14" s="43"/>
      <c r="D14" s="923" t="s">
        <v>232</v>
      </c>
      <c r="E14" s="435" t="s">
        <v>225</v>
      </c>
      <c r="F14" s="457">
        <v>4.71</v>
      </c>
      <c r="G14" s="437">
        <v>216</v>
      </c>
      <c r="H14" s="965">
        <f t="shared" si="0"/>
        <v>1017.36</v>
      </c>
      <c r="I14" s="46"/>
      <c r="J14" s="45"/>
      <c r="L14" s="43"/>
      <c r="M14" s="29"/>
    </row>
    <row r="15" spans="1:19" ht="20.100000000000001" customHeight="1">
      <c r="B15" s="43"/>
      <c r="C15" s="43"/>
      <c r="D15" s="966" t="s">
        <v>233</v>
      </c>
      <c r="E15" s="680"/>
      <c r="F15" s="680"/>
      <c r="G15" s="680"/>
      <c r="H15" s="967"/>
      <c r="I15" s="46"/>
      <c r="J15" s="45"/>
      <c r="L15" s="43"/>
      <c r="M15" s="29"/>
    </row>
    <row r="16" spans="1:19">
      <c r="B16" s="43"/>
      <c r="C16" s="43"/>
      <c r="D16" s="923" t="s">
        <v>234</v>
      </c>
      <c r="E16" s="435" t="s">
        <v>231</v>
      </c>
      <c r="F16" s="457">
        <v>264.19</v>
      </c>
      <c r="G16" s="436">
        <v>21</v>
      </c>
      <c r="H16" s="965">
        <f t="shared" si="0"/>
        <v>5547.99</v>
      </c>
      <c r="I16" s="46"/>
      <c r="J16" s="45"/>
      <c r="L16" s="43"/>
      <c r="M16" s="29"/>
    </row>
    <row r="17" spans="2:13" hidden="1">
      <c r="B17" s="43"/>
      <c r="C17" s="42"/>
      <c r="D17" s="923" t="s">
        <v>235</v>
      </c>
      <c r="E17" s="435" t="s">
        <v>236</v>
      </c>
      <c r="F17" s="458">
        <v>3328.42</v>
      </c>
      <c r="G17" s="436">
        <v>0</v>
      </c>
      <c r="H17" s="965">
        <f t="shared" si="0"/>
        <v>0</v>
      </c>
      <c r="I17" s="47"/>
      <c r="J17" s="48"/>
      <c r="L17" s="42"/>
      <c r="M17" s="29"/>
    </row>
    <row r="18" spans="2:13" s="17" customFormat="1">
      <c r="B18" s="14"/>
      <c r="C18" s="15"/>
      <c r="D18" s="923" t="s">
        <v>237</v>
      </c>
      <c r="E18" s="435" t="s">
        <v>231</v>
      </c>
      <c r="F18" s="457">
        <v>264.19</v>
      </c>
      <c r="G18" s="436">
        <v>27.23</v>
      </c>
      <c r="H18" s="965">
        <f t="shared" si="0"/>
        <v>7193.8936999999996</v>
      </c>
      <c r="J18" s="8"/>
      <c r="L18" s="8"/>
    </row>
    <row r="19" spans="2:13">
      <c r="B19" s="43"/>
      <c r="C19" s="44"/>
      <c r="D19" s="923" t="s">
        <v>238</v>
      </c>
      <c r="E19" s="435" t="s">
        <v>231</v>
      </c>
      <c r="F19" s="457">
        <v>264.19</v>
      </c>
      <c r="G19" s="436">
        <v>7.26</v>
      </c>
      <c r="H19" s="965">
        <f t="shared" si="0"/>
        <v>1918.0193999999999</v>
      </c>
      <c r="I19" s="43"/>
      <c r="J19" s="43"/>
      <c r="L19" s="43"/>
      <c r="M19" s="29"/>
    </row>
    <row r="20" spans="2:13">
      <c r="B20" s="43"/>
      <c r="C20" s="43"/>
      <c r="D20" s="923" t="s">
        <v>239</v>
      </c>
      <c r="E20" s="435" t="s">
        <v>236</v>
      </c>
      <c r="F20" s="458">
        <v>3522.37</v>
      </c>
      <c r="G20" s="436">
        <v>5</v>
      </c>
      <c r="H20" s="965">
        <f t="shared" si="0"/>
        <v>17611.849999999999</v>
      </c>
      <c r="I20" s="330"/>
      <c r="J20" s="330"/>
      <c r="L20" s="330"/>
      <c r="M20" s="330"/>
    </row>
    <row r="21" spans="2:13">
      <c r="B21" s="43"/>
      <c r="C21" s="43"/>
      <c r="D21" s="923" t="s">
        <v>240</v>
      </c>
      <c r="E21" s="435" t="s">
        <v>236</v>
      </c>
      <c r="F21" s="458">
        <v>4216.1899999999996</v>
      </c>
      <c r="G21" s="436">
        <v>5</v>
      </c>
      <c r="H21" s="965">
        <f t="shared" si="0"/>
        <v>21080.949999999997</v>
      </c>
      <c r="I21" s="330"/>
      <c r="J21" s="330"/>
      <c r="L21" s="330"/>
      <c r="M21" s="330"/>
    </row>
    <row r="22" spans="2:13">
      <c r="B22" s="43"/>
      <c r="C22" s="43"/>
      <c r="D22" s="923" t="s">
        <v>241</v>
      </c>
      <c r="E22" s="435" t="s">
        <v>236</v>
      </c>
      <c r="F22" s="457">
        <v>386</v>
      </c>
      <c r="G22" s="436">
        <v>5</v>
      </c>
      <c r="H22" s="965">
        <f t="shared" si="0"/>
        <v>1930</v>
      </c>
      <c r="I22" s="36"/>
      <c r="J22" s="190"/>
      <c r="L22" s="190"/>
      <c r="M22" s="190"/>
    </row>
    <row r="23" spans="2:13">
      <c r="B23" s="43"/>
      <c r="C23" s="43"/>
      <c r="D23" s="923" t="s">
        <v>242</v>
      </c>
      <c r="E23" s="435" t="s">
        <v>231</v>
      </c>
      <c r="F23" s="457">
        <v>184.93</v>
      </c>
      <c r="G23" s="436">
        <v>12</v>
      </c>
      <c r="H23" s="965">
        <f t="shared" si="0"/>
        <v>2219.16</v>
      </c>
      <c r="I23" s="329"/>
      <c r="J23" s="331"/>
      <c r="L23" s="331"/>
      <c r="M23" s="331"/>
    </row>
    <row r="24" spans="2:13">
      <c r="B24" s="43"/>
      <c r="C24" s="43"/>
      <c r="D24" s="923" t="s">
        <v>243</v>
      </c>
      <c r="E24" s="435" t="s">
        <v>231</v>
      </c>
      <c r="F24" s="457">
        <v>184.93</v>
      </c>
      <c r="G24" s="436">
        <v>40</v>
      </c>
      <c r="H24" s="965">
        <f t="shared" si="0"/>
        <v>7397.2000000000007</v>
      </c>
      <c r="I24" s="46"/>
      <c r="J24" s="45"/>
      <c r="L24" s="43"/>
      <c r="M24" s="29"/>
    </row>
    <row r="25" spans="2:13" hidden="1">
      <c r="B25" s="43"/>
      <c r="C25" s="42"/>
      <c r="D25" s="923" t="s">
        <v>244</v>
      </c>
      <c r="E25" s="435" t="s">
        <v>231</v>
      </c>
      <c r="F25" s="457">
        <v>184.93</v>
      </c>
      <c r="G25" s="436">
        <v>0</v>
      </c>
      <c r="H25" s="965">
        <f t="shared" si="0"/>
        <v>0</v>
      </c>
      <c r="I25" s="47"/>
      <c r="J25" s="48"/>
      <c r="L25" s="42"/>
      <c r="M25" s="29"/>
    </row>
    <row r="26" spans="2:13" ht="13.5" customHeight="1">
      <c r="D26" s="923" t="s">
        <v>245</v>
      </c>
      <c r="E26" s="435" t="s">
        <v>231</v>
      </c>
      <c r="F26" s="457">
        <v>264.19</v>
      </c>
      <c r="G26" s="436">
        <v>9</v>
      </c>
      <c r="H26" s="965">
        <f t="shared" si="0"/>
        <v>2377.71</v>
      </c>
    </row>
    <row r="27" spans="2:13" ht="13.5" hidden="1" customHeight="1">
      <c r="D27" s="923" t="s">
        <v>246</v>
      </c>
      <c r="E27" s="435" t="s">
        <v>231</v>
      </c>
      <c r="F27" s="457">
        <v>184.93</v>
      </c>
      <c r="G27" s="436">
        <v>0</v>
      </c>
      <c r="H27" s="965">
        <f t="shared" si="0"/>
        <v>0</v>
      </c>
    </row>
    <row r="28" spans="2:13" ht="13.5" customHeight="1">
      <c r="D28" s="923" t="s">
        <v>247</v>
      </c>
      <c r="E28" s="435" t="s">
        <v>231</v>
      </c>
      <c r="F28" s="457">
        <v>264.19</v>
      </c>
      <c r="G28" s="436">
        <v>45</v>
      </c>
      <c r="H28" s="965">
        <f t="shared" si="0"/>
        <v>11888.55</v>
      </c>
    </row>
    <row r="29" spans="2:13" ht="13.5" customHeight="1">
      <c r="D29" s="923" t="s">
        <v>248</v>
      </c>
      <c r="E29" s="435" t="s">
        <v>231</v>
      </c>
      <c r="F29" s="457">
        <v>264.19</v>
      </c>
      <c r="G29" s="436">
        <v>13.86</v>
      </c>
      <c r="H29" s="965">
        <f t="shared" si="0"/>
        <v>3661.6733999999997</v>
      </c>
    </row>
    <row r="30" spans="2:13" ht="13.5" hidden="1" customHeight="1">
      <c r="D30" s="923" t="s">
        <v>249</v>
      </c>
      <c r="E30" s="435" t="s">
        <v>250</v>
      </c>
      <c r="F30" s="457">
        <v>236.84</v>
      </c>
      <c r="G30" s="436">
        <v>0</v>
      </c>
      <c r="H30" s="965">
        <f t="shared" si="0"/>
        <v>0</v>
      </c>
    </row>
    <row r="31" spans="2:13" ht="13.5" customHeight="1">
      <c r="D31" s="923" t="s">
        <v>251</v>
      </c>
      <c r="E31" s="435" t="s">
        <v>231</v>
      </c>
      <c r="F31" s="457">
        <v>264.19</v>
      </c>
      <c r="G31" s="436">
        <v>5</v>
      </c>
      <c r="H31" s="965">
        <f t="shared" si="0"/>
        <v>1320.95</v>
      </c>
    </row>
    <row r="32" spans="2:13" ht="13.5" customHeight="1">
      <c r="D32" s="923" t="s">
        <v>252</v>
      </c>
      <c r="E32" s="435" t="s">
        <v>250</v>
      </c>
      <c r="F32" s="457">
        <v>180.83</v>
      </c>
      <c r="G32" s="436">
        <v>6</v>
      </c>
      <c r="H32" s="965">
        <f t="shared" si="0"/>
        <v>1084.98</v>
      </c>
    </row>
    <row r="33" spans="4:8" ht="13.5" customHeight="1">
      <c r="D33" s="923" t="s">
        <v>253</v>
      </c>
      <c r="E33" s="435" t="s">
        <v>254</v>
      </c>
      <c r="F33" s="457">
        <v>222.45</v>
      </c>
      <c r="G33" s="436">
        <v>8</v>
      </c>
      <c r="H33" s="965">
        <f t="shared" si="0"/>
        <v>1779.6</v>
      </c>
    </row>
    <row r="34" spans="4:8" ht="13.5" hidden="1" customHeight="1">
      <c r="D34" s="923" t="s">
        <v>255</v>
      </c>
      <c r="E34" s="435" t="s">
        <v>231</v>
      </c>
      <c r="F34" s="457">
        <v>224.56</v>
      </c>
      <c r="G34" s="436">
        <v>0</v>
      </c>
      <c r="H34" s="965">
        <f t="shared" si="0"/>
        <v>0</v>
      </c>
    </row>
    <row r="35" spans="4:8" ht="13.5" hidden="1" customHeight="1">
      <c r="D35" s="923" t="s">
        <v>256</v>
      </c>
      <c r="E35" s="435" t="s">
        <v>231</v>
      </c>
      <c r="F35" s="457">
        <v>224.56</v>
      </c>
      <c r="G35" s="436">
        <v>0</v>
      </c>
      <c r="H35" s="965">
        <f t="shared" si="0"/>
        <v>0</v>
      </c>
    </row>
    <row r="36" spans="4:8" ht="13.5" customHeight="1">
      <c r="D36" s="923" t="s">
        <v>257</v>
      </c>
      <c r="E36" s="435" t="s">
        <v>258</v>
      </c>
      <c r="F36" s="457">
        <v>16.62</v>
      </c>
      <c r="G36" s="436">
        <v>120</v>
      </c>
      <c r="H36" s="965">
        <f t="shared" si="0"/>
        <v>1994.4</v>
      </c>
    </row>
    <row r="37" spans="4:8" ht="13.5" customHeight="1">
      <c r="D37" s="923" t="s">
        <v>259</v>
      </c>
      <c r="E37" s="435" t="s">
        <v>231</v>
      </c>
      <c r="F37" s="457">
        <v>264.19</v>
      </c>
      <c r="G37" s="436">
        <v>4</v>
      </c>
      <c r="H37" s="965">
        <f t="shared" si="0"/>
        <v>1056.76</v>
      </c>
    </row>
    <row r="38" spans="4:8" ht="13.5" customHeight="1">
      <c r="D38" s="923" t="s">
        <v>260</v>
      </c>
      <c r="E38" s="435" t="s">
        <v>250</v>
      </c>
      <c r="F38" s="458">
        <v>5875.74</v>
      </c>
      <c r="G38" s="436">
        <v>1</v>
      </c>
      <c r="H38" s="965">
        <f t="shared" si="0"/>
        <v>5875.74</v>
      </c>
    </row>
    <row r="39" spans="4:8" ht="13.5" customHeight="1">
      <c r="D39" s="923" t="s">
        <v>261</v>
      </c>
      <c r="E39" s="435" t="s">
        <v>250</v>
      </c>
      <c r="F39" s="458">
        <v>2861.76</v>
      </c>
      <c r="G39" s="436">
        <v>1</v>
      </c>
      <c r="H39" s="965">
        <f t="shared" si="0"/>
        <v>2861.76</v>
      </c>
    </row>
    <row r="40" spans="4:8" ht="13.5" customHeight="1">
      <c r="D40" s="923" t="s">
        <v>262</v>
      </c>
      <c r="E40" s="435" t="s">
        <v>250</v>
      </c>
      <c r="F40" s="458">
        <v>12062.41</v>
      </c>
      <c r="G40" s="436">
        <v>1</v>
      </c>
      <c r="H40" s="965">
        <f t="shared" si="0"/>
        <v>12062.41</v>
      </c>
    </row>
    <row r="41" spans="4:8" ht="13.5" customHeight="1">
      <c r="D41" s="923" t="s">
        <v>263</v>
      </c>
      <c r="E41" s="435" t="s">
        <v>231</v>
      </c>
      <c r="F41" s="457">
        <v>383.63</v>
      </c>
      <c r="G41" s="436">
        <v>7.5</v>
      </c>
      <c r="H41" s="965">
        <f t="shared" si="0"/>
        <v>2877.2249999999999</v>
      </c>
    </row>
    <row r="42" spans="4:8" ht="13.5" customHeight="1">
      <c r="D42" s="923" t="s">
        <v>264</v>
      </c>
      <c r="E42" s="435" t="s">
        <v>250</v>
      </c>
      <c r="F42" s="458">
        <v>8055.61</v>
      </c>
      <c r="G42" s="436">
        <v>1</v>
      </c>
      <c r="H42" s="965">
        <f t="shared" si="0"/>
        <v>8055.61</v>
      </c>
    </row>
    <row r="43" spans="4:8" ht="13.5" customHeight="1">
      <c r="D43" s="923" t="s">
        <v>265</v>
      </c>
      <c r="E43" s="435" t="s">
        <v>250</v>
      </c>
      <c r="F43" s="458">
        <v>3059.24</v>
      </c>
      <c r="G43" s="436">
        <v>1</v>
      </c>
      <c r="H43" s="965">
        <f t="shared" si="0"/>
        <v>3059.24</v>
      </c>
    </row>
    <row r="44" spans="4:8" ht="13.5" customHeight="1">
      <c r="D44" s="923" t="s">
        <v>266</v>
      </c>
      <c r="E44" s="435" t="s">
        <v>250</v>
      </c>
      <c r="F44" s="458">
        <v>4716.33</v>
      </c>
      <c r="G44" s="436">
        <v>1</v>
      </c>
      <c r="H44" s="965">
        <f t="shared" si="0"/>
        <v>4716.33</v>
      </c>
    </row>
    <row r="45" spans="4:8" ht="13.5" customHeight="1">
      <c r="D45" s="923" t="s">
        <v>267</v>
      </c>
      <c r="E45" s="435" t="s">
        <v>268</v>
      </c>
      <c r="F45" s="457">
        <v>0.83</v>
      </c>
      <c r="G45" s="437">
        <v>15280</v>
      </c>
      <c r="H45" s="965">
        <f>F45*G45</f>
        <v>12682.4</v>
      </c>
    </row>
    <row r="46" spans="4:8" ht="13.5" customHeight="1">
      <c r="D46" s="923" t="s">
        <v>269</v>
      </c>
      <c r="E46" s="435" t="s">
        <v>236</v>
      </c>
      <c r="F46" s="457">
        <v>156.65</v>
      </c>
      <c r="G46" s="436">
        <v>10</v>
      </c>
      <c r="H46" s="965">
        <f t="shared" si="0"/>
        <v>1566.5</v>
      </c>
    </row>
    <row r="47" spans="4:8" ht="13.5" customHeight="1">
      <c r="D47" s="923" t="s">
        <v>270</v>
      </c>
      <c r="E47" s="435" t="s">
        <v>236</v>
      </c>
      <c r="F47" s="457">
        <v>56</v>
      </c>
      <c r="G47" s="436">
        <v>5</v>
      </c>
      <c r="H47" s="965">
        <f>F47*G47</f>
        <v>280</v>
      </c>
    </row>
    <row r="48" spans="4:8" ht="13.5" customHeight="1">
      <c r="D48" s="923" t="s">
        <v>271</v>
      </c>
      <c r="E48" s="435" t="s">
        <v>236</v>
      </c>
      <c r="F48" s="458">
        <v>2244.11</v>
      </c>
      <c r="G48" s="436">
        <v>1</v>
      </c>
      <c r="H48" s="965">
        <f t="shared" si="0"/>
        <v>2244.11</v>
      </c>
    </row>
    <row r="49" spans="4:8" ht="13.5" hidden="1" customHeight="1">
      <c r="D49" s="966" t="s">
        <v>272</v>
      </c>
      <c r="E49" s="680"/>
      <c r="F49" s="680"/>
      <c r="G49" s="680"/>
      <c r="H49" s="967"/>
    </row>
    <row r="50" spans="4:8" ht="13.5" hidden="1" customHeight="1">
      <c r="D50" s="923" t="s">
        <v>273</v>
      </c>
      <c r="E50" s="435" t="s">
        <v>250</v>
      </c>
      <c r="F50" s="450">
        <v>93210.5</v>
      </c>
      <c r="G50" s="436">
        <v>0</v>
      </c>
      <c r="H50" s="965">
        <f t="shared" si="0"/>
        <v>0</v>
      </c>
    </row>
    <row r="51" spans="4:8" ht="13.5" hidden="1" customHeight="1">
      <c r="D51" s="923" t="s">
        <v>274</v>
      </c>
      <c r="E51" s="435" t="s">
        <v>250</v>
      </c>
      <c r="F51" s="450">
        <v>61134.23</v>
      </c>
      <c r="G51" s="436">
        <v>0</v>
      </c>
      <c r="H51" s="965">
        <f t="shared" si="0"/>
        <v>0</v>
      </c>
    </row>
    <row r="52" spans="4:8" ht="13.5" hidden="1" customHeight="1">
      <c r="D52" s="923" t="s">
        <v>275</v>
      </c>
      <c r="E52" s="435" t="s">
        <v>231</v>
      </c>
      <c r="F52" s="451">
        <v>184.93</v>
      </c>
      <c r="G52" s="436">
        <v>0</v>
      </c>
      <c r="H52" s="965">
        <f t="shared" si="0"/>
        <v>0</v>
      </c>
    </row>
    <row r="53" spans="4:8">
      <c r="D53" s="966" t="s">
        <v>276</v>
      </c>
      <c r="E53" s="680"/>
      <c r="F53" s="680"/>
      <c r="G53" s="680"/>
      <c r="H53" s="967"/>
    </row>
    <row r="54" spans="4:8">
      <c r="D54" s="923" t="s">
        <v>277</v>
      </c>
      <c r="E54" s="455" t="s">
        <v>231</v>
      </c>
      <c r="F54" s="460">
        <v>393.06</v>
      </c>
      <c r="G54" s="456">
        <v>8</v>
      </c>
      <c r="H54" s="968">
        <f t="shared" si="0"/>
        <v>3144.48</v>
      </c>
    </row>
    <row r="55" spans="4:8" ht="13.5" customHeight="1">
      <c r="D55" s="923" t="s">
        <v>278</v>
      </c>
      <c r="E55" s="455" t="s">
        <v>231</v>
      </c>
      <c r="F55" s="460">
        <v>393.06</v>
      </c>
      <c r="G55" s="456">
        <v>6</v>
      </c>
      <c r="H55" s="968">
        <f t="shared" si="0"/>
        <v>2358.36</v>
      </c>
    </row>
    <row r="56" spans="4:8" ht="13.5" customHeight="1">
      <c r="D56" s="923" t="s">
        <v>279</v>
      </c>
      <c r="E56" s="455" t="s">
        <v>250</v>
      </c>
      <c r="F56" s="460">
        <v>100</v>
      </c>
      <c r="G56" s="456">
        <v>8</v>
      </c>
      <c r="H56" s="968">
        <f t="shared" si="0"/>
        <v>800</v>
      </c>
    </row>
    <row r="57" spans="4:8" ht="13.5" customHeight="1">
      <c r="D57" s="923" t="s">
        <v>280</v>
      </c>
      <c r="E57" s="455" t="s">
        <v>250</v>
      </c>
      <c r="F57" s="460">
        <v>106.67</v>
      </c>
      <c r="G57" s="456">
        <v>10</v>
      </c>
      <c r="H57" s="968">
        <f t="shared" si="0"/>
        <v>1066.7</v>
      </c>
    </row>
    <row r="58" spans="4:8" ht="13.5" customHeight="1">
      <c r="D58" s="923" t="s">
        <v>281</v>
      </c>
      <c r="E58" s="455" t="s">
        <v>282</v>
      </c>
      <c r="F58" s="460">
        <v>198.15</v>
      </c>
      <c r="G58" s="461">
        <v>220</v>
      </c>
      <c r="H58" s="968">
        <f t="shared" si="0"/>
        <v>43593</v>
      </c>
    </row>
    <row r="59" spans="4:8" ht="13.5" customHeight="1">
      <c r="D59" s="923" t="s">
        <v>283</v>
      </c>
      <c r="E59" s="455" t="s">
        <v>236</v>
      </c>
      <c r="F59" s="462">
        <v>2244.11</v>
      </c>
      <c r="G59" s="456">
        <v>20</v>
      </c>
      <c r="H59" s="968">
        <f t="shared" si="0"/>
        <v>44882.200000000004</v>
      </c>
    </row>
    <row r="60" spans="4:8">
      <c r="D60" s="966" t="s">
        <v>284</v>
      </c>
      <c r="E60" s="680"/>
      <c r="F60" s="680"/>
      <c r="G60" s="680"/>
      <c r="H60" s="967"/>
    </row>
    <row r="61" spans="4:8">
      <c r="D61" s="923" t="s">
        <v>285</v>
      </c>
      <c r="E61" s="435" t="s">
        <v>250</v>
      </c>
      <c r="F61" s="450">
        <v>5403.04</v>
      </c>
      <c r="G61" s="436">
        <v>1</v>
      </c>
      <c r="H61" s="965">
        <f t="shared" si="0"/>
        <v>5403.04</v>
      </c>
    </row>
    <row r="62" spans="4:8">
      <c r="D62" s="923" t="s">
        <v>286</v>
      </c>
      <c r="E62" s="435" t="s">
        <v>287</v>
      </c>
      <c r="F62" s="451">
        <v>0.4</v>
      </c>
      <c r="G62" s="437">
        <v>900</v>
      </c>
      <c r="H62" s="965">
        <f t="shared" si="0"/>
        <v>360</v>
      </c>
    </row>
    <row r="63" spans="4:8" hidden="1">
      <c r="D63" s="923" t="s">
        <v>288</v>
      </c>
      <c r="E63" s="435" t="s">
        <v>250</v>
      </c>
      <c r="F63" s="450">
        <v>6911.2</v>
      </c>
      <c r="G63" s="436">
        <v>0</v>
      </c>
      <c r="H63" s="965">
        <f t="shared" si="0"/>
        <v>0</v>
      </c>
    </row>
    <row r="64" spans="4:8" hidden="1">
      <c r="D64" s="923" t="s">
        <v>289</v>
      </c>
      <c r="E64" s="435" t="s">
        <v>250</v>
      </c>
      <c r="F64" s="450">
        <v>16461.310000000001</v>
      </c>
      <c r="G64" s="436">
        <v>0</v>
      </c>
      <c r="H64" s="965">
        <f t="shared" si="0"/>
        <v>0</v>
      </c>
    </row>
    <row r="65" spans="4:8">
      <c r="D65" s="923" t="s">
        <v>290</v>
      </c>
      <c r="E65" s="435" t="s">
        <v>250</v>
      </c>
      <c r="F65" s="450">
        <v>4807.28</v>
      </c>
      <c r="G65" s="436">
        <v>1</v>
      </c>
      <c r="H65" s="965">
        <f t="shared" si="0"/>
        <v>4807.28</v>
      </c>
    </row>
    <row r="66" spans="4:8">
      <c r="D66" s="637" t="s">
        <v>766</v>
      </c>
      <c r="E66" s="638"/>
      <c r="F66" s="639"/>
      <c r="G66" s="678">
        <f>SUM(H12:H65)</f>
        <v>257615.60750000001</v>
      </c>
      <c r="H66" s="679"/>
    </row>
  </sheetData>
  <mergeCells count="14">
    <mergeCell ref="D11:H11"/>
    <mergeCell ref="D15:H15"/>
    <mergeCell ref="D49:H49"/>
    <mergeCell ref="D53:H53"/>
    <mergeCell ref="D60:H60"/>
    <mergeCell ref="D66:F66"/>
    <mergeCell ref="G66:H66"/>
    <mergeCell ref="A1:K2"/>
    <mergeCell ref="D8:H8"/>
    <mergeCell ref="D9:D10"/>
    <mergeCell ref="E9:E10"/>
    <mergeCell ref="F9:F10"/>
    <mergeCell ref="G9:H9"/>
    <mergeCell ref="C4:H4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5" max="1048575" man="1"/>
  </colBreaks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4DCAC-A9E1-478C-9AEF-05E57B17FD41}">
  <dimension ref="B1:O51"/>
  <sheetViews>
    <sheetView showGridLines="0" showZeros="0" view="pageBreakPreview" topLeftCell="A9" zoomScaleNormal="100" zoomScaleSheetLayoutView="100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11.28515625" style="28" customWidth="1"/>
    <col min="3" max="3" width="6.85546875" style="28" customWidth="1"/>
    <col min="4" max="4" width="9.7109375" style="28" bestFit="1" customWidth="1"/>
    <col min="5" max="5" width="14.28515625" style="28" customWidth="1"/>
    <col min="6" max="6" width="17.42578125" style="28" customWidth="1"/>
    <col min="7" max="7" width="15.140625" style="28" customWidth="1"/>
    <col min="8" max="8" width="16.7109375" style="28" bestFit="1" customWidth="1"/>
    <col min="9" max="9" width="14.85546875" style="28" customWidth="1"/>
    <col min="10" max="10" width="10.7109375" style="36" customWidth="1"/>
    <col min="11" max="11" width="10.7109375" style="28" customWidth="1"/>
    <col min="12" max="12" width="13.42578125" style="28" customWidth="1"/>
    <col min="13" max="13" width="9.42578125" style="28" customWidth="1"/>
    <col min="14" max="14" width="1.7109375" style="28" customWidth="1"/>
    <col min="15" max="15" width="9.140625" style="28" customWidth="1"/>
    <col min="16" max="16384" width="9.140625" style="28"/>
  </cols>
  <sheetData>
    <row r="1" spans="2:15" s="18" customFormat="1" ht="20.100000000000001" customHeight="1">
      <c r="B1" s="521" t="s">
        <v>22</v>
      </c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</row>
    <row r="2" spans="2:15" s="18" customFormat="1" ht="20.100000000000001" customHeight="1"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</row>
    <row r="3" spans="2:15" s="18" customFormat="1" ht="15" customHeight="1">
      <c r="J3" s="34"/>
    </row>
    <row r="4" spans="2:15" s="5" customFormat="1" ht="15" customHeight="1">
      <c r="B4" s="5" t="s">
        <v>15</v>
      </c>
      <c r="C4" s="2" t="str">
        <f>'DADOS DA OBRA'!$B$13</f>
        <v>Construção de ponte de concreto sobre o Rio do Peixe, na GO-479, demolição de ponte existente, transporte e destinação do entulho da demolição</v>
      </c>
      <c r="F4" s="2"/>
      <c r="G4" s="2"/>
      <c r="H4" s="2"/>
      <c r="I4" s="2"/>
      <c r="J4" s="13"/>
      <c r="K4" s="233"/>
      <c r="L4" s="3" t="s">
        <v>20</v>
      </c>
      <c r="M4" s="969">
        <f>'CAPA - ORÇAMENTO'!$D$17</f>
        <v>45681</v>
      </c>
      <c r="N4" s="11"/>
      <c r="O4" s="11"/>
    </row>
    <row r="5" spans="2:15" s="5" customFormat="1" ht="15" customHeight="1">
      <c r="B5" s="5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J5" s="13"/>
      <c r="K5" s="6"/>
      <c r="L5" s="3" t="s">
        <v>16</v>
      </c>
      <c r="M5" s="4" t="str">
        <f>'DADOS DA OBRA'!$N$25</f>
        <v>00</v>
      </c>
    </row>
    <row r="6" spans="2:15" s="5" customFormat="1" ht="15" customHeight="1">
      <c r="B6" s="5" t="s">
        <v>21</v>
      </c>
      <c r="C6" s="12" t="s">
        <v>365</v>
      </c>
      <c r="J6" s="13"/>
      <c r="K6" s="16"/>
      <c r="L6" s="1"/>
    </row>
    <row r="7" spans="2:15" s="5" customFormat="1" ht="20.100000000000001" customHeight="1">
      <c r="B7" s="1"/>
      <c r="C7" s="12"/>
      <c r="J7" s="13"/>
      <c r="M7" s="3"/>
    </row>
    <row r="8" spans="2:15" s="5" customFormat="1" ht="25.5">
      <c r="B8" s="206" t="s">
        <v>369</v>
      </c>
      <c r="C8" s="40" t="s">
        <v>389</v>
      </c>
      <c r="D8" s="9" t="s">
        <v>469</v>
      </c>
      <c r="J8" s="13"/>
      <c r="M8" s="3"/>
    </row>
    <row r="9" spans="2:15" s="5" customFormat="1" ht="52.35" customHeight="1">
      <c r="B9" s="9"/>
      <c r="C9" s="9"/>
      <c r="D9" s="694" t="s">
        <v>388</v>
      </c>
      <c r="E9" s="694"/>
      <c r="F9" s="694"/>
      <c r="G9" s="694"/>
      <c r="H9" s="694"/>
      <c r="I9" s="694"/>
      <c r="J9" s="694"/>
      <c r="K9" s="694"/>
      <c r="L9" s="694"/>
      <c r="M9" s="694"/>
      <c r="N9" s="173"/>
    </row>
    <row r="10" spans="2:15" s="5" customFormat="1" ht="20.100000000000001" customHeight="1">
      <c r="B10" s="168"/>
      <c r="C10" s="169"/>
      <c r="D10" s="112" t="s">
        <v>140</v>
      </c>
      <c r="E10" s="89" t="s">
        <v>23</v>
      </c>
      <c r="F10" s="89" t="s">
        <v>96</v>
      </c>
      <c r="G10" s="89" t="s">
        <v>102</v>
      </c>
      <c r="H10" s="89" t="s">
        <v>103</v>
      </c>
      <c r="I10" s="89" t="s">
        <v>101</v>
      </c>
      <c r="J10" s="89" t="s">
        <v>98</v>
      </c>
      <c r="K10" s="89" t="s">
        <v>159</v>
      </c>
      <c r="L10" s="89"/>
      <c r="N10" s="37"/>
    </row>
    <row r="11" spans="2:15" s="5" customFormat="1" ht="20.100000000000001" customHeight="1">
      <c r="B11" s="172"/>
      <c r="C11" s="172"/>
      <c r="D11" s="40" t="s">
        <v>364</v>
      </c>
      <c r="E11" s="37" t="s">
        <v>68</v>
      </c>
      <c r="F11" s="37">
        <v>1</v>
      </c>
      <c r="G11" s="37">
        <v>4.7</v>
      </c>
      <c r="H11" s="37">
        <v>2.2999999999999998</v>
      </c>
      <c r="I11" s="37">
        <v>1</v>
      </c>
      <c r="J11" s="90">
        <f>F11*G11*H11*I11</f>
        <v>10.809999999999999</v>
      </c>
      <c r="K11" s="90">
        <f>J11*1.5</f>
        <v>16.214999999999996</v>
      </c>
      <c r="L11" s="90"/>
      <c r="N11" s="90"/>
    </row>
    <row r="12" spans="2:15" s="5" customFormat="1" ht="20.100000000000001" customHeight="1">
      <c r="B12" s="169"/>
      <c r="C12" s="169"/>
      <c r="D12" s="40" t="s">
        <v>364</v>
      </c>
      <c r="E12" s="37" t="s">
        <v>60</v>
      </c>
      <c r="F12" s="37">
        <v>3</v>
      </c>
      <c r="G12" s="37">
        <v>0.8</v>
      </c>
      <c r="H12" s="37">
        <v>0.8</v>
      </c>
      <c r="I12" s="37">
        <v>9.1999999999999993</v>
      </c>
      <c r="J12" s="90">
        <f t="shared" ref="J12:J15" si="0">F12*G12*H12*I12</f>
        <v>17.664000000000001</v>
      </c>
      <c r="K12" s="90">
        <f t="shared" ref="K12:K18" si="1">J12*1.5</f>
        <v>26.496000000000002</v>
      </c>
      <c r="L12" s="90"/>
      <c r="N12" s="90"/>
    </row>
    <row r="13" spans="2:15" s="5" customFormat="1" ht="20.100000000000001" customHeight="1">
      <c r="B13" s="93"/>
      <c r="C13" s="93"/>
      <c r="D13" s="40" t="s">
        <v>364</v>
      </c>
      <c r="E13" s="37" t="s">
        <v>97</v>
      </c>
      <c r="F13" s="37">
        <v>2</v>
      </c>
      <c r="G13" s="37">
        <v>0.3</v>
      </c>
      <c r="H13" s="37">
        <v>1.75</v>
      </c>
      <c r="I13" s="37">
        <v>50</v>
      </c>
      <c r="J13" s="90">
        <f t="shared" si="0"/>
        <v>52.5</v>
      </c>
      <c r="K13" s="90">
        <f t="shared" si="1"/>
        <v>78.75</v>
      </c>
      <c r="L13" s="90"/>
      <c r="N13" s="90"/>
    </row>
    <row r="14" spans="2:15" s="5" customFormat="1" ht="20.100000000000001" customHeight="1">
      <c r="B14" s="9"/>
      <c r="C14" s="37"/>
      <c r="D14" s="40" t="s">
        <v>364</v>
      </c>
      <c r="E14" s="37" t="s">
        <v>99</v>
      </c>
      <c r="F14" s="37">
        <v>10</v>
      </c>
      <c r="G14" s="37">
        <v>0.3</v>
      </c>
      <c r="H14" s="37">
        <v>1.5</v>
      </c>
      <c r="I14" s="37">
        <v>2.5</v>
      </c>
      <c r="J14" s="90">
        <f t="shared" si="0"/>
        <v>11.25</v>
      </c>
      <c r="K14" s="90">
        <f t="shared" si="1"/>
        <v>16.875</v>
      </c>
      <c r="L14" s="90"/>
      <c r="N14" s="90"/>
    </row>
    <row r="15" spans="2:15" s="5" customFormat="1" ht="20.100000000000001" customHeight="1">
      <c r="B15" s="9"/>
      <c r="C15" s="37"/>
      <c r="D15" s="40" t="s">
        <v>364</v>
      </c>
      <c r="E15" s="37" t="s">
        <v>100</v>
      </c>
      <c r="F15" s="37">
        <v>1</v>
      </c>
      <c r="G15" s="37">
        <v>4.7</v>
      </c>
      <c r="H15" s="37">
        <v>0.3</v>
      </c>
      <c r="I15" s="37">
        <v>55</v>
      </c>
      <c r="J15" s="90">
        <f t="shared" si="0"/>
        <v>77.55</v>
      </c>
      <c r="K15" s="90">
        <f t="shared" si="1"/>
        <v>116.32499999999999</v>
      </c>
      <c r="L15" s="90"/>
      <c r="N15" s="90"/>
    </row>
    <row r="16" spans="2:15" s="5" customFormat="1" ht="20.100000000000001" customHeight="1">
      <c r="B16" s="9"/>
      <c r="C16" s="37"/>
      <c r="D16" s="40" t="s">
        <v>364</v>
      </c>
      <c r="E16" s="37" t="s">
        <v>120</v>
      </c>
      <c r="F16" s="37">
        <v>2</v>
      </c>
      <c r="G16" s="37">
        <v>0.15</v>
      </c>
      <c r="H16" s="37">
        <v>0.15</v>
      </c>
      <c r="I16" s="37">
        <v>55</v>
      </c>
      <c r="J16" s="90">
        <f>F16*G16*H16*I16</f>
        <v>2.4750000000000001</v>
      </c>
      <c r="K16" s="90">
        <f t="shared" si="1"/>
        <v>3.7125000000000004</v>
      </c>
      <c r="L16" s="90"/>
      <c r="N16" s="89"/>
    </row>
    <row r="17" spans="2:14" s="5" customFormat="1" ht="20.100000000000001" customHeight="1">
      <c r="B17" s="9"/>
      <c r="C17" s="37"/>
      <c r="D17" s="40" t="s">
        <v>364</v>
      </c>
      <c r="E17" s="40" t="s">
        <v>119</v>
      </c>
      <c r="F17" s="37">
        <f>56*2</f>
        <v>112</v>
      </c>
      <c r="G17" s="37">
        <v>0.15</v>
      </c>
      <c r="H17" s="37">
        <v>0.15</v>
      </c>
      <c r="I17" s="37">
        <v>0.8</v>
      </c>
      <c r="J17" s="90">
        <f>F17*G17*H17*I17</f>
        <v>2.016</v>
      </c>
      <c r="K17" s="37">
        <f t="shared" si="1"/>
        <v>3.024</v>
      </c>
      <c r="L17" s="37"/>
      <c r="N17" s="89"/>
    </row>
    <row r="18" spans="2:14" s="5" customFormat="1" ht="20.100000000000001" customHeight="1">
      <c r="B18" s="9"/>
      <c r="C18" s="37"/>
      <c r="D18" s="37" t="s">
        <v>391</v>
      </c>
      <c r="E18" s="40" t="s">
        <v>68</v>
      </c>
      <c r="F18" s="37">
        <v>1</v>
      </c>
      <c r="G18" s="37">
        <v>0.75</v>
      </c>
      <c r="H18" s="37">
        <v>0.75</v>
      </c>
      <c r="I18" s="37">
        <v>0.7</v>
      </c>
      <c r="J18" s="90">
        <f>'PONTE-ENSAIO PROVA DE CARGA'!J21</f>
        <v>0.421875</v>
      </c>
      <c r="K18" s="90">
        <f t="shared" si="1"/>
        <v>0.6328125</v>
      </c>
      <c r="L18" s="90"/>
      <c r="N18" s="89"/>
    </row>
    <row r="19" spans="2:14" s="5" customFormat="1" ht="20.100000000000001" customHeight="1">
      <c r="B19" s="9"/>
      <c r="C19" s="37"/>
      <c r="D19" s="691" t="s">
        <v>121</v>
      </c>
      <c r="E19" s="691"/>
      <c r="F19" s="691"/>
      <c r="G19" s="691"/>
      <c r="H19" s="691"/>
      <c r="I19" s="691"/>
      <c r="J19" s="92">
        <f>SUM(J11:J18)</f>
        <v>174.68687499999999</v>
      </c>
      <c r="K19" s="92">
        <f>SUM(K11:K18)</f>
        <v>262.03031249999998</v>
      </c>
      <c r="L19" s="204" t="s">
        <v>225</v>
      </c>
      <c r="N19" s="95"/>
    </row>
    <row r="20" spans="2:14" s="5" customFormat="1" ht="17.25" customHeight="1">
      <c r="B20" s="9"/>
      <c r="C20" s="37"/>
      <c r="D20" s="9"/>
      <c r="E20" s="40"/>
      <c r="F20" s="89"/>
      <c r="G20" s="89"/>
      <c r="H20" s="89"/>
      <c r="I20" s="89"/>
      <c r="J20" s="89"/>
      <c r="K20" s="92"/>
      <c r="L20" s="92"/>
      <c r="M20" s="204"/>
      <c r="N20" s="95"/>
    </row>
    <row r="21" spans="2:14" s="5" customFormat="1" ht="21.75" customHeight="1">
      <c r="B21" s="206" t="s">
        <v>369</v>
      </c>
      <c r="C21" s="40" t="s">
        <v>637</v>
      </c>
      <c r="D21" s="9" t="s">
        <v>636</v>
      </c>
      <c r="E21" s="9"/>
      <c r="F21" s="9"/>
      <c r="G21" s="9"/>
      <c r="H21" s="9"/>
      <c r="I21" s="9"/>
      <c r="J21" s="37"/>
      <c r="K21" s="9"/>
      <c r="L21" s="9"/>
      <c r="M21" s="37"/>
      <c r="N21" s="95"/>
    </row>
    <row r="22" spans="2:14" s="5" customFormat="1" ht="20.100000000000001" customHeight="1">
      <c r="B22" s="9"/>
      <c r="C22" s="37"/>
      <c r="F22" s="89" t="s">
        <v>95</v>
      </c>
      <c r="G22" s="89" t="s">
        <v>130</v>
      </c>
      <c r="H22" s="89" t="s">
        <v>403</v>
      </c>
      <c r="I22" s="89" t="s">
        <v>402</v>
      </c>
      <c r="L22" s="9"/>
      <c r="M22" s="37"/>
      <c r="N22" s="95"/>
    </row>
    <row r="23" spans="2:14" s="5" customFormat="1" ht="20.100000000000001" customHeight="1">
      <c r="B23" s="9"/>
      <c r="C23" s="37"/>
      <c r="F23" s="37" t="s">
        <v>387</v>
      </c>
      <c r="G23" s="92">
        <f>((4+5)*(10.8+10))*2</f>
        <v>374.40000000000003</v>
      </c>
      <c r="H23" s="92">
        <f>+G23*0.05</f>
        <v>18.720000000000002</v>
      </c>
      <c r="I23" s="90">
        <f>H23*1.3</f>
        <v>24.336000000000006</v>
      </c>
      <c r="L23" s="93"/>
      <c r="M23" s="37"/>
      <c r="N23" s="95"/>
    </row>
    <row r="24" spans="2:14" s="5" customFormat="1" ht="20.100000000000001" customHeight="1">
      <c r="C24" s="37"/>
      <c r="H24" s="89"/>
      <c r="I24" s="89"/>
      <c r="J24" s="89"/>
      <c r="K24" s="89"/>
      <c r="L24" s="92"/>
      <c r="M24" s="204"/>
      <c r="N24" s="95"/>
    </row>
    <row r="25" spans="2:14" s="5" customFormat="1" ht="20.100000000000001" customHeight="1">
      <c r="B25" s="9" t="s">
        <v>434</v>
      </c>
      <c r="C25" s="37"/>
      <c r="G25" s="9"/>
      <c r="H25" s="89"/>
      <c r="I25" s="89"/>
      <c r="J25" s="89"/>
      <c r="K25" s="89"/>
      <c r="L25" s="92"/>
      <c r="M25" s="204"/>
      <c r="N25" s="95"/>
    </row>
    <row r="26" spans="2:14" s="5" customFormat="1" ht="20.100000000000001" customHeight="1">
      <c r="B26" s="9"/>
      <c r="C26" s="37"/>
      <c r="G26" s="9"/>
      <c r="H26" s="89"/>
      <c r="I26" s="89"/>
      <c r="J26" s="89"/>
      <c r="K26" s="89"/>
      <c r="L26" s="92"/>
      <c r="M26" s="204"/>
      <c r="N26" s="95"/>
    </row>
    <row r="27" spans="2:14" s="5" customFormat="1" ht="25.5" customHeight="1">
      <c r="B27" s="206" t="s">
        <v>369</v>
      </c>
      <c r="C27" s="40" t="s">
        <v>470</v>
      </c>
      <c r="D27" s="9" t="s">
        <v>390</v>
      </c>
      <c r="E27" s="9"/>
      <c r="F27" s="91"/>
      <c r="G27" s="203"/>
      <c r="H27" s="9"/>
      <c r="J27" s="13"/>
      <c r="K27" s="92"/>
      <c r="L27" s="93"/>
      <c r="M27" s="37"/>
      <c r="N27" s="95"/>
    </row>
    <row r="28" spans="2:14" s="5" customFormat="1" ht="20.100000000000001" customHeight="1">
      <c r="B28" s="9"/>
      <c r="C28" s="37"/>
      <c r="D28" s="9"/>
      <c r="E28" s="89"/>
      <c r="G28" s="89" t="s">
        <v>95</v>
      </c>
      <c r="H28" s="89" t="s">
        <v>737</v>
      </c>
      <c r="I28" s="89"/>
      <c r="J28" s="13"/>
      <c r="K28" s="92"/>
      <c r="L28" s="93"/>
      <c r="M28" s="37"/>
      <c r="N28" s="95"/>
    </row>
    <row r="29" spans="2:14" s="5" customFormat="1" ht="20.100000000000001" customHeight="1">
      <c r="B29" s="9"/>
      <c r="C29" s="37"/>
      <c r="D29" s="37"/>
      <c r="E29" s="37"/>
      <c r="G29" s="37" t="s">
        <v>392</v>
      </c>
      <c r="H29" s="92">
        <f>J19</f>
        <v>174.68687499999999</v>
      </c>
      <c r="I29" s="204" t="s">
        <v>225</v>
      </c>
      <c r="J29" s="13"/>
      <c r="K29" s="92"/>
      <c r="L29" s="93"/>
      <c r="M29" s="37"/>
      <c r="N29" s="95"/>
    </row>
    <row r="30" spans="2:14" s="5" customFormat="1" ht="20.100000000000001" customHeight="1">
      <c r="B30" s="9"/>
      <c r="C30" s="37"/>
      <c r="D30" s="9"/>
      <c r="E30" s="37"/>
      <c r="G30" s="37" t="s">
        <v>393</v>
      </c>
      <c r="H30" s="92">
        <f>H23</f>
        <v>18.720000000000002</v>
      </c>
      <c r="I30" s="204" t="s">
        <v>225</v>
      </c>
      <c r="J30" s="13"/>
      <c r="K30" s="92"/>
      <c r="L30" s="93"/>
      <c r="M30" s="37"/>
      <c r="N30" s="95"/>
    </row>
    <row r="31" spans="2:14" s="5" customFormat="1" ht="20.100000000000001" customHeight="1">
      <c r="B31" s="9"/>
      <c r="C31" s="37"/>
      <c r="D31" s="9"/>
      <c r="E31" s="9"/>
      <c r="G31" s="89" t="s">
        <v>394</v>
      </c>
      <c r="H31" s="205">
        <f>SUM(H29:H30)</f>
        <v>193.40687499999999</v>
      </c>
      <c r="I31" s="204" t="s">
        <v>225</v>
      </c>
      <c r="J31" s="13"/>
      <c r="K31" s="92"/>
      <c r="L31" s="93"/>
      <c r="M31" s="37"/>
      <c r="N31" s="95"/>
    </row>
    <row r="32" spans="2:14" s="5" customFormat="1" ht="20.100000000000001" customHeight="1">
      <c r="B32" s="9"/>
      <c r="D32" s="9"/>
      <c r="F32" s="91"/>
      <c r="G32" s="203"/>
      <c r="H32" s="9"/>
      <c r="J32" s="13"/>
      <c r="K32" s="92"/>
      <c r="L32" s="93"/>
      <c r="M32" s="37"/>
      <c r="N32" s="95"/>
    </row>
    <row r="33" spans="2:10" ht="25.5">
      <c r="B33" s="206" t="s">
        <v>369</v>
      </c>
      <c r="C33" s="40">
        <v>40006</v>
      </c>
      <c r="D33" s="9" t="s">
        <v>395</v>
      </c>
      <c r="I33" s="90"/>
      <c r="J33" s="37"/>
    </row>
    <row r="34" spans="2:10">
      <c r="F34" s="89" t="s">
        <v>726</v>
      </c>
      <c r="G34" s="89" t="s">
        <v>98</v>
      </c>
      <c r="H34" s="89" t="s">
        <v>112</v>
      </c>
      <c r="I34" s="89" t="s">
        <v>397</v>
      </c>
      <c r="J34" s="37"/>
    </row>
    <row r="35" spans="2:10" ht="25.5">
      <c r="F35" s="206" t="s">
        <v>727</v>
      </c>
      <c r="G35" s="203">
        <f>K19</f>
        <v>262.03031249999998</v>
      </c>
      <c r="H35" s="203">
        <f>'PONTE-DMT'!G13</f>
        <v>173</v>
      </c>
      <c r="I35" s="92">
        <f>G35*H35</f>
        <v>45331.244062499994</v>
      </c>
      <c r="J35" s="92"/>
    </row>
    <row r="36" spans="2:10">
      <c r="F36" s="692" t="s">
        <v>728</v>
      </c>
      <c r="G36" s="203">
        <f>I23</f>
        <v>24.336000000000006</v>
      </c>
      <c r="H36" s="203">
        <f>'PONTE-DMT'!F14</f>
        <v>0.5</v>
      </c>
      <c r="I36" s="92">
        <f>G36*H36</f>
        <v>12.168000000000003</v>
      </c>
      <c r="J36" s="92"/>
    </row>
    <row r="37" spans="2:10" ht="13.5" customHeight="1">
      <c r="F37" s="692"/>
      <c r="G37" s="203"/>
      <c r="H37" s="203"/>
      <c r="I37" s="92"/>
      <c r="J37" s="92"/>
    </row>
    <row r="38" spans="2:10" ht="13.5" customHeight="1">
      <c r="F38" s="691" t="s">
        <v>394</v>
      </c>
      <c r="G38" s="691"/>
      <c r="H38" s="691"/>
      <c r="I38" s="92">
        <f>SUM(I35:I37)</f>
        <v>45343.412062499992</v>
      </c>
      <c r="J38" s="92"/>
    </row>
    <row r="39" spans="2:10">
      <c r="E39" s="206"/>
      <c r="F39" s="37"/>
      <c r="G39" s="203"/>
      <c r="H39" s="37"/>
      <c r="I39" s="92"/>
      <c r="J39" s="92"/>
    </row>
    <row r="40" spans="2:10">
      <c r="B40" s="9"/>
      <c r="C40" s="37"/>
      <c r="D40" s="9" t="s">
        <v>396</v>
      </c>
      <c r="E40" s="40"/>
      <c r="F40" s="89"/>
      <c r="G40" s="89"/>
      <c r="H40" s="89"/>
      <c r="I40" s="92"/>
      <c r="J40" s="92"/>
    </row>
    <row r="41" spans="2:10">
      <c r="D41" s="9" t="s">
        <v>729</v>
      </c>
      <c r="I41" s="90"/>
      <c r="J41" s="37"/>
    </row>
    <row r="42" spans="2:10">
      <c r="I42" s="92"/>
      <c r="J42" s="92"/>
    </row>
    <row r="43" spans="2:10" ht="25.5">
      <c r="B43" s="206" t="s">
        <v>369</v>
      </c>
      <c r="C43" s="40">
        <v>40145</v>
      </c>
      <c r="D43" s="9" t="s">
        <v>754</v>
      </c>
      <c r="G43" s="36"/>
      <c r="H43" s="36"/>
      <c r="I43" s="92"/>
      <c r="J43" s="92"/>
    </row>
    <row r="44" spans="2:10" ht="13.5" customHeight="1">
      <c r="G44" s="89" t="s">
        <v>726</v>
      </c>
      <c r="H44" s="89" t="s">
        <v>403</v>
      </c>
      <c r="I44" s="92"/>
      <c r="J44" s="92"/>
    </row>
    <row r="45" spans="2:10" ht="13.5" customHeight="1">
      <c r="G45" s="692" t="s">
        <v>728</v>
      </c>
      <c r="H45" s="693">
        <f>H23</f>
        <v>18.720000000000002</v>
      </c>
      <c r="I45" s="92"/>
      <c r="J45" s="92"/>
    </row>
    <row r="46" spans="2:10">
      <c r="G46" s="692"/>
      <c r="H46" s="693"/>
      <c r="I46" s="92"/>
      <c r="J46" s="92"/>
    </row>
    <row r="48" spans="2:10">
      <c r="B48" s="206" t="s">
        <v>735</v>
      </c>
      <c r="C48" s="40">
        <v>10039</v>
      </c>
      <c r="D48" s="9" t="s">
        <v>736</v>
      </c>
      <c r="E48" s="89"/>
      <c r="F48" s="89"/>
      <c r="G48" s="89"/>
      <c r="H48" s="89"/>
    </row>
    <row r="49" spans="5:8">
      <c r="E49" s="225"/>
      <c r="F49" s="201"/>
      <c r="H49" s="202"/>
    </row>
    <row r="50" spans="5:8">
      <c r="G50" s="89" t="s">
        <v>726</v>
      </c>
      <c r="H50" s="89" t="s">
        <v>738</v>
      </c>
    </row>
    <row r="51" spans="5:8" ht="25.5">
      <c r="G51" s="206" t="s">
        <v>727</v>
      </c>
      <c r="H51" s="92">
        <f>J19*2.5</f>
        <v>436.71718749999997</v>
      </c>
    </row>
  </sheetData>
  <mergeCells count="7">
    <mergeCell ref="F38:H38"/>
    <mergeCell ref="G45:G46"/>
    <mergeCell ref="H45:H46"/>
    <mergeCell ref="B1:N2"/>
    <mergeCell ref="D9:M9"/>
    <mergeCell ref="D19:I19"/>
    <mergeCell ref="F36:F37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75" orientation="landscape" r:id="rId1"/>
  <headerFooter>
    <oddHeader>&amp;L&amp;G</oddHeader>
    <oddFooter>&amp;L&amp;"Arial Narrow,Normal"&amp;10&amp;A
&amp;F&amp;R&amp;"Arial Narrow,Normal"&amp;10&amp;P de &amp;N</oddFoot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86859-76E7-4452-A5ED-2DF59C61DA43}">
  <dimension ref="A1:S54"/>
  <sheetViews>
    <sheetView showGridLines="0" showZeros="0" view="pageBreakPreview" topLeftCell="A38" zoomScale="130" zoomScaleNormal="40" zoomScaleSheetLayoutView="130" zoomScalePageLayoutView="120" workbookViewId="0">
      <selection activeCell="R21" sqref="R21:R22"/>
    </sheetView>
  </sheetViews>
  <sheetFormatPr defaultColWidth="4.85546875" defaultRowHeight="13.5"/>
  <cols>
    <col min="1" max="1" width="1.7109375" style="28" customWidth="1"/>
    <col min="2" max="2" width="14.42578125" style="28" customWidth="1"/>
    <col min="3" max="3" width="6.28515625" style="28" customWidth="1"/>
    <col min="4" max="4" width="8.28515625" style="28" customWidth="1"/>
    <col min="5" max="5" width="5.42578125" style="28" customWidth="1"/>
    <col min="6" max="6" width="11.85546875" style="28" customWidth="1"/>
    <col min="7" max="7" width="15.28515625" style="28" customWidth="1"/>
    <col min="8" max="8" width="12.42578125" style="28" customWidth="1"/>
    <col min="9" max="9" width="11.85546875" style="28" customWidth="1"/>
    <col min="10" max="10" width="8.28515625" style="28" customWidth="1"/>
    <col min="11" max="11" width="10.7109375" style="28" customWidth="1"/>
    <col min="12" max="12" width="1.7109375" style="28" customWidth="1"/>
    <col min="13" max="16384" width="4.85546875" style="28"/>
  </cols>
  <sheetData>
    <row r="1" spans="1:16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</row>
    <row r="2" spans="1:16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</row>
    <row r="3" spans="1:16" s="18" customFormat="1" ht="15" customHeight="1">
      <c r="B3" s="41"/>
      <c r="C3" s="41"/>
      <c r="D3" s="41"/>
      <c r="E3" s="41"/>
      <c r="F3" s="41"/>
      <c r="G3" s="41"/>
      <c r="H3" s="41"/>
      <c r="I3" s="41"/>
      <c r="J3" s="41"/>
      <c r="K3" s="41"/>
    </row>
    <row r="4" spans="1:16" s="5" customFormat="1" ht="24.95" customHeight="1">
      <c r="B4" s="5" t="s">
        <v>15</v>
      </c>
      <c r="C4" s="598" t="str">
        <f>'DADOS DA OBRA'!$B$13</f>
        <v>Construção de ponte de concreto sobre o Rio do Peixe, na GO-479, demolição de ponte existente, transporte e destinação do entulho da demolição</v>
      </c>
      <c r="D4" s="598"/>
      <c r="E4" s="598"/>
      <c r="F4" s="598"/>
      <c r="G4" s="598"/>
      <c r="H4" s="598"/>
      <c r="I4" s="598"/>
      <c r="J4" s="3" t="s">
        <v>20</v>
      </c>
      <c r="K4" s="969">
        <f>'CAPA - ORÇAMENTO'!$D$17</f>
        <v>45681</v>
      </c>
      <c r="M4" s="10"/>
      <c r="N4" s="10"/>
      <c r="O4" s="11"/>
      <c r="P4" s="11"/>
    </row>
    <row r="5" spans="1:16" s="5" customFormat="1" ht="15" customHeight="1">
      <c r="B5" s="5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J5" s="3" t="s">
        <v>16</v>
      </c>
      <c r="K5" s="4" t="str">
        <f>'DADOS DA OBRA'!$N$25</f>
        <v>00</v>
      </c>
    </row>
    <row r="6" spans="1:16" s="5" customFormat="1" ht="15" customHeight="1">
      <c r="B6" s="5" t="s">
        <v>21</v>
      </c>
      <c r="C6" s="12" t="s">
        <v>642</v>
      </c>
      <c r="J6" s="1"/>
      <c r="K6" s="94"/>
    </row>
    <row r="7" spans="1:16" s="5" customFormat="1" ht="11.25" customHeight="1">
      <c r="E7" s="12"/>
    </row>
    <row r="8" spans="1:16" s="5" customFormat="1" ht="11.25" customHeight="1">
      <c r="E8" s="12"/>
    </row>
    <row r="9" spans="1:16" s="5" customFormat="1" ht="11.25" customHeight="1">
      <c r="E9" s="12"/>
    </row>
    <row r="10" spans="1:16" s="5" customFormat="1" ht="11.25" customHeight="1">
      <c r="E10" s="12"/>
    </row>
    <row r="11" spans="1:16" s="5" customFormat="1" ht="11.25" customHeight="1">
      <c r="E11" s="12"/>
    </row>
    <row r="12" spans="1:16" s="5" customFormat="1" ht="11.25" customHeight="1">
      <c r="E12" s="12"/>
    </row>
    <row r="13" spans="1:16" s="5" customFormat="1" ht="11.25" customHeight="1">
      <c r="E13" s="12"/>
    </row>
    <row r="14" spans="1:16" s="5" customFormat="1" ht="11.25" customHeight="1">
      <c r="E14" s="12"/>
    </row>
    <row r="15" spans="1:16" s="5" customFormat="1" ht="11.25" customHeight="1">
      <c r="E15" s="12"/>
    </row>
    <row r="16" spans="1:16" s="5" customFormat="1" ht="11.25" customHeight="1">
      <c r="E16" s="12"/>
    </row>
    <row r="17" spans="5:5" s="5" customFormat="1" ht="11.25" customHeight="1">
      <c r="E17" s="12"/>
    </row>
    <row r="18" spans="5:5" s="5" customFormat="1" ht="11.25" customHeight="1">
      <c r="E18" s="12"/>
    </row>
    <row r="19" spans="5:5" s="5" customFormat="1" ht="11.25" customHeight="1">
      <c r="E19" s="12"/>
    </row>
    <row r="20" spans="5:5" s="5" customFormat="1" ht="11.25" customHeight="1">
      <c r="E20" s="12"/>
    </row>
    <row r="21" spans="5:5" s="5" customFormat="1" ht="11.25" customHeight="1">
      <c r="E21" s="12"/>
    </row>
    <row r="22" spans="5:5" s="5" customFormat="1" ht="11.25" customHeight="1">
      <c r="E22" s="12"/>
    </row>
    <row r="23" spans="5:5" s="5" customFormat="1" ht="11.25" customHeight="1">
      <c r="E23" s="12"/>
    </row>
    <row r="24" spans="5:5" s="5" customFormat="1" ht="11.25" customHeight="1">
      <c r="E24" s="12"/>
    </row>
    <row r="25" spans="5:5" s="5" customFormat="1" ht="11.25" customHeight="1">
      <c r="E25" s="12"/>
    </row>
    <row r="26" spans="5:5" s="5" customFormat="1" ht="11.25" customHeight="1">
      <c r="E26" s="12"/>
    </row>
    <row r="27" spans="5:5" s="5" customFormat="1" ht="11.25" customHeight="1">
      <c r="E27" s="12"/>
    </row>
    <row r="28" spans="5:5" s="5" customFormat="1" ht="11.25" customHeight="1">
      <c r="E28" s="12"/>
    </row>
    <row r="29" spans="5:5" s="5" customFormat="1" ht="11.25" customHeight="1">
      <c r="E29" s="12"/>
    </row>
    <row r="30" spans="5:5" s="5" customFormat="1" ht="11.25" customHeight="1">
      <c r="E30" s="12"/>
    </row>
    <row r="31" spans="5:5" s="5" customFormat="1" ht="11.25" customHeight="1">
      <c r="E31" s="12"/>
    </row>
    <row r="32" spans="5:5" s="5" customFormat="1" ht="11.25" customHeight="1">
      <c r="E32" s="12"/>
    </row>
    <row r="33" spans="1:11" s="5" customFormat="1" ht="11.25" customHeight="1">
      <c r="E33" s="12"/>
    </row>
    <row r="34" spans="1:11" s="5" customFormat="1" ht="11.25" customHeight="1">
      <c r="E34" s="12"/>
    </row>
    <row r="35" spans="1:11" s="5" customFormat="1" ht="11.25" customHeight="1">
      <c r="E35" s="12"/>
    </row>
    <row r="36" spans="1:11" s="5" customFormat="1" ht="11.25" customHeight="1">
      <c r="E36" s="12"/>
    </row>
    <row r="37" spans="1:11" s="5" customFormat="1" ht="11.25" customHeight="1">
      <c r="B37" s="707" t="s">
        <v>641</v>
      </c>
      <c r="C37" s="707"/>
      <c r="D37" s="707"/>
      <c r="E37" s="707"/>
      <c r="F37" s="707"/>
      <c r="G37" s="707"/>
      <c r="H37" s="707"/>
      <c r="I37" s="707"/>
      <c r="J37" s="707"/>
      <c r="K37" s="707"/>
    </row>
    <row r="38" spans="1:11" s="5" customFormat="1" ht="11.25" customHeight="1">
      <c r="E38" s="12"/>
    </row>
    <row r="39" spans="1:11" s="5" customFormat="1" ht="11.25" customHeight="1">
      <c r="E39" s="12"/>
    </row>
    <row r="40" spans="1:11" s="5" customFormat="1" ht="11.25" customHeight="1" thickBot="1">
      <c r="E40" s="12"/>
    </row>
    <row r="41" spans="1:11" s="27" customFormat="1" ht="34.5" customHeight="1">
      <c r="D41" s="699" t="s">
        <v>23</v>
      </c>
      <c r="E41" s="700"/>
      <c r="F41" s="298" t="s">
        <v>432</v>
      </c>
      <c r="G41" s="298" t="s">
        <v>428</v>
      </c>
      <c r="H41" s="298" t="s">
        <v>429</v>
      </c>
      <c r="I41" s="299" t="s">
        <v>430</v>
      </c>
      <c r="J41" s="212"/>
      <c r="K41" s="212"/>
    </row>
    <row r="42" spans="1:11" s="27" customFormat="1" ht="28.5" customHeight="1" thickBot="1">
      <c r="D42" s="701"/>
      <c r="E42" s="702"/>
      <c r="F42" s="300" t="s">
        <v>25</v>
      </c>
      <c r="G42" s="300" t="s">
        <v>25</v>
      </c>
      <c r="H42" s="300" t="s">
        <v>377</v>
      </c>
      <c r="I42" s="301" t="s">
        <v>25</v>
      </c>
      <c r="J42" s="212"/>
      <c r="K42" s="212"/>
    </row>
    <row r="43" spans="1:11" s="27" customFormat="1" ht="30" customHeight="1">
      <c r="D43" s="703" t="s">
        <v>371</v>
      </c>
      <c r="E43" s="704"/>
      <c r="F43" s="223">
        <v>6.29</v>
      </c>
      <c r="G43" s="223"/>
      <c r="H43" s="223"/>
      <c r="I43" s="224"/>
      <c r="J43" s="221"/>
      <c r="K43" s="221"/>
    </row>
    <row r="44" spans="1:11" s="27" customFormat="1" ht="34.5" customHeight="1" thickBot="1">
      <c r="D44" s="705" t="s">
        <v>431</v>
      </c>
      <c r="E44" s="706"/>
      <c r="F44" s="295"/>
      <c r="G44" s="295">
        <f>I44-F43</f>
        <v>8015.37</v>
      </c>
      <c r="H44" s="295">
        <f>G44*0.5*1.3</f>
        <v>5209.9904999999999</v>
      </c>
      <c r="I44" s="296">
        <v>8021.66</v>
      </c>
      <c r="J44" s="221"/>
      <c r="K44" s="221"/>
    </row>
    <row r="45" spans="1:11" s="27" customFormat="1" ht="30" customHeight="1" thickBot="1">
      <c r="D45" s="696" t="s">
        <v>18</v>
      </c>
      <c r="E45" s="697"/>
      <c r="F45" s="297">
        <f>SUM(F43:F44)</f>
        <v>6.29</v>
      </c>
      <c r="G45" s="297">
        <f>SUM(G43:G44)</f>
        <v>8015.37</v>
      </c>
      <c r="H45" s="297">
        <f>H44</f>
        <v>5209.9904999999999</v>
      </c>
      <c r="I45" s="278">
        <f>SUM(I43:I44)</f>
        <v>8021.66</v>
      </c>
      <c r="J45" s="66"/>
      <c r="K45" s="66"/>
    </row>
    <row r="46" spans="1:11" s="27" customFormat="1" ht="15" customHeight="1">
      <c r="A46" s="695" t="s">
        <v>433</v>
      </c>
      <c r="B46" s="695"/>
      <c r="C46" s="695"/>
      <c r="D46" s="695"/>
      <c r="E46" s="695"/>
      <c r="F46" s="695"/>
      <c r="G46" s="695"/>
      <c r="H46" s="695"/>
      <c r="I46" s="695"/>
      <c r="J46" s="695"/>
      <c r="K46" s="695"/>
    </row>
    <row r="47" spans="1:11" s="27" customFormat="1" ht="12.75">
      <c r="A47" s="695"/>
      <c r="B47" s="695"/>
      <c r="C47" s="695"/>
      <c r="D47" s="695"/>
      <c r="E47" s="695"/>
      <c r="F47" s="695"/>
      <c r="G47" s="695"/>
      <c r="H47" s="695"/>
      <c r="I47" s="695"/>
      <c r="J47" s="695"/>
      <c r="K47" s="695"/>
    </row>
    <row r="48" spans="1:11" s="27" customFormat="1" ht="12.75">
      <c r="A48" s="444"/>
      <c r="B48" s="444"/>
      <c r="C48" s="444"/>
      <c r="D48" s="444"/>
      <c r="E48" s="444"/>
      <c r="F48" s="444"/>
      <c r="G48" s="444"/>
      <c r="H48" s="444"/>
      <c r="I48" s="444"/>
      <c r="J48" s="444"/>
      <c r="K48" s="444"/>
    </row>
    <row r="49" spans="2:19" ht="20.100000000000001" customHeight="1">
      <c r="B49" s="42" t="s">
        <v>36</v>
      </c>
      <c r="E49" s="190"/>
      <c r="F49" s="190"/>
      <c r="G49" s="42"/>
      <c r="H49" s="42"/>
      <c r="I49" s="42"/>
      <c r="J49" s="42"/>
      <c r="K49" s="42"/>
    </row>
    <row r="50" spans="2:19" s="9" customFormat="1" ht="25.5">
      <c r="B50" s="226" t="s">
        <v>369</v>
      </c>
      <c r="C50" s="234">
        <v>45020</v>
      </c>
      <c r="D50" s="228" t="s">
        <v>439</v>
      </c>
      <c r="E50" s="228"/>
      <c r="F50" s="228"/>
      <c r="G50" s="228"/>
      <c r="H50" s="228"/>
      <c r="I50" s="228"/>
      <c r="J50" s="229" t="s">
        <v>104</v>
      </c>
      <c r="K50" s="235">
        <f>F45</f>
        <v>6.29</v>
      </c>
      <c r="R50" s="37"/>
      <c r="S50" s="201"/>
    </row>
    <row r="51" spans="2:19" s="9" customFormat="1" ht="25.5">
      <c r="B51" s="226" t="s">
        <v>369</v>
      </c>
      <c r="C51" s="234">
        <v>40317</v>
      </c>
      <c r="D51" s="228" t="s">
        <v>440</v>
      </c>
      <c r="E51" s="228"/>
      <c r="F51" s="228"/>
      <c r="G51" s="228"/>
      <c r="H51" s="228"/>
      <c r="I51" s="228"/>
      <c r="J51" s="229" t="s">
        <v>104</v>
      </c>
      <c r="K51" s="235">
        <f>G45</f>
        <v>8015.37</v>
      </c>
      <c r="R51" s="37"/>
      <c r="S51" s="201"/>
    </row>
    <row r="52" spans="2:19" s="9" customFormat="1" ht="25.5">
      <c r="B52" s="226" t="s">
        <v>369</v>
      </c>
      <c r="C52" s="234">
        <v>40315</v>
      </c>
      <c r="D52" s="228" t="s">
        <v>441</v>
      </c>
      <c r="E52" s="228"/>
      <c r="F52" s="228"/>
      <c r="G52" s="228"/>
      <c r="H52" s="228"/>
      <c r="I52" s="228"/>
      <c r="J52" s="229" t="s">
        <v>104</v>
      </c>
      <c r="K52" s="235">
        <f>G45</f>
        <v>8015.37</v>
      </c>
      <c r="R52" s="37"/>
      <c r="S52" s="201"/>
    </row>
    <row r="53" spans="2:19" s="9" customFormat="1" ht="25.5">
      <c r="B53" s="226" t="s">
        <v>369</v>
      </c>
      <c r="C53" s="234">
        <v>40320</v>
      </c>
      <c r="D53" s="228" t="s">
        <v>442</v>
      </c>
      <c r="E53" s="228"/>
      <c r="F53" s="228"/>
      <c r="G53" s="228"/>
      <c r="H53" s="228"/>
      <c r="I53" s="228"/>
      <c r="J53" s="229" t="s">
        <v>444</v>
      </c>
      <c r="K53" s="235">
        <f>H45</f>
        <v>5209.9904999999999</v>
      </c>
      <c r="R53" s="37"/>
      <c r="S53" s="201"/>
    </row>
    <row r="54" spans="2:19" s="9" customFormat="1" ht="25.5">
      <c r="B54" s="226" t="s">
        <v>369</v>
      </c>
      <c r="C54" s="234">
        <v>40100</v>
      </c>
      <c r="D54" s="228" t="s">
        <v>443</v>
      </c>
      <c r="E54" s="228"/>
      <c r="F54" s="228"/>
      <c r="G54" s="228"/>
      <c r="H54" s="228"/>
      <c r="I54" s="228"/>
      <c r="J54" s="229" t="s">
        <v>104</v>
      </c>
      <c r="K54" s="235">
        <f>I45</f>
        <v>8021.66</v>
      </c>
      <c r="R54" s="37"/>
      <c r="S54" s="201"/>
    </row>
  </sheetData>
  <mergeCells count="8">
    <mergeCell ref="A1:L2"/>
    <mergeCell ref="A46:K47"/>
    <mergeCell ref="D45:E45"/>
    <mergeCell ref="D41:E42"/>
    <mergeCell ref="D43:E43"/>
    <mergeCell ref="D44:E44"/>
    <mergeCell ref="B37:K37"/>
    <mergeCell ref="C4:I4"/>
  </mergeCells>
  <phoneticPr fontId="34" type="noConversion"/>
  <printOptions horizontalCentered="1"/>
  <pageMargins left="0.51181102362204722" right="0.51181102362204722" top="0.78740157480314965" bottom="0.78740157480314965" header="0.31496062992125984" footer="0.39370078740157483"/>
  <pageSetup paperSize="9" scale="103" orientation="landscape" r:id="rId1"/>
  <headerFooter>
    <oddHeader>&amp;L&amp;G</oddHeader>
    <oddFooter>&amp;L&amp;"Arial Narrow,Normal"&amp;10&amp;A
&amp;F&amp;R&amp;"Arial Narrow,Normal"&amp;10&amp;P de &amp;N</oddFooter>
  </headerFooter>
  <rowBreaks count="2" manualBreakCount="2">
    <brk id="38" max="11" man="1"/>
    <brk id="54" max="11" man="1"/>
  </rowBreaks>
  <colBreaks count="1" manualBreakCount="1">
    <brk id="12" max="1048575" man="1"/>
  </colBreaks>
  <drawing r:id="rId2"/>
  <legacyDrawingHF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4F072-F327-4F5D-B397-337EFC4BD8C2}">
  <dimension ref="A1:T83"/>
  <sheetViews>
    <sheetView showGridLines="0" showZeros="0" view="pageBreakPreview" zoomScaleNormal="55" zoomScaleSheetLayoutView="100" zoomScalePageLayoutView="130" workbookViewId="0">
      <selection activeCell="R21" sqref="R21:R22"/>
    </sheetView>
  </sheetViews>
  <sheetFormatPr defaultColWidth="9.140625" defaultRowHeight="13.5"/>
  <cols>
    <col min="1" max="1" width="1.5703125" style="28" customWidth="1"/>
    <col min="2" max="2" width="15.85546875" style="28" customWidth="1"/>
    <col min="3" max="3" width="18.28515625" style="28" customWidth="1"/>
    <col min="4" max="4" width="13.42578125" style="28" customWidth="1"/>
    <col min="5" max="5" width="22" style="28" customWidth="1"/>
    <col min="6" max="6" width="14.5703125" style="28" customWidth="1"/>
    <col min="7" max="7" width="15" style="28" customWidth="1"/>
    <col min="8" max="8" width="15.7109375" style="28" customWidth="1"/>
    <col min="9" max="9" width="14.42578125" style="28" customWidth="1"/>
    <col min="10" max="10" width="16.28515625" style="28" customWidth="1"/>
    <col min="11" max="11" width="13.7109375" style="28" customWidth="1"/>
    <col min="12" max="12" width="1.5703125" style="28" customWidth="1"/>
    <col min="13" max="14" width="15.7109375" style="28" customWidth="1"/>
    <col min="15" max="15" width="8.42578125" style="28" customWidth="1"/>
    <col min="16" max="16" width="19.7109375" style="28" customWidth="1"/>
    <col min="17" max="17" width="9.140625" style="28" customWidth="1"/>
    <col min="18" max="52" width="9.140625" style="28"/>
    <col min="53" max="53" width="9.140625" style="28" customWidth="1"/>
    <col min="54" max="16384" width="9.140625" style="28"/>
  </cols>
  <sheetData>
    <row r="1" spans="1:20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41"/>
      <c r="N1" s="41"/>
      <c r="O1" s="51"/>
    </row>
    <row r="2" spans="1:20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41"/>
      <c r="N2" s="41"/>
      <c r="O2" s="51"/>
    </row>
    <row r="3" spans="1:20" s="18" customFormat="1" ht="15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</row>
    <row r="4" spans="1:20" s="5" customFormat="1" ht="15" customHeight="1">
      <c r="B4" s="5" t="s">
        <v>15</v>
      </c>
      <c r="C4" s="2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J4" s="3" t="s">
        <v>20</v>
      </c>
      <c r="K4" s="969">
        <f>'CAPA - ORÇAMENTO'!$D$17</f>
        <v>45681</v>
      </c>
      <c r="N4" s="3"/>
      <c r="Q4" s="10"/>
      <c r="R4" s="10"/>
      <c r="S4" s="11"/>
      <c r="T4" s="11"/>
    </row>
    <row r="5" spans="1:20" s="5" customFormat="1" ht="15" customHeight="1">
      <c r="B5" s="5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J5" s="3" t="s">
        <v>16</v>
      </c>
      <c r="K5" s="4" t="str">
        <f>'DADOS DA OBRA'!$N$25</f>
        <v>00</v>
      </c>
      <c r="N5" s="3"/>
    </row>
    <row r="6" spans="1:20" s="5" customFormat="1" ht="15" customHeight="1">
      <c r="B6" s="5" t="s">
        <v>21</v>
      </c>
      <c r="C6" s="12" t="s">
        <v>224</v>
      </c>
      <c r="J6" s="1"/>
      <c r="K6" s="94"/>
    </row>
    <row r="7" spans="1:20" s="5" customFormat="1" ht="12.75" customHeight="1">
      <c r="C7" s="12"/>
      <c r="M7" s="16"/>
    </row>
    <row r="8" spans="1:20" s="5" customFormat="1" ht="12.75" customHeight="1">
      <c r="C8" s="12"/>
      <c r="M8" s="16"/>
    </row>
    <row r="9" spans="1:20" s="5" customFormat="1" ht="20.100000000000001" customHeight="1" thickBot="1">
      <c r="B9" s="253"/>
      <c r="C9" s="253"/>
      <c r="D9" s="260"/>
      <c r="E9" s="253"/>
      <c r="F9" s="732"/>
      <c r="G9" s="732"/>
      <c r="H9" s="253"/>
      <c r="I9" s="253"/>
      <c r="J9" s="253"/>
      <c r="K9" s="253"/>
      <c r="M9" s="253"/>
      <c r="N9" s="253"/>
    </row>
    <row r="10" spans="1:20" s="17" customFormat="1" ht="20.100000000000001" customHeight="1" thickBot="1">
      <c r="B10" s="222"/>
      <c r="C10" s="222"/>
      <c r="D10" s="27"/>
      <c r="E10" s="715" t="s">
        <v>747</v>
      </c>
      <c r="F10" s="716"/>
      <c r="G10" s="716"/>
      <c r="H10" s="716"/>
      <c r="I10" s="717"/>
      <c r="J10" s="252"/>
      <c r="K10" s="27"/>
      <c r="M10" s="27"/>
      <c r="N10" s="27"/>
    </row>
    <row r="11" spans="1:20" s="38" customFormat="1" ht="20.100000000000001" customHeight="1" thickBot="1">
      <c r="B11" s="52"/>
      <c r="E11" s="726" t="s">
        <v>162</v>
      </c>
      <c r="F11" s="727"/>
      <c r="G11" s="466" t="s">
        <v>739</v>
      </c>
      <c r="H11" s="466" t="s">
        <v>740</v>
      </c>
      <c r="I11" s="467" t="s">
        <v>185</v>
      </c>
      <c r="J11" s="252"/>
      <c r="K11" s="27"/>
      <c r="M11" s="27"/>
      <c r="N11" s="27"/>
    </row>
    <row r="12" spans="1:20" s="38" customFormat="1" ht="20.100000000000001" customHeight="1">
      <c r="B12" s="52"/>
      <c r="E12" s="728" t="s">
        <v>741</v>
      </c>
      <c r="F12" s="729"/>
      <c r="G12" s="465">
        <v>31.5</v>
      </c>
      <c r="H12" s="465">
        <v>30.5</v>
      </c>
      <c r="I12" s="468">
        <f>SUM(G12:H12)</f>
        <v>62</v>
      </c>
      <c r="J12" s="27"/>
      <c r="K12" s="27"/>
      <c r="M12" s="27"/>
      <c r="N12" s="27"/>
    </row>
    <row r="13" spans="1:20" s="38" customFormat="1" ht="17.25" customHeight="1">
      <c r="B13" s="27"/>
      <c r="E13" s="730" t="s">
        <v>742</v>
      </c>
      <c r="F13" s="731"/>
      <c r="G13" s="463">
        <v>812.5</v>
      </c>
      <c r="H13" s="463">
        <v>578</v>
      </c>
      <c r="I13" s="469">
        <f t="shared" ref="I13" si="0">SUM(G13:H13)</f>
        <v>1390.5</v>
      </c>
      <c r="J13" s="27"/>
      <c r="K13" s="27"/>
      <c r="M13" s="27"/>
      <c r="N13" s="27"/>
    </row>
    <row r="14" spans="1:20" s="38" customFormat="1" ht="23.25" customHeight="1">
      <c r="B14" s="27"/>
      <c r="E14" s="730" t="s">
        <v>743</v>
      </c>
      <c r="F14" s="731"/>
      <c r="G14" s="463">
        <v>1386</v>
      </c>
      <c r="H14" s="463">
        <v>808</v>
      </c>
      <c r="I14" s="469">
        <f>SUM(G14:H14)*0.23</f>
        <v>504.62</v>
      </c>
      <c r="J14" s="27"/>
      <c r="K14" s="27"/>
      <c r="M14" s="27"/>
      <c r="N14" s="27"/>
    </row>
    <row r="15" spans="1:20" s="38" customFormat="1" ht="15.6" customHeight="1">
      <c r="B15" s="252"/>
      <c r="E15" s="730" t="s">
        <v>744</v>
      </c>
      <c r="F15" s="731"/>
      <c r="G15" s="463">
        <v>774</v>
      </c>
      <c r="H15" s="463">
        <v>524.1</v>
      </c>
      <c r="I15" s="469">
        <f>SUM(G15:H15)</f>
        <v>1298.0999999999999</v>
      </c>
      <c r="J15" s="27"/>
      <c r="K15" s="222"/>
      <c r="M15" s="222"/>
      <c r="N15" s="222"/>
    </row>
    <row r="16" spans="1:20" s="27" customFormat="1" ht="15.6" customHeight="1">
      <c r="B16" s="252"/>
      <c r="E16" s="730" t="s">
        <v>745</v>
      </c>
      <c r="F16" s="731"/>
      <c r="G16" s="463">
        <v>2100</v>
      </c>
      <c r="H16" s="463">
        <v>1318</v>
      </c>
      <c r="I16" s="469">
        <f>SUM(G16:H16)</f>
        <v>3418</v>
      </c>
      <c r="K16" s="222"/>
      <c r="M16" s="222"/>
      <c r="N16" s="222"/>
    </row>
    <row r="17" spans="2:14" s="27" customFormat="1" ht="15.6" customHeight="1" thickBot="1">
      <c r="B17" s="252"/>
      <c r="E17" s="718" t="s">
        <v>746</v>
      </c>
      <c r="F17" s="719"/>
      <c r="G17" s="464">
        <v>1337.2</v>
      </c>
      <c r="H17" s="464">
        <v>913.5</v>
      </c>
      <c r="I17" s="470">
        <f>SUM(G17:H17)</f>
        <v>2250.6999999999998</v>
      </c>
      <c r="J17" s="252"/>
      <c r="K17" s="252"/>
      <c r="M17" s="252"/>
      <c r="N17" s="252"/>
    </row>
    <row r="18" spans="2:14" s="27" customFormat="1" ht="15.6" customHeight="1">
      <c r="B18" s="446" t="s">
        <v>501</v>
      </c>
      <c r="C18" s="707"/>
      <c r="D18" s="707"/>
      <c r="E18" s="714" t="s">
        <v>752</v>
      </c>
      <c r="F18" s="714"/>
      <c r="G18" s="714"/>
      <c r="H18" s="714"/>
      <c r="I18" s="714"/>
      <c r="J18" s="222"/>
      <c r="K18" s="222"/>
      <c r="M18" s="222"/>
      <c r="N18" s="222"/>
    </row>
    <row r="19" spans="2:14" ht="15.6" customHeight="1">
      <c r="B19" s="445"/>
      <c r="C19" s="447"/>
      <c r="D19" s="243"/>
      <c r="E19" s="243"/>
      <c r="F19" s="243"/>
      <c r="G19" s="243"/>
      <c r="H19" s="243"/>
      <c r="I19" s="243"/>
      <c r="J19" s="243"/>
      <c r="K19" s="243"/>
      <c r="M19" s="243"/>
      <c r="N19" s="243"/>
    </row>
    <row r="20" spans="2:14" ht="15.6" customHeight="1" thickBot="1">
      <c r="B20" s="252"/>
      <c r="C20" s="252"/>
      <c r="D20" s="252"/>
      <c r="E20" s="252"/>
      <c r="F20" s="252"/>
      <c r="G20" s="252"/>
      <c r="H20" s="252"/>
      <c r="I20" s="252"/>
      <c r="J20" s="252"/>
      <c r="K20" s="252"/>
      <c r="M20" s="252"/>
      <c r="N20" s="252"/>
    </row>
    <row r="21" spans="2:14" ht="21" customHeight="1" thickBot="1">
      <c r="B21" s="715" t="s">
        <v>748</v>
      </c>
      <c r="C21" s="716"/>
      <c r="D21" s="716"/>
      <c r="E21" s="716"/>
      <c r="F21" s="716"/>
      <c r="G21" s="716"/>
      <c r="H21" s="716"/>
      <c r="I21" s="716"/>
      <c r="J21" s="716"/>
      <c r="K21" s="717"/>
      <c r="M21" s="244"/>
      <c r="N21" s="244"/>
    </row>
    <row r="22" spans="2:14" ht="39.75" customHeight="1" thickBot="1">
      <c r="B22" s="381" t="s">
        <v>588</v>
      </c>
      <c r="C22" s="381" t="s">
        <v>749</v>
      </c>
      <c r="D22" s="381" t="s">
        <v>591</v>
      </c>
      <c r="E22" s="383" t="s">
        <v>428</v>
      </c>
      <c r="F22" s="381" t="s">
        <v>593</v>
      </c>
      <c r="G22" s="381" t="s">
        <v>595</v>
      </c>
      <c r="H22" s="381" t="s">
        <v>753</v>
      </c>
      <c r="I22" s="381" t="s">
        <v>594</v>
      </c>
      <c r="J22" s="381" t="s">
        <v>589</v>
      </c>
      <c r="K22" s="381" t="s">
        <v>590</v>
      </c>
      <c r="M22" s="252"/>
      <c r="N22" s="252"/>
    </row>
    <row r="23" spans="2:14" ht="29.25" customHeight="1" thickBot="1">
      <c r="B23" s="381" t="s">
        <v>25</v>
      </c>
      <c r="C23" s="381" t="s">
        <v>31</v>
      </c>
      <c r="D23" s="381" t="s">
        <v>592</v>
      </c>
      <c r="E23" s="285" t="s">
        <v>25</v>
      </c>
      <c r="F23" s="381" t="s">
        <v>25</v>
      </c>
      <c r="G23" s="381" t="s">
        <v>377</v>
      </c>
      <c r="H23" s="381" t="s">
        <v>25</v>
      </c>
      <c r="I23" s="381" t="s">
        <v>25</v>
      </c>
      <c r="J23" s="381" t="s">
        <v>377</v>
      </c>
      <c r="K23" s="381" t="s">
        <v>25</v>
      </c>
      <c r="M23" s="222"/>
      <c r="N23" s="222"/>
    </row>
    <row r="24" spans="2:14" ht="24.75" customHeight="1" thickBot="1">
      <c r="B24" s="384">
        <f>SUM(H43,H57)</f>
        <v>3866.4749999999999</v>
      </c>
      <c r="C24" s="385">
        <f>(((0.5+3+1.94+1.97)*85)+((0.5+3+2.89+0.92)*60))</f>
        <v>1068.4499999999998</v>
      </c>
      <c r="D24" s="382">
        <f>SUM(I12,I13,I14)*'PONTE-DMT'!G12</f>
        <v>89636.09599999999</v>
      </c>
      <c r="E24" s="386">
        <f>SUM(I43,J43,I57,J57)</f>
        <v>3695.0875000000001</v>
      </c>
      <c r="F24" s="384">
        <f>SUM(I43,J43,I57,J57)</f>
        <v>3695.0875000000001</v>
      </c>
      <c r="G24" s="384">
        <f>'PONTE-DMT'!F15*F24*1.3</f>
        <v>2401.8068750000002</v>
      </c>
      <c r="H24" s="384">
        <f>SUM(I43,I57,J43,J57)</f>
        <v>3695.0875000000001</v>
      </c>
      <c r="I24" s="384">
        <f>B24</f>
        <v>3866.4749999999999</v>
      </c>
      <c r="J24" s="384">
        <f>'PONTE-DMT'!F14*I24*1.3</f>
        <v>2513.2087500000002</v>
      </c>
      <c r="K24" s="384">
        <f>I24</f>
        <v>3866.4749999999999</v>
      </c>
      <c r="M24" s="222"/>
      <c r="N24" s="222"/>
    </row>
    <row r="25" spans="2:14" s="17" customFormat="1" ht="20.100000000000001" customHeight="1">
      <c r="M25" s="27"/>
      <c r="N25" s="27"/>
    </row>
    <row r="26" spans="2:14">
      <c r="K26" s="471"/>
      <c r="M26" s="246"/>
      <c r="N26" s="246"/>
    </row>
    <row r="27" spans="2:14" ht="38.25" customHeight="1">
      <c r="M27" s="246"/>
      <c r="N27" s="246"/>
    </row>
    <row r="28" spans="2:14">
      <c r="M28" s="246"/>
      <c r="N28" s="246"/>
    </row>
    <row r="29" spans="2:14">
      <c r="B29" s="9"/>
      <c r="C29" s="9"/>
      <c r="D29" s="9"/>
      <c r="E29" s="9"/>
      <c r="F29" s="9"/>
      <c r="G29" s="9"/>
      <c r="H29" s="9"/>
      <c r="I29" s="9"/>
      <c r="J29" s="9"/>
      <c r="K29" s="9"/>
      <c r="M29" s="37"/>
      <c r="N29" s="37"/>
    </row>
    <row r="30" spans="2:14" ht="17.25" thickBot="1">
      <c r="B30" s="253"/>
      <c r="C30" s="253"/>
      <c r="D30" s="253"/>
      <c r="E30" s="253"/>
      <c r="F30" s="253"/>
      <c r="G30" s="253"/>
      <c r="H30" s="253"/>
      <c r="I30" s="253"/>
      <c r="J30" s="253"/>
      <c r="K30" s="253"/>
      <c r="M30" s="253"/>
      <c r="N30" s="253"/>
    </row>
    <row r="31" spans="2:14" ht="15.75" customHeight="1" thickBot="1">
      <c r="B31" s="252"/>
      <c r="C31" s="720" t="s">
        <v>568</v>
      </c>
      <c r="D31" s="721"/>
      <c r="E31" s="721"/>
      <c r="F31" s="721"/>
      <c r="G31" s="721"/>
      <c r="H31" s="721"/>
      <c r="I31" s="721"/>
      <c r="J31" s="722"/>
      <c r="K31" s="27"/>
      <c r="M31" s="27"/>
      <c r="N31" s="27"/>
    </row>
    <row r="32" spans="2:14" ht="14.25" thickBot="1">
      <c r="B32" s="252"/>
      <c r="C32" s="403" t="s">
        <v>569</v>
      </c>
      <c r="D32" s="403" t="s">
        <v>570</v>
      </c>
      <c r="E32" s="403" t="s">
        <v>571</v>
      </c>
      <c r="F32" s="403" t="s">
        <v>572</v>
      </c>
      <c r="G32" s="403" t="s">
        <v>573</v>
      </c>
      <c r="H32" s="403" t="s">
        <v>574</v>
      </c>
      <c r="I32" s="403" t="s">
        <v>575</v>
      </c>
      <c r="J32" s="403" t="s">
        <v>576</v>
      </c>
      <c r="K32" s="27"/>
      <c r="M32" s="27"/>
      <c r="N32" s="27"/>
    </row>
    <row r="33" spans="2:14" ht="14.25" thickBot="1">
      <c r="B33" s="247"/>
      <c r="C33" s="489" t="s">
        <v>577</v>
      </c>
      <c r="D33" s="490">
        <v>18.399999999999999</v>
      </c>
      <c r="E33" s="490">
        <v>17.100000000000001</v>
      </c>
      <c r="F33" s="490">
        <v>10</v>
      </c>
      <c r="G33" s="490">
        <v>5.42</v>
      </c>
      <c r="H33" s="490">
        <f t="shared" ref="H33:H40" si="1">((D33+D34)/2)*F33</f>
        <v>222.29999999999995</v>
      </c>
      <c r="I33" s="490">
        <f t="shared" ref="I33:I40" si="2">((E33+E34)/2)*F33</f>
        <v>244.50000000000003</v>
      </c>
      <c r="J33" s="489">
        <f t="shared" ref="J33:J41" si="3">(((G33+G34)/2)*F33)*1.25</f>
        <v>75.750000000000014</v>
      </c>
      <c r="K33" s="27"/>
      <c r="M33" s="27"/>
      <c r="N33" s="27"/>
    </row>
    <row r="34" spans="2:14" ht="14.25" thickBot="1">
      <c r="B34" s="247"/>
      <c r="C34" s="489" t="s">
        <v>578</v>
      </c>
      <c r="D34" s="490">
        <v>26.06</v>
      </c>
      <c r="E34" s="490">
        <v>31.8</v>
      </c>
      <c r="F34" s="490">
        <v>10</v>
      </c>
      <c r="G34" s="490">
        <v>6.7</v>
      </c>
      <c r="H34" s="490">
        <f t="shared" si="1"/>
        <v>244.79999999999995</v>
      </c>
      <c r="I34" s="490">
        <f t="shared" si="2"/>
        <v>286.3</v>
      </c>
      <c r="J34" s="489">
        <f t="shared" si="3"/>
        <v>108.125</v>
      </c>
      <c r="K34" s="27"/>
      <c r="M34" s="27"/>
      <c r="N34" s="27"/>
    </row>
    <row r="35" spans="2:14" ht="14.25" thickBot="1">
      <c r="B35" s="252"/>
      <c r="C35" s="489" t="s">
        <v>579</v>
      </c>
      <c r="D35" s="490">
        <v>22.9</v>
      </c>
      <c r="E35" s="490">
        <v>25.46</v>
      </c>
      <c r="F35" s="490">
        <v>10</v>
      </c>
      <c r="G35" s="490">
        <v>10.6</v>
      </c>
      <c r="H35" s="490">
        <f t="shared" si="1"/>
        <v>254.85</v>
      </c>
      <c r="I35" s="490">
        <f t="shared" si="2"/>
        <v>264.20000000000005</v>
      </c>
      <c r="J35" s="489">
        <f t="shared" si="3"/>
        <v>145.62499999999997</v>
      </c>
      <c r="K35" s="222"/>
      <c r="M35" s="222"/>
      <c r="N35" s="222"/>
    </row>
    <row r="36" spans="2:14" s="9" customFormat="1" ht="15.75" customHeight="1" thickBot="1">
      <c r="B36" s="226"/>
      <c r="C36" s="489" t="s">
        <v>580</v>
      </c>
      <c r="D36" s="490">
        <v>28.07</v>
      </c>
      <c r="E36" s="490">
        <v>27.38</v>
      </c>
      <c r="F36" s="490">
        <v>10</v>
      </c>
      <c r="G36" s="490">
        <v>12.7</v>
      </c>
      <c r="H36" s="490">
        <f t="shared" si="1"/>
        <v>256.70000000000005</v>
      </c>
      <c r="I36" s="490">
        <f t="shared" si="2"/>
        <v>302.89999999999998</v>
      </c>
      <c r="J36" s="489">
        <f t="shared" si="3"/>
        <v>148.125</v>
      </c>
      <c r="M36" s="37"/>
    </row>
    <row r="37" spans="2:14" s="9" customFormat="1" thickBot="1">
      <c r="B37" s="226"/>
      <c r="C37" s="489" t="s">
        <v>581</v>
      </c>
      <c r="D37" s="490">
        <v>23.27</v>
      </c>
      <c r="E37" s="490">
        <v>33.200000000000003</v>
      </c>
      <c r="F37" s="490">
        <v>10</v>
      </c>
      <c r="G37" s="490">
        <v>11</v>
      </c>
      <c r="H37" s="490">
        <f t="shared" si="1"/>
        <v>302.59999999999997</v>
      </c>
      <c r="I37" s="490">
        <f t="shared" si="2"/>
        <v>169.75</v>
      </c>
      <c r="J37" s="489">
        <f t="shared" si="3"/>
        <v>162.5</v>
      </c>
      <c r="M37" s="37"/>
    </row>
    <row r="38" spans="2:14" s="9" customFormat="1" thickBot="1">
      <c r="B38" s="226"/>
      <c r="C38" s="489" t="s">
        <v>582</v>
      </c>
      <c r="D38" s="490">
        <v>37.25</v>
      </c>
      <c r="E38" s="490">
        <v>0.75</v>
      </c>
      <c r="F38" s="490">
        <v>10</v>
      </c>
      <c r="G38" s="490">
        <v>15</v>
      </c>
      <c r="H38" s="490">
        <f t="shared" si="1"/>
        <v>341.75</v>
      </c>
      <c r="I38" s="490">
        <f t="shared" si="2"/>
        <v>4.25</v>
      </c>
      <c r="J38" s="489">
        <f t="shared" si="3"/>
        <v>193.125</v>
      </c>
      <c r="M38" s="37"/>
    </row>
    <row r="39" spans="2:14" s="9" customFormat="1" thickBot="1">
      <c r="B39" s="226"/>
      <c r="C39" s="489" t="s">
        <v>583</v>
      </c>
      <c r="D39" s="490">
        <v>31.1</v>
      </c>
      <c r="E39" s="490">
        <v>0.1</v>
      </c>
      <c r="F39" s="490">
        <v>10</v>
      </c>
      <c r="G39" s="490">
        <v>15.9</v>
      </c>
      <c r="H39" s="490">
        <f t="shared" si="1"/>
        <v>365</v>
      </c>
      <c r="I39" s="490">
        <f t="shared" si="2"/>
        <v>1</v>
      </c>
      <c r="J39" s="489">
        <f t="shared" si="3"/>
        <v>199.0625</v>
      </c>
      <c r="M39" s="37"/>
    </row>
    <row r="40" spans="2:14" s="9" customFormat="1" thickBot="1">
      <c r="B40" s="226"/>
      <c r="C40" s="489" t="s">
        <v>584</v>
      </c>
      <c r="D40" s="490">
        <v>41.9</v>
      </c>
      <c r="E40" s="490">
        <v>0.1</v>
      </c>
      <c r="F40" s="490">
        <v>10</v>
      </c>
      <c r="G40" s="490">
        <v>15.95</v>
      </c>
      <c r="H40" s="490">
        <f t="shared" si="1"/>
        <v>395.5</v>
      </c>
      <c r="I40" s="490">
        <f t="shared" si="2"/>
        <v>12.25</v>
      </c>
      <c r="J40" s="489">
        <f t="shared" si="3"/>
        <v>197.8125</v>
      </c>
      <c r="M40" s="37"/>
    </row>
    <row r="41" spans="2:14" s="9" customFormat="1" thickBot="1">
      <c r="B41" s="226"/>
      <c r="C41" s="489" t="s">
        <v>585</v>
      </c>
      <c r="D41" s="490">
        <v>37.200000000000003</v>
      </c>
      <c r="E41" s="490">
        <v>2.35</v>
      </c>
      <c r="F41" s="490">
        <v>10</v>
      </c>
      <c r="G41" s="490">
        <v>15.7</v>
      </c>
      <c r="H41" s="490">
        <f>((D41+D42)/2)*F42</f>
        <v>164.125</v>
      </c>
      <c r="I41" s="490">
        <f>((E41+E42)/2)*F42</f>
        <v>21.125</v>
      </c>
      <c r="J41" s="489">
        <f t="shared" si="3"/>
        <v>188.125</v>
      </c>
      <c r="M41" s="37"/>
    </row>
    <row r="42" spans="2:14" s="9" customFormat="1" thickBot="1">
      <c r="B42" s="226"/>
      <c r="C42" s="489" t="s">
        <v>586</v>
      </c>
      <c r="D42" s="490">
        <v>28.45</v>
      </c>
      <c r="E42" s="490">
        <v>6.1</v>
      </c>
      <c r="F42" s="490">
        <v>5</v>
      </c>
      <c r="G42" s="490">
        <v>14.4</v>
      </c>
      <c r="H42" s="490"/>
      <c r="I42" s="490"/>
      <c r="J42" s="489"/>
      <c r="M42" s="37"/>
    </row>
    <row r="43" spans="2:14" s="9" customFormat="1" thickBot="1">
      <c r="B43" s="226"/>
      <c r="C43" s="711" t="s">
        <v>18</v>
      </c>
      <c r="D43" s="712"/>
      <c r="E43" s="712"/>
      <c r="F43" s="712"/>
      <c r="G43" s="713"/>
      <c r="H43" s="491">
        <f>SUM(H33:H42)</f>
        <v>2547.625</v>
      </c>
      <c r="I43" s="491">
        <f>SUM(I33:I42)</f>
        <v>1306.2750000000001</v>
      </c>
      <c r="J43" s="491">
        <f>SUM(J36:J42)</f>
        <v>1088.75</v>
      </c>
      <c r="M43" s="37"/>
    </row>
    <row r="44" spans="2:14">
      <c r="B44" s="251"/>
      <c r="K44" s="251"/>
      <c r="M44" s="251"/>
      <c r="N44" s="251"/>
    </row>
    <row r="45" spans="2:14">
      <c r="B45" s="248"/>
      <c r="K45" s="248"/>
      <c r="M45" s="248"/>
      <c r="N45" s="248"/>
    </row>
    <row r="46" spans="2:14" ht="14.25" thickBot="1">
      <c r="B46" s="248"/>
      <c r="K46" s="248"/>
      <c r="M46" s="248"/>
      <c r="N46" s="248"/>
    </row>
    <row r="47" spans="2:14" ht="15.75" customHeight="1" thickBot="1">
      <c r="B47" s="9"/>
      <c r="C47" s="723" t="s">
        <v>587</v>
      </c>
      <c r="D47" s="724"/>
      <c r="E47" s="724"/>
      <c r="F47" s="724"/>
      <c r="G47" s="724"/>
      <c r="H47" s="724"/>
      <c r="I47" s="724"/>
      <c r="J47" s="725"/>
      <c r="K47" s="9"/>
      <c r="M47" s="9"/>
      <c r="N47" s="9"/>
    </row>
    <row r="48" spans="2:14" ht="15.75" customHeight="1" thickBot="1">
      <c r="B48" s="129"/>
      <c r="C48" s="492" t="s">
        <v>569</v>
      </c>
      <c r="D48" s="493" t="s">
        <v>570</v>
      </c>
      <c r="E48" s="493" t="s">
        <v>571</v>
      </c>
      <c r="F48" s="493" t="s">
        <v>572</v>
      </c>
      <c r="G48" s="493" t="s">
        <v>573</v>
      </c>
      <c r="H48" s="493" t="s">
        <v>574</v>
      </c>
      <c r="I48" s="493" t="s">
        <v>575</v>
      </c>
      <c r="J48" s="494" t="s">
        <v>576</v>
      </c>
      <c r="K48" s="129"/>
      <c r="M48" s="129"/>
      <c r="N48" s="9"/>
    </row>
    <row r="49" spans="2:14" ht="15.75" customHeight="1" thickBot="1">
      <c r="B49" s="129"/>
      <c r="C49" s="495"/>
      <c r="D49" s="496"/>
      <c r="E49" s="496"/>
      <c r="F49" s="496"/>
      <c r="G49" s="496"/>
      <c r="H49" s="496"/>
      <c r="I49" s="496"/>
      <c r="J49" s="497"/>
      <c r="K49" s="129"/>
      <c r="M49" s="254"/>
      <c r="N49" s="9"/>
    </row>
    <row r="50" spans="2:14" ht="15" customHeight="1" thickBot="1">
      <c r="B50" s="17"/>
      <c r="C50" s="495" t="s">
        <v>577</v>
      </c>
      <c r="D50" s="498">
        <v>21.37</v>
      </c>
      <c r="E50" s="498">
        <v>8.1999999999999993</v>
      </c>
      <c r="F50" s="498">
        <v>10</v>
      </c>
      <c r="G50" s="498">
        <v>10.050000000000001</v>
      </c>
      <c r="H50" s="498">
        <f t="shared" ref="H50:H55" si="4">((D50+D51)/2)*F50</f>
        <v>219.35000000000002</v>
      </c>
      <c r="I50" s="498">
        <f>((E50+E51)/2)*F50</f>
        <v>66.5</v>
      </c>
      <c r="J50" s="499">
        <f>(((G50+G51)/2)*F50)*1.25</f>
        <v>133.125</v>
      </c>
      <c r="K50" s="245"/>
      <c r="M50" s="245"/>
      <c r="N50" s="9"/>
    </row>
    <row r="51" spans="2:14" ht="15.75" thickBot="1">
      <c r="B51" s="129"/>
      <c r="C51" s="495" t="s">
        <v>578</v>
      </c>
      <c r="D51" s="498">
        <v>22.5</v>
      </c>
      <c r="E51" s="498">
        <v>5.0999999999999996</v>
      </c>
      <c r="F51" s="498">
        <v>10</v>
      </c>
      <c r="G51" s="498">
        <v>11.25</v>
      </c>
      <c r="H51" s="498">
        <f t="shared" si="4"/>
        <v>266.25</v>
      </c>
      <c r="I51" s="498">
        <f>((E51+E52)/2)*F51</f>
        <v>35.75</v>
      </c>
      <c r="J51" s="499">
        <f t="shared" ref="J51:J55" si="5">(((G51+G52)/2)*F51)*1.25</f>
        <v>157.1875</v>
      </c>
      <c r="K51" s="249"/>
      <c r="M51" s="250"/>
      <c r="N51" s="9"/>
    </row>
    <row r="52" spans="2:14" ht="15.75" thickBot="1">
      <c r="B52" s="17"/>
      <c r="C52" s="495" t="s">
        <v>579</v>
      </c>
      <c r="D52" s="498">
        <v>30.75</v>
      </c>
      <c r="E52" s="498">
        <v>2.0499999999999998</v>
      </c>
      <c r="F52" s="498">
        <v>10</v>
      </c>
      <c r="G52" s="498">
        <v>13.9</v>
      </c>
      <c r="H52" s="498">
        <f t="shared" si="4"/>
        <v>229.75</v>
      </c>
      <c r="I52" s="498">
        <f t="shared" ref="I52:I55" si="6">((E52+E53)/2)*F52</f>
        <v>99.25</v>
      </c>
      <c r="J52" s="499">
        <f t="shared" si="5"/>
        <v>126.25</v>
      </c>
      <c r="K52" s="255"/>
      <c r="M52" s="254"/>
      <c r="N52" s="9"/>
    </row>
    <row r="53" spans="2:14" ht="14.25" thickBot="1">
      <c r="B53" s="129"/>
      <c r="C53" s="495" t="s">
        <v>580</v>
      </c>
      <c r="D53" s="498">
        <v>15.2</v>
      </c>
      <c r="E53" s="498">
        <v>17.8</v>
      </c>
      <c r="F53" s="498">
        <v>10</v>
      </c>
      <c r="G53" s="498">
        <v>6.3</v>
      </c>
      <c r="H53" s="498">
        <f t="shared" si="4"/>
        <v>207.5</v>
      </c>
      <c r="I53" s="498">
        <f t="shared" si="6"/>
        <v>124</v>
      </c>
      <c r="J53" s="499">
        <f t="shared" si="5"/>
        <v>118.125</v>
      </c>
      <c r="K53" s="245"/>
      <c r="M53" s="9"/>
      <c r="N53" s="9"/>
    </row>
    <row r="54" spans="2:14" ht="15.75" customHeight="1" thickBot="1">
      <c r="B54" s="189"/>
      <c r="C54" s="495" t="s">
        <v>581</v>
      </c>
      <c r="D54" s="498">
        <v>26.3</v>
      </c>
      <c r="E54" s="498">
        <v>7</v>
      </c>
      <c r="F54" s="498">
        <v>10</v>
      </c>
      <c r="G54" s="498">
        <v>12.6</v>
      </c>
      <c r="H54" s="498">
        <f t="shared" si="4"/>
        <v>227.5</v>
      </c>
      <c r="I54" s="498">
        <f t="shared" si="6"/>
        <v>87.5</v>
      </c>
      <c r="J54" s="499">
        <f t="shared" si="5"/>
        <v>132.5</v>
      </c>
      <c r="K54" s="192"/>
      <c r="M54" s="9"/>
      <c r="N54" s="9"/>
    </row>
    <row r="55" spans="2:14" ht="15.75" customHeight="1" thickBot="1">
      <c r="B55" s="9"/>
      <c r="C55" s="495" t="s">
        <v>582</v>
      </c>
      <c r="D55" s="498">
        <v>19.2</v>
      </c>
      <c r="E55" s="498">
        <v>10.5</v>
      </c>
      <c r="F55" s="498">
        <v>10</v>
      </c>
      <c r="G55" s="498">
        <v>8.6</v>
      </c>
      <c r="H55" s="498">
        <f t="shared" si="4"/>
        <v>168.5</v>
      </c>
      <c r="I55" s="498">
        <f t="shared" si="6"/>
        <v>125.5</v>
      </c>
      <c r="J55" s="499">
        <f t="shared" si="5"/>
        <v>94.375</v>
      </c>
      <c r="K55" s="18"/>
      <c r="M55" s="9"/>
      <c r="N55" s="9"/>
    </row>
    <row r="56" spans="2:14" ht="14.25" thickBot="1">
      <c r="C56" s="495" t="s">
        <v>583</v>
      </c>
      <c r="D56" s="498">
        <v>14.5</v>
      </c>
      <c r="E56" s="498">
        <v>14.6</v>
      </c>
      <c r="F56" s="498">
        <v>10</v>
      </c>
      <c r="G56" s="498">
        <v>6.5</v>
      </c>
      <c r="H56" s="498"/>
      <c r="I56" s="498"/>
      <c r="J56" s="499"/>
    </row>
    <row r="57" spans="2:14" ht="14.25" thickBot="1">
      <c r="C57" s="708" t="s">
        <v>18</v>
      </c>
      <c r="D57" s="709"/>
      <c r="E57" s="709"/>
      <c r="F57" s="709"/>
      <c r="G57" s="710"/>
      <c r="H57" s="500">
        <f>SUM(H50:H56)</f>
        <v>1318.85</v>
      </c>
      <c r="I57" s="500">
        <f>SUM(I50:I56)</f>
        <v>538.5</v>
      </c>
      <c r="J57" s="501">
        <f>SUM(J50:J56)</f>
        <v>761.5625</v>
      </c>
    </row>
    <row r="59" spans="2:14" ht="15">
      <c r="K59" s="266"/>
    </row>
    <row r="60" spans="2:14">
      <c r="M60" s="55"/>
      <c r="N60" s="168"/>
    </row>
    <row r="61" spans="2:14">
      <c r="M61" s="172"/>
      <c r="N61" s="172"/>
    </row>
    <row r="62" spans="2:14">
      <c r="B62" s="190" t="s">
        <v>36</v>
      </c>
    </row>
    <row r="64" spans="2:14" ht="25.5">
      <c r="B64" s="226" t="s">
        <v>369</v>
      </c>
      <c r="C64" s="234" t="s">
        <v>537</v>
      </c>
      <c r="D64" s="228" t="s">
        <v>538</v>
      </c>
      <c r="E64" s="228"/>
      <c r="F64" s="228"/>
      <c r="G64" s="228"/>
      <c r="H64" s="228"/>
      <c r="I64" s="228"/>
      <c r="J64" s="229" t="s">
        <v>104</v>
      </c>
      <c r="K64" s="45">
        <f>I12</f>
        <v>62</v>
      </c>
    </row>
    <row r="65" spans="2:11" ht="25.5">
      <c r="B65" s="226" t="s">
        <v>369</v>
      </c>
      <c r="C65" s="234" t="s">
        <v>539</v>
      </c>
      <c r="D65" s="228" t="s">
        <v>540</v>
      </c>
      <c r="E65" s="228"/>
      <c r="F65" s="228"/>
      <c r="G65" s="228"/>
      <c r="H65" s="228"/>
      <c r="I65" s="228"/>
      <c r="J65" s="229" t="s">
        <v>104</v>
      </c>
      <c r="K65" s="45">
        <f>I13</f>
        <v>1390.5</v>
      </c>
    </row>
    <row r="66" spans="2:11" ht="25.5">
      <c r="B66" s="226" t="s">
        <v>369</v>
      </c>
      <c r="C66" s="234">
        <v>42810</v>
      </c>
      <c r="D66" s="228" t="s">
        <v>750</v>
      </c>
      <c r="J66" s="229" t="s">
        <v>104</v>
      </c>
      <c r="K66" s="45">
        <f>I14</f>
        <v>504.62</v>
      </c>
    </row>
    <row r="67" spans="2:11">
      <c r="B67" s="226" t="s">
        <v>488</v>
      </c>
      <c r="C67" s="234">
        <v>70229</v>
      </c>
      <c r="D67" s="228" t="s">
        <v>751</v>
      </c>
      <c r="J67" s="229" t="s">
        <v>455</v>
      </c>
      <c r="K67" s="45">
        <f>I15</f>
        <v>1298.0999999999999</v>
      </c>
    </row>
    <row r="68" spans="2:11" ht="25.5">
      <c r="B68" s="226" t="s">
        <v>369</v>
      </c>
      <c r="C68" s="234" t="s">
        <v>541</v>
      </c>
      <c r="D68" s="228" t="s">
        <v>542</v>
      </c>
      <c r="E68" s="228"/>
      <c r="F68" s="228"/>
      <c r="G68" s="228"/>
      <c r="H68" s="228"/>
      <c r="I68" s="228"/>
      <c r="J68" s="229" t="s">
        <v>456</v>
      </c>
      <c r="K68" s="45">
        <f>I16</f>
        <v>3418</v>
      </c>
    </row>
    <row r="69" spans="2:11" ht="25.5">
      <c r="B69" s="226" t="s">
        <v>369</v>
      </c>
      <c r="C69" s="234" t="s">
        <v>438</v>
      </c>
      <c r="D69" s="228" t="s">
        <v>439</v>
      </c>
      <c r="E69" s="228"/>
      <c r="F69" s="228"/>
      <c r="G69" s="228"/>
      <c r="H69" s="228"/>
      <c r="I69" s="228"/>
      <c r="J69" s="229" t="s">
        <v>104</v>
      </c>
      <c r="K69" s="45">
        <f>B24</f>
        <v>3866.4749999999999</v>
      </c>
    </row>
    <row r="70" spans="2:11" ht="25.5">
      <c r="B70" s="226" t="s">
        <v>369</v>
      </c>
      <c r="C70" s="234">
        <v>41293</v>
      </c>
      <c r="D70" s="228" t="s">
        <v>653</v>
      </c>
      <c r="E70" s="228"/>
      <c r="F70" s="228"/>
      <c r="G70" s="228"/>
      <c r="H70" s="228"/>
      <c r="I70" s="228"/>
      <c r="J70" s="229" t="s">
        <v>456</v>
      </c>
      <c r="K70" s="45">
        <f>C24</f>
        <v>1068.4499999999998</v>
      </c>
    </row>
    <row r="71" spans="2:11" ht="25.5">
      <c r="B71" s="226" t="s">
        <v>369</v>
      </c>
      <c r="C71" s="234" t="s">
        <v>543</v>
      </c>
      <c r="D71" s="228" t="s">
        <v>544</v>
      </c>
      <c r="E71" s="228"/>
      <c r="F71" s="228"/>
      <c r="G71" s="228"/>
      <c r="H71" s="228"/>
      <c r="I71" s="228"/>
      <c r="J71" s="229" t="s">
        <v>444</v>
      </c>
      <c r="K71" s="45">
        <f>D24</f>
        <v>89636.09599999999</v>
      </c>
    </row>
    <row r="72" spans="2:11" ht="25.5">
      <c r="B72" s="226" t="s">
        <v>369</v>
      </c>
      <c r="C72" s="234" t="s">
        <v>536</v>
      </c>
      <c r="D72" s="228" t="s">
        <v>440</v>
      </c>
      <c r="E72" s="228"/>
      <c r="F72" s="228"/>
      <c r="G72" s="228"/>
      <c r="H72" s="228"/>
      <c r="I72" s="228"/>
      <c r="J72" s="229" t="s">
        <v>104</v>
      </c>
      <c r="K72" s="45">
        <f>E24</f>
        <v>3695.0875000000001</v>
      </c>
    </row>
    <row r="73" spans="2:11" ht="25.5">
      <c r="B73" s="226" t="s">
        <v>369</v>
      </c>
      <c r="C73" s="234" t="s">
        <v>730</v>
      </c>
      <c r="D73" s="228" t="s">
        <v>731</v>
      </c>
      <c r="E73" s="228"/>
      <c r="F73" s="228"/>
      <c r="G73" s="228"/>
      <c r="H73" s="228"/>
      <c r="I73" s="228"/>
      <c r="J73" s="229" t="s">
        <v>104</v>
      </c>
      <c r="K73" s="45">
        <f>F24</f>
        <v>3695.0875000000001</v>
      </c>
    </row>
    <row r="74" spans="2:11" ht="25.5">
      <c r="B74" s="226" t="s">
        <v>369</v>
      </c>
      <c r="C74" s="234" t="s">
        <v>732</v>
      </c>
      <c r="D74" s="228" t="s">
        <v>733</v>
      </c>
      <c r="E74" s="228"/>
      <c r="F74" s="228"/>
      <c r="G74" s="228"/>
      <c r="H74" s="228"/>
      <c r="I74" s="228"/>
      <c r="J74" s="229" t="s">
        <v>444</v>
      </c>
      <c r="K74" s="45">
        <f>G24</f>
        <v>2401.8068750000002</v>
      </c>
    </row>
    <row r="75" spans="2:11" ht="25.5">
      <c r="B75" s="226" t="s">
        <v>369</v>
      </c>
      <c r="C75" s="234" t="s">
        <v>644</v>
      </c>
      <c r="D75" s="228" t="s">
        <v>645</v>
      </c>
      <c r="E75" s="228"/>
      <c r="F75" s="228"/>
      <c r="G75" s="228"/>
      <c r="H75" s="228"/>
      <c r="I75" s="228"/>
      <c r="J75" s="229" t="s">
        <v>104</v>
      </c>
      <c r="K75" s="45">
        <f>H24</f>
        <v>3695.0875000000001</v>
      </c>
    </row>
    <row r="76" spans="2:11" ht="25.5">
      <c r="B76" s="226" t="s">
        <v>369</v>
      </c>
      <c r="C76" s="234" t="s">
        <v>471</v>
      </c>
      <c r="D76" s="228" t="s">
        <v>475</v>
      </c>
      <c r="E76" s="228"/>
      <c r="F76" s="228"/>
      <c r="G76" s="228"/>
      <c r="H76" s="228"/>
      <c r="I76" s="228"/>
      <c r="J76" s="229" t="s">
        <v>104</v>
      </c>
      <c r="K76" s="45">
        <f>I24</f>
        <v>3866.4749999999999</v>
      </c>
    </row>
    <row r="77" spans="2:11" ht="25.5">
      <c r="B77" s="226" t="s">
        <v>639</v>
      </c>
      <c r="C77" s="234" t="s">
        <v>472</v>
      </c>
      <c r="D77" s="228" t="s">
        <v>476</v>
      </c>
      <c r="E77" s="228"/>
      <c r="F77" s="228"/>
      <c r="G77" s="228"/>
      <c r="H77" s="228"/>
      <c r="I77" s="228"/>
      <c r="J77" s="229" t="s">
        <v>444</v>
      </c>
      <c r="K77" s="45">
        <f>J24</f>
        <v>2513.2087500000002</v>
      </c>
    </row>
    <row r="78" spans="2:11" ht="25.5">
      <c r="B78" s="226" t="s">
        <v>369</v>
      </c>
      <c r="C78" s="234" t="s">
        <v>473</v>
      </c>
      <c r="D78" s="228" t="s">
        <v>477</v>
      </c>
      <c r="E78" s="228"/>
      <c r="F78" s="228"/>
      <c r="G78" s="228"/>
      <c r="H78" s="228"/>
      <c r="I78" s="228"/>
      <c r="J78" s="229" t="s">
        <v>104</v>
      </c>
      <c r="K78" s="45">
        <f>K24</f>
        <v>3866.4749999999999</v>
      </c>
    </row>
    <row r="79" spans="2:11" ht="15">
      <c r="C79" s="190"/>
      <c r="D79" s="50"/>
      <c r="E79" s="50"/>
      <c r="F79" s="50"/>
      <c r="G79" s="57"/>
      <c r="H79" s="167"/>
      <c r="I79" s="188"/>
      <c r="J79" s="259"/>
      <c r="K79" s="448"/>
    </row>
    <row r="80" spans="2:11">
      <c r="D80" s="449"/>
      <c r="E80" s="449"/>
      <c r="F80" s="449"/>
      <c r="G80" s="449"/>
      <c r="H80" s="449"/>
      <c r="I80" s="449"/>
    </row>
    <row r="81" spans="4:9">
      <c r="D81" s="449"/>
      <c r="E81" s="449"/>
      <c r="F81" s="449"/>
      <c r="G81" s="449"/>
      <c r="H81" s="449"/>
      <c r="I81" s="449"/>
    </row>
    <row r="82" spans="4:9">
      <c r="G82" s="449"/>
      <c r="H82" s="449"/>
      <c r="I82" s="449"/>
    </row>
    <row r="83" spans="4:9">
      <c r="G83" s="449"/>
      <c r="H83" s="449"/>
      <c r="I83" s="449"/>
    </row>
  </sheetData>
  <mergeCells count="17">
    <mergeCell ref="A1:L2"/>
    <mergeCell ref="F9:G9"/>
    <mergeCell ref="C57:G57"/>
    <mergeCell ref="C43:G43"/>
    <mergeCell ref="E18:I18"/>
    <mergeCell ref="B21:K21"/>
    <mergeCell ref="E10:I10"/>
    <mergeCell ref="E17:F17"/>
    <mergeCell ref="C31:J31"/>
    <mergeCell ref="C47:J47"/>
    <mergeCell ref="C18:D18"/>
    <mergeCell ref="E11:F11"/>
    <mergeCell ref="E12:F12"/>
    <mergeCell ref="E13:F13"/>
    <mergeCell ref="E14:F14"/>
    <mergeCell ref="E15:F15"/>
    <mergeCell ref="E16:F16"/>
  </mergeCells>
  <phoneticPr fontId="34" type="noConversion"/>
  <printOptions horizontalCentered="1"/>
  <pageMargins left="0.39370078740157483" right="0.39370078740157483" top="0.98425196850393704" bottom="0.98425196850393704" header="0.31496062992125984" footer="0.31496062992125984"/>
  <pageSetup paperSize="9" scale="70" orientation="landscape" r:id="rId1"/>
  <headerFooter>
    <oddHeader>&amp;L&amp;G</oddHeader>
    <oddFooter>&amp;L&amp;"Arial Narrow,Normal"&amp;10&amp;A
&amp;F&amp;R&amp;"Arial Narrow,Normal"&amp;10&amp;P de &amp;N</oddFooter>
  </headerFooter>
  <rowBreaks count="3" manualBreakCount="3">
    <brk id="27" max="12" man="1"/>
    <brk id="59" max="12" man="1"/>
    <brk id="93" max="12" man="1"/>
  </rowBreaks>
  <legacyDrawing r:id="rId2"/>
  <legacyDrawingHF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38A13-67B2-4056-9B13-F908FD834970}">
  <dimension ref="A1:AA30"/>
  <sheetViews>
    <sheetView showGridLines="0" showZeros="0" view="pageBreakPreview" zoomScaleNormal="100" zoomScaleSheetLayoutView="100" workbookViewId="0">
      <selection activeCell="R21" sqref="R21:R22"/>
    </sheetView>
  </sheetViews>
  <sheetFormatPr defaultColWidth="9.140625" defaultRowHeight="13.5"/>
  <cols>
    <col min="1" max="1" width="1.5703125" style="28" customWidth="1"/>
    <col min="2" max="2" width="10.5703125" style="28" customWidth="1"/>
    <col min="3" max="3" width="5.85546875" style="28" customWidth="1"/>
    <col min="4" max="4" width="4.28515625" style="28" customWidth="1"/>
    <col min="5" max="5" width="5.85546875" style="28" customWidth="1"/>
    <col min="6" max="6" width="6" style="28" bestFit="1" customWidth="1"/>
    <col min="7" max="7" width="7.85546875" style="28" customWidth="1"/>
    <col min="8" max="8" width="7.5703125" style="28" customWidth="1"/>
    <col min="9" max="9" width="10.42578125" style="28" customWidth="1"/>
    <col min="10" max="10" width="9.85546875" style="28" customWidth="1"/>
    <col min="11" max="11" width="10.140625" style="28" customWidth="1"/>
    <col min="12" max="12" width="8.7109375" style="28" customWidth="1"/>
    <col min="13" max="13" width="10.85546875" style="28" customWidth="1"/>
    <col min="14" max="15" width="10.5703125" style="28" customWidth="1"/>
    <col min="16" max="16" width="11.28515625" style="28" customWidth="1"/>
    <col min="17" max="17" width="13.140625" style="28" customWidth="1"/>
    <col min="18" max="18" width="8.7109375" style="28" customWidth="1"/>
    <col min="19" max="19" width="13.7109375" style="28" customWidth="1"/>
    <col min="20" max="20" width="12.7109375" style="28" customWidth="1"/>
    <col min="21" max="21" width="11.5703125" style="28" customWidth="1"/>
    <col min="22" max="22" width="9.5703125" style="28" customWidth="1"/>
    <col min="23" max="23" width="1.5703125" style="28" customWidth="1"/>
    <col min="24" max="24" width="9.5703125" style="28" customWidth="1"/>
    <col min="25" max="25" width="0.140625" style="28" customWidth="1"/>
    <col min="26" max="26" width="1.42578125" style="28" hidden="1" customWidth="1"/>
    <col min="27" max="27" width="3.42578125" style="28" hidden="1" customWidth="1"/>
    <col min="28" max="56" width="9.140625" style="28"/>
    <col min="57" max="57" width="9.140625" style="28" customWidth="1"/>
    <col min="58" max="16384" width="9.140625" style="28"/>
  </cols>
  <sheetData>
    <row r="1" spans="1:27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Q1" s="521"/>
      <c r="R1" s="521"/>
      <c r="S1" s="521"/>
      <c r="T1" s="521"/>
      <c r="U1" s="521"/>
      <c r="V1" s="521"/>
      <c r="W1" s="521"/>
      <c r="X1" s="41"/>
      <c r="Y1" s="41"/>
      <c r="Z1" s="41"/>
      <c r="AA1" s="41"/>
    </row>
    <row r="2" spans="1:27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521"/>
      <c r="R2" s="521"/>
      <c r="S2" s="521"/>
      <c r="T2" s="521"/>
      <c r="U2" s="521"/>
      <c r="V2" s="521"/>
      <c r="W2" s="521"/>
      <c r="X2" s="41"/>
      <c r="Y2" s="41"/>
      <c r="Z2" s="41"/>
      <c r="AA2" s="41"/>
    </row>
    <row r="3" spans="1:27" s="18" customFormat="1" ht="15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</row>
    <row r="4" spans="1:27" s="5" customFormat="1" ht="15" customHeight="1">
      <c r="B4" s="5" t="s">
        <v>15</v>
      </c>
      <c r="C4" s="2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K4" s="2"/>
      <c r="L4" s="2"/>
      <c r="M4" s="2"/>
      <c r="N4" s="2"/>
      <c r="O4" s="2"/>
      <c r="P4" s="2"/>
      <c r="Q4" s="2"/>
      <c r="S4" s="2"/>
      <c r="T4" s="3" t="s">
        <v>20</v>
      </c>
      <c r="U4" s="969">
        <f>'CAPA - ORÇAMENTO'!$D$17</f>
        <v>45681</v>
      </c>
      <c r="X4" s="6"/>
      <c r="Y4" s="2">
        <f>+'DADOS DA OBRA'!$N$22</f>
        <v>45681</v>
      </c>
      <c r="Z4" s="3"/>
    </row>
    <row r="5" spans="1:27" s="5" customFormat="1" ht="15" customHeight="1">
      <c r="B5" s="5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K5" s="2"/>
      <c r="L5" s="2"/>
      <c r="M5" s="2"/>
      <c r="R5" s="88"/>
      <c r="S5" s="2"/>
      <c r="T5" s="3" t="s">
        <v>16</v>
      </c>
      <c r="U5" s="4" t="str">
        <f>'DADOS DA OBRA'!$N$25</f>
        <v>00</v>
      </c>
      <c r="X5" s="6"/>
      <c r="Y5" s="2"/>
      <c r="Z5" s="3"/>
    </row>
    <row r="6" spans="1:27" s="5" customFormat="1" ht="15" customHeight="1">
      <c r="B6" s="5" t="s">
        <v>21</v>
      </c>
      <c r="C6" s="12" t="s">
        <v>47</v>
      </c>
      <c r="R6" s="88"/>
      <c r="S6" s="12"/>
      <c r="T6" s="1"/>
      <c r="U6" s="16"/>
      <c r="X6" s="16"/>
      <c r="Y6" s="12"/>
    </row>
    <row r="7" spans="1:27" s="5" customFormat="1" ht="20.100000000000001" customHeight="1" thickBot="1"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X7" s="173"/>
      <c r="Y7" s="173"/>
      <c r="Z7" s="63"/>
      <c r="AA7" s="64"/>
    </row>
    <row r="8" spans="1:27" s="17" customFormat="1" ht="20.100000000000001" customHeight="1" thickTop="1" thickBot="1">
      <c r="B8" s="736" t="s">
        <v>23</v>
      </c>
      <c r="C8" s="737"/>
      <c r="D8" s="737"/>
      <c r="E8" s="737"/>
      <c r="F8" s="744" t="s">
        <v>27</v>
      </c>
      <c r="G8" s="750" t="s">
        <v>421</v>
      </c>
      <c r="H8" s="748" t="s">
        <v>49</v>
      </c>
      <c r="I8" s="748"/>
      <c r="J8" s="748"/>
      <c r="K8" s="744" t="s">
        <v>424</v>
      </c>
      <c r="L8" s="750" t="s">
        <v>135</v>
      </c>
      <c r="M8" s="744" t="s">
        <v>422</v>
      </c>
      <c r="N8" s="744" t="s">
        <v>423</v>
      </c>
      <c r="O8" s="744" t="s">
        <v>427</v>
      </c>
      <c r="P8" s="750" t="s">
        <v>484</v>
      </c>
      <c r="Q8" s="760" t="s">
        <v>414</v>
      </c>
      <c r="R8" s="173"/>
      <c r="S8" s="756" t="s">
        <v>105</v>
      </c>
      <c r="T8" s="757"/>
      <c r="U8" s="757"/>
      <c r="V8" s="758"/>
      <c r="X8" s="173"/>
      <c r="Y8" s="173"/>
      <c r="Z8" s="65"/>
    </row>
    <row r="9" spans="1:27" s="38" customFormat="1" ht="27" thickTop="1" thickBot="1">
      <c r="B9" s="738"/>
      <c r="C9" s="739"/>
      <c r="D9" s="739"/>
      <c r="E9" s="739"/>
      <c r="F9" s="745"/>
      <c r="G9" s="751"/>
      <c r="H9" s="207" t="s">
        <v>375</v>
      </c>
      <c r="I9" s="207" t="s">
        <v>411</v>
      </c>
      <c r="J9" s="207" t="s">
        <v>412</v>
      </c>
      <c r="K9" s="745"/>
      <c r="L9" s="751"/>
      <c r="M9" s="745"/>
      <c r="N9" s="745"/>
      <c r="O9" s="745"/>
      <c r="P9" s="759"/>
      <c r="Q9" s="761"/>
      <c r="R9" s="173"/>
      <c r="S9" s="752" t="s">
        <v>48</v>
      </c>
      <c r="T9" s="302" t="s">
        <v>56</v>
      </c>
      <c r="U9" s="302" t="s">
        <v>54</v>
      </c>
      <c r="V9" s="303" t="s">
        <v>57</v>
      </c>
      <c r="X9" s="173"/>
      <c r="Y9" s="173"/>
      <c r="Z9" s="67"/>
      <c r="AA9" s="67"/>
    </row>
    <row r="10" spans="1:27" s="38" customFormat="1" ht="25.5" customHeight="1" thickBot="1">
      <c r="B10" s="740"/>
      <c r="C10" s="741"/>
      <c r="D10" s="741"/>
      <c r="E10" s="741"/>
      <c r="F10" s="747"/>
      <c r="G10" s="290" t="s">
        <v>39</v>
      </c>
      <c r="H10" s="291" t="s">
        <v>39</v>
      </c>
      <c r="I10" s="291" t="s">
        <v>39</v>
      </c>
      <c r="J10" s="291" t="s">
        <v>39</v>
      </c>
      <c r="K10" s="285" t="s">
        <v>25</v>
      </c>
      <c r="L10" s="285" t="s">
        <v>382</v>
      </c>
      <c r="M10" s="285" t="s">
        <v>25</v>
      </c>
      <c r="N10" s="285" t="s">
        <v>25</v>
      </c>
      <c r="O10" s="285" t="s">
        <v>25</v>
      </c>
      <c r="P10" s="290" t="s">
        <v>377</v>
      </c>
      <c r="Q10" s="286" t="s">
        <v>25</v>
      </c>
      <c r="R10" s="173"/>
      <c r="S10" s="753"/>
      <c r="T10" s="304" t="s">
        <v>39</v>
      </c>
      <c r="U10" s="304" t="s">
        <v>55</v>
      </c>
      <c r="V10" s="305" t="s">
        <v>53</v>
      </c>
      <c r="X10" s="173"/>
      <c r="Y10" s="173"/>
      <c r="Z10" s="54"/>
      <c r="AA10" s="54"/>
    </row>
    <row r="11" spans="1:27" s="38" customFormat="1" ht="19.7" customHeight="1">
      <c r="B11" s="703" t="s">
        <v>370</v>
      </c>
      <c r="C11" s="704"/>
      <c r="D11" s="704"/>
      <c r="E11" s="704"/>
      <c r="F11" s="180">
        <v>24</v>
      </c>
      <c r="G11" s="180">
        <v>40</v>
      </c>
      <c r="H11" s="181">
        <v>6</v>
      </c>
      <c r="J11" s="181">
        <f>F11*H11</f>
        <v>144</v>
      </c>
      <c r="L11" s="258">
        <f>(((PI()*(G11/100)*(G11/100))/4)*J11)</f>
        <v>18.095573684677209</v>
      </c>
      <c r="M11" s="181"/>
      <c r="N11" s="258">
        <f>(((PI()*(G11/100)*(G11/100))/4)*J11)</f>
        <v>18.095573684677209</v>
      </c>
      <c r="O11" s="754">
        <f>N15+'PONTE-ENSAIO PROVA DE CARGA'!K14</f>
        <v>44.18743013264065</v>
      </c>
      <c r="P11" s="754">
        <f>O11*0.5*1.3</f>
        <v>28.721829586216423</v>
      </c>
      <c r="Q11" s="754">
        <f>O11</f>
        <v>44.18743013264065</v>
      </c>
      <c r="R11" s="173"/>
      <c r="S11" s="178" t="s">
        <v>51</v>
      </c>
      <c r="T11" s="97">
        <v>2234.4</v>
      </c>
      <c r="U11" s="101">
        <v>0.39500000000000002</v>
      </c>
      <c r="V11" s="111">
        <f>T11*U11-0.01</f>
        <v>882.57800000000009</v>
      </c>
      <c r="X11" s="173"/>
      <c r="Y11" s="173"/>
      <c r="Z11" s="54"/>
      <c r="AA11" s="54"/>
    </row>
    <row r="12" spans="1:27" s="27" customFormat="1" ht="19.7" customHeight="1">
      <c r="B12" s="742" t="s">
        <v>381</v>
      </c>
      <c r="C12" s="743"/>
      <c r="D12" s="743"/>
      <c r="E12" s="743"/>
      <c r="F12" s="58">
        <v>12</v>
      </c>
      <c r="G12" s="58">
        <v>40</v>
      </c>
      <c r="H12" s="59">
        <f>5.8+1.4</f>
        <v>7.1999999999999993</v>
      </c>
      <c r="I12" s="59">
        <f>F12*H12</f>
        <v>86.399999999999991</v>
      </c>
      <c r="J12" s="176"/>
      <c r="K12" s="175">
        <f>((PI()*((G12/100)^2)/4))*1.4*(F12)</f>
        <v>2.1111502632123411</v>
      </c>
      <c r="L12" s="175">
        <f>(((PI()*(G12/100)*(G12/100))/4)*I12)</f>
        <v>10.857344210806325</v>
      </c>
      <c r="M12" s="175">
        <f>(((PI()*(G12/100)*(G12/100))/4)*I12)</f>
        <v>10.857344210806325</v>
      </c>
      <c r="N12" s="175"/>
      <c r="O12" s="754"/>
      <c r="P12" s="754"/>
      <c r="Q12" s="754"/>
      <c r="R12" s="173"/>
      <c r="S12" s="178" t="s">
        <v>52</v>
      </c>
      <c r="T12" s="100">
        <v>4560</v>
      </c>
      <c r="U12" s="101">
        <v>2.4660000000000002</v>
      </c>
      <c r="V12" s="111">
        <f>T12*U12</f>
        <v>11244.960000000001</v>
      </c>
      <c r="X12" s="173"/>
      <c r="Y12" s="173"/>
      <c r="Z12" s="62"/>
      <c r="AA12" s="52"/>
    </row>
    <row r="13" spans="1:27" s="27" customFormat="1" ht="19.7" customHeight="1">
      <c r="B13" s="742" t="s">
        <v>380</v>
      </c>
      <c r="C13" s="743"/>
      <c r="D13" s="743"/>
      <c r="E13" s="743"/>
      <c r="F13" s="174">
        <v>12</v>
      </c>
      <c r="G13" s="174">
        <v>40</v>
      </c>
      <c r="H13" s="59">
        <f>5.8+2.5</f>
        <v>8.3000000000000007</v>
      </c>
      <c r="I13" s="59">
        <f>F13*H13</f>
        <v>99.600000000000009</v>
      </c>
      <c r="J13" s="176"/>
      <c r="K13" s="175">
        <f>((PI()*((G13/100)^2)/4))*2.5*(F13)</f>
        <v>3.7699111843077517</v>
      </c>
      <c r="L13" s="175">
        <f>(((PI()*(G13/100)*(G13/100))/4)*I13)</f>
        <v>12.516105131901737</v>
      </c>
      <c r="M13" s="175">
        <f>(((PI()*(G13/100)*(G13/100))/4)*I13)</f>
        <v>12.516105131901737</v>
      </c>
      <c r="N13" s="175"/>
      <c r="O13" s="754"/>
      <c r="P13" s="754"/>
      <c r="Q13" s="754"/>
      <c r="R13" s="173"/>
      <c r="S13" s="178"/>
      <c r="T13" s="217"/>
      <c r="U13" s="101"/>
      <c r="V13" s="111"/>
      <c r="X13" s="173"/>
      <c r="Y13" s="173"/>
      <c r="Z13" s="62"/>
      <c r="AA13" s="52"/>
    </row>
    <row r="14" spans="1:27" s="27" customFormat="1" ht="19.7" customHeight="1" thickBot="1">
      <c r="B14" s="705" t="s">
        <v>89</v>
      </c>
      <c r="C14" s="706"/>
      <c r="D14" s="706"/>
      <c r="E14" s="706"/>
      <c r="F14" s="174">
        <v>36</v>
      </c>
      <c r="G14" s="174">
        <v>40</v>
      </c>
      <c r="H14" s="175">
        <v>5.0999999999999996</v>
      </c>
      <c r="J14" s="175">
        <f>F14*H14</f>
        <v>183.6</v>
      </c>
      <c r="K14" s="176"/>
      <c r="L14" s="175">
        <f>(((PI()*(G14/100)*(G14/100))/4)*J14)</f>
        <v>23.071856447963441</v>
      </c>
      <c r="M14" s="175"/>
      <c r="N14" s="175">
        <f>(((PI()*(G14/100)*(G14/100))/4)*J14)</f>
        <v>23.071856447963441</v>
      </c>
      <c r="O14" s="755"/>
      <c r="P14" s="755"/>
      <c r="Q14" s="755"/>
      <c r="R14" s="173"/>
      <c r="S14" s="282"/>
      <c r="T14" s="175"/>
      <c r="U14" s="283"/>
      <c r="V14" s="284"/>
      <c r="X14" s="173"/>
      <c r="Y14" s="173"/>
      <c r="Z14" s="62"/>
      <c r="AA14" s="52"/>
    </row>
    <row r="15" spans="1:27" s="27" customFormat="1" ht="30" customHeight="1" thickBot="1">
      <c r="B15" s="696" t="s">
        <v>26</v>
      </c>
      <c r="C15" s="697"/>
      <c r="D15" s="697"/>
      <c r="E15" s="697"/>
      <c r="F15" s="697"/>
      <c r="G15" s="697"/>
      <c r="H15" s="697"/>
      <c r="I15" s="277">
        <f t="shared" ref="I15:M15" si="0">SUM(I11:I14)</f>
        <v>186</v>
      </c>
      <c r="J15" s="277">
        <f>SUM(J11:J14)</f>
        <v>327.60000000000002</v>
      </c>
      <c r="K15" s="277">
        <f t="shared" si="0"/>
        <v>5.8810614475200929</v>
      </c>
      <c r="L15" s="277">
        <f t="shared" si="0"/>
        <v>64.540879475348703</v>
      </c>
      <c r="M15" s="277">
        <f t="shared" si="0"/>
        <v>23.373449342708064</v>
      </c>
      <c r="N15" s="278">
        <f>SUM(N11:N14)</f>
        <v>41.167430132640646</v>
      </c>
      <c r="O15" s="278">
        <f>O11</f>
        <v>44.18743013264065</v>
      </c>
      <c r="P15" s="278">
        <f>P11</f>
        <v>28.721829586216423</v>
      </c>
      <c r="Q15" s="278">
        <f>Q11</f>
        <v>44.18743013264065</v>
      </c>
      <c r="R15" s="173"/>
      <c r="S15" s="733" t="s">
        <v>18</v>
      </c>
      <c r="T15" s="734"/>
      <c r="U15" s="735"/>
      <c r="V15" s="278">
        <f>SUM(V11:V14)</f>
        <v>12127.538</v>
      </c>
      <c r="X15" s="173"/>
      <c r="Y15" s="173"/>
      <c r="Z15" s="52"/>
      <c r="AA15" s="52"/>
    </row>
    <row r="16" spans="1:27" s="27" customFormat="1" ht="30" customHeight="1">
      <c r="B16" s="173"/>
      <c r="C16" s="173"/>
      <c r="D16" s="173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73"/>
      <c r="T16" s="173"/>
      <c r="U16" s="173"/>
      <c r="V16" s="173"/>
      <c r="X16" s="173"/>
      <c r="Y16" s="173"/>
      <c r="Z16" s="65"/>
      <c r="AA16" s="66"/>
    </row>
    <row r="17" spans="2:27" s="27" customFormat="1" ht="19.5" customHeight="1">
      <c r="B17" s="749" t="s">
        <v>425</v>
      </c>
      <c r="C17" s="749"/>
      <c r="D17" s="749"/>
      <c r="E17" s="749"/>
      <c r="F17" s="749"/>
      <c r="G17" s="749"/>
      <c r="H17" s="749"/>
      <c r="I17" s="749"/>
      <c r="J17" s="749"/>
      <c r="K17" s="749"/>
      <c r="L17" s="749"/>
      <c r="M17" s="173"/>
      <c r="N17" s="173"/>
      <c r="O17" s="173"/>
      <c r="P17" s="173"/>
      <c r="Q17" s="173"/>
      <c r="R17" s="173"/>
      <c r="S17" s="173"/>
      <c r="T17" s="173"/>
      <c r="U17" s="173"/>
      <c r="V17" s="173"/>
      <c r="X17" s="173"/>
      <c r="Y17" s="173"/>
      <c r="Z17" s="65"/>
      <c r="AA17" s="66"/>
    </row>
    <row r="18" spans="2:27" s="27" customFormat="1" ht="19.5" customHeight="1">
      <c r="B18" s="749" t="s">
        <v>483</v>
      </c>
      <c r="C18" s="749"/>
      <c r="D18" s="749"/>
      <c r="E18" s="749"/>
      <c r="F18" s="749"/>
      <c r="G18" s="749"/>
      <c r="H18" s="749"/>
      <c r="I18" s="749"/>
      <c r="J18" s="749"/>
      <c r="K18" s="749"/>
      <c r="L18" s="749"/>
      <c r="M18" s="749"/>
      <c r="N18" s="173"/>
      <c r="O18" s="173"/>
      <c r="P18" s="173"/>
      <c r="Q18" s="173"/>
      <c r="R18" s="173"/>
      <c r="S18" s="173"/>
      <c r="T18" s="173"/>
      <c r="U18" s="173"/>
      <c r="V18" s="173"/>
      <c r="X18" s="173"/>
      <c r="Y18" s="173"/>
      <c r="Z18" s="65"/>
      <c r="AA18" s="66"/>
    </row>
    <row r="19" spans="2:27" s="27" customFormat="1" ht="19.5" customHeight="1">
      <c r="B19" s="399"/>
      <c r="C19" s="399"/>
      <c r="D19" s="399"/>
      <c r="E19" s="399"/>
      <c r="F19" s="399"/>
      <c r="G19" s="399"/>
      <c r="H19" s="399"/>
      <c r="I19" s="399"/>
      <c r="J19" s="399"/>
      <c r="K19" s="399"/>
      <c r="L19" s="399"/>
      <c r="M19" s="399"/>
      <c r="N19" s="173"/>
      <c r="O19" s="173"/>
      <c r="P19" s="173"/>
      <c r="Q19" s="173"/>
      <c r="R19" s="173"/>
      <c r="S19" s="173"/>
      <c r="T19" s="173"/>
      <c r="U19" s="173"/>
      <c r="V19" s="173"/>
      <c r="X19" s="173"/>
      <c r="Y19" s="173"/>
      <c r="Z19" s="65"/>
      <c r="AA19" s="66"/>
    </row>
    <row r="20" spans="2:27" ht="20.100000000000001" customHeight="1">
      <c r="B20" s="746" t="s">
        <v>36</v>
      </c>
      <c r="C20" s="746"/>
      <c r="D20" s="746"/>
      <c r="E20" s="746"/>
      <c r="F20" s="746"/>
      <c r="G20" s="746"/>
      <c r="H20" s="746"/>
      <c r="I20" s="74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X20" s="9"/>
      <c r="Y20" s="9"/>
    </row>
    <row r="21" spans="2:27" s="9" customFormat="1" ht="24.95" customHeight="1">
      <c r="B21" s="226" t="s">
        <v>487</v>
      </c>
      <c r="C21" s="234" t="s">
        <v>458</v>
      </c>
      <c r="D21" s="228" t="s">
        <v>447</v>
      </c>
      <c r="E21" s="228"/>
      <c r="F21" s="228"/>
      <c r="G21" s="228"/>
      <c r="H21" s="228"/>
      <c r="I21" s="228"/>
      <c r="J21" s="229"/>
      <c r="K21" s="230"/>
      <c r="L21" s="228"/>
      <c r="M21" s="228"/>
      <c r="N21" s="228"/>
      <c r="O21" s="228"/>
      <c r="P21" s="228"/>
      <c r="Q21" s="228"/>
      <c r="R21" s="229"/>
      <c r="S21" s="230"/>
      <c r="T21" s="228"/>
      <c r="U21" s="229" t="s">
        <v>454</v>
      </c>
      <c r="V21" s="237">
        <f>I15</f>
        <v>186</v>
      </c>
    </row>
    <row r="22" spans="2:27" s="9" customFormat="1" ht="24.95" customHeight="1">
      <c r="B22" s="226" t="s">
        <v>487</v>
      </c>
      <c r="C22" s="234" t="s">
        <v>482</v>
      </c>
      <c r="D22" s="228" t="s">
        <v>448</v>
      </c>
      <c r="E22" s="228"/>
      <c r="F22" s="228"/>
      <c r="G22" s="228"/>
      <c r="H22" s="228"/>
      <c r="I22" s="228"/>
      <c r="J22" s="229"/>
      <c r="K22" s="230"/>
      <c r="L22" s="228"/>
      <c r="M22" s="228"/>
      <c r="N22" s="228"/>
      <c r="O22" s="228"/>
      <c r="P22" s="228"/>
      <c r="Q22" s="228"/>
      <c r="R22" s="229"/>
      <c r="S22" s="230"/>
      <c r="T22" s="228"/>
      <c r="U22" s="229" t="s">
        <v>454</v>
      </c>
      <c r="V22" s="237">
        <f>J15</f>
        <v>327.60000000000002</v>
      </c>
    </row>
    <row r="23" spans="2:27" s="9" customFormat="1" ht="24.95" customHeight="1">
      <c r="B23" s="226" t="s">
        <v>487</v>
      </c>
      <c r="C23" s="234" t="s">
        <v>459</v>
      </c>
      <c r="D23" s="228" t="s">
        <v>449</v>
      </c>
      <c r="E23" s="228"/>
      <c r="F23" s="228"/>
      <c r="G23" s="228"/>
      <c r="H23" s="228"/>
      <c r="I23" s="228"/>
      <c r="J23" s="229"/>
      <c r="K23" s="230"/>
      <c r="L23" s="228"/>
      <c r="M23" s="228"/>
      <c r="N23" s="228"/>
      <c r="O23" s="228"/>
      <c r="P23" s="228"/>
      <c r="Q23" s="228"/>
      <c r="R23" s="229"/>
      <c r="S23" s="230"/>
      <c r="T23" s="228"/>
      <c r="U23" s="229" t="s">
        <v>455</v>
      </c>
      <c r="V23" s="237">
        <f>V15</f>
        <v>12127.538</v>
      </c>
    </row>
    <row r="24" spans="2:27" s="9" customFormat="1" ht="24.95" customHeight="1">
      <c r="B24" s="226" t="s">
        <v>487</v>
      </c>
      <c r="C24" s="234" t="s">
        <v>481</v>
      </c>
      <c r="D24" s="228" t="s">
        <v>474</v>
      </c>
      <c r="E24" s="228"/>
      <c r="F24" s="228"/>
      <c r="G24" s="228"/>
      <c r="H24" s="228"/>
      <c r="I24" s="228"/>
      <c r="J24" s="229"/>
      <c r="K24" s="230"/>
      <c r="L24" s="228"/>
      <c r="M24" s="228"/>
      <c r="N24" s="228"/>
      <c r="O24" s="228"/>
      <c r="P24" s="228"/>
      <c r="Q24" s="228"/>
      <c r="R24" s="229"/>
      <c r="S24" s="230"/>
      <c r="T24" s="228"/>
      <c r="U24" s="229" t="s">
        <v>104</v>
      </c>
      <c r="V24" s="237">
        <f>K15</f>
        <v>5.8810614475200929</v>
      </c>
    </row>
    <row r="25" spans="2:27" s="9" customFormat="1" ht="24.95" customHeight="1">
      <c r="B25" s="226" t="s">
        <v>487</v>
      </c>
      <c r="C25" s="234" t="s">
        <v>480</v>
      </c>
      <c r="D25" s="228" t="s">
        <v>475</v>
      </c>
      <c r="E25" s="228"/>
      <c r="F25" s="228"/>
      <c r="G25" s="228"/>
      <c r="H25" s="228"/>
      <c r="I25" s="228"/>
      <c r="J25" s="229"/>
      <c r="K25" s="230"/>
      <c r="L25" s="228"/>
      <c r="M25" s="228"/>
      <c r="N25" s="228"/>
      <c r="O25" s="228"/>
      <c r="P25" s="228"/>
      <c r="Q25" s="228"/>
      <c r="R25" s="229"/>
      <c r="S25" s="230"/>
      <c r="T25" s="228"/>
      <c r="U25" s="229" t="s">
        <v>104</v>
      </c>
      <c r="V25" s="237">
        <f>O15</f>
        <v>44.18743013264065</v>
      </c>
    </row>
    <row r="26" spans="2:27" s="9" customFormat="1" ht="24.95" customHeight="1">
      <c r="B26" s="226" t="s">
        <v>488</v>
      </c>
      <c r="C26" s="234" t="s">
        <v>479</v>
      </c>
      <c r="D26" s="228" t="s">
        <v>476</v>
      </c>
      <c r="E26" s="228"/>
      <c r="F26" s="228"/>
      <c r="G26" s="228"/>
      <c r="H26" s="228"/>
      <c r="I26" s="228"/>
      <c r="J26" s="229"/>
      <c r="K26" s="230"/>
      <c r="L26" s="228"/>
      <c r="M26" s="228"/>
      <c r="N26" s="228"/>
      <c r="O26" s="228"/>
      <c r="P26" s="228"/>
      <c r="Q26" s="228"/>
      <c r="R26" s="229"/>
      <c r="S26" s="230"/>
      <c r="T26" s="228"/>
      <c r="U26" s="229" t="s">
        <v>444</v>
      </c>
      <c r="V26" s="237">
        <f>P15</f>
        <v>28.721829586216423</v>
      </c>
    </row>
    <row r="27" spans="2:27" s="9" customFormat="1" ht="24.95" customHeight="1">
      <c r="B27" s="226" t="s">
        <v>487</v>
      </c>
      <c r="C27" s="234" t="s">
        <v>478</v>
      </c>
      <c r="D27" s="228" t="s">
        <v>477</v>
      </c>
      <c r="E27" s="228"/>
      <c r="F27" s="228"/>
      <c r="G27" s="228"/>
      <c r="H27" s="228"/>
      <c r="I27" s="228"/>
      <c r="J27" s="229"/>
      <c r="K27" s="230"/>
      <c r="L27" s="228"/>
      <c r="M27" s="228"/>
      <c r="N27" s="228"/>
      <c r="O27" s="228"/>
      <c r="P27" s="228"/>
      <c r="Q27" s="228"/>
      <c r="R27" s="229"/>
      <c r="S27" s="230"/>
      <c r="T27" s="228"/>
      <c r="U27" s="229" t="s">
        <v>104</v>
      </c>
      <c r="V27" s="237">
        <f>Q15</f>
        <v>44.18743013264065</v>
      </c>
    </row>
    <row r="28" spans="2:27" ht="20.100000000000001" customHeight="1">
      <c r="X28" s="36"/>
      <c r="Y28" s="36"/>
      <c r="Z28" s="36"/>
    </row>
    <row r="29" spans="2:27" ht="20.100000000000001" customHeight="1">
      <c r="B29" s="9"/>
      <c r="C29" s="37"/>
      <c r="D29" s="9"/>
      <c r="E29" s="9"/>
      <c r="F29" s="9"/>
      <c r="G29" s="9"/>
      <c r="H29" s="9"/>
      <c r="I29" s="9"/>
      <c r="S29" s="36"/>
      <c r="T29" s="36"/>
      <c r="U29" s="36"/>
      <c r="V29" s="36"/>
      <c r="X29" s="36"/>
      <c r="Y29" s="36"/>
      <c r="Z29" s="36"/>
    </row>
    <row r="30" spans="2:27" ht="20.100000000000001" customHeight="1">
      <c r="B30" s="9"/>
      <c r="C30" s="37"/>
      <c r="D30" s="9"/>
      <c r="F30" s="9"/>
      <c r="G30" s="9"/>
      <c r="H30" s="9"/>
      <c r="I30" s="9"/>
      <c r="S30" s="36"/>
      <c r="T30" s="36"/>
      <c r="U30" s="36"/>
      <c r="V30" s="36"/>
      <c r="X30" s="36"/>
      <c r="Y30" s="36"/>
      <c r="Z30" s="36"/>
    </row>
  </sheetData>
  <mergeCells count="26">
    <mergeCell ref="A1:W2"/>
    <mergeCell ref="B13:E13"/>
    <mergeCell ref="S9:S10"/>
    <mergeCell ref="N8:N9"/>
    <mergeCell ref="O11:O14"/>
    <mergeCell ref="P11:P14"/>
    <mergeCell ref="Q11:Q14"/>
    <mergeCell ref="S8:V8"/>
    <mergeCell ref="O8:O9"/>
    <mergeCell ref="P8:P9"/>
    <mergeCell ref="Q8:Q9"/>
    <mergeCell ref="B20:I20"/>
    <mergeCell ref="F8:F10"/>
    <mergeCell ref="H8:J8"/>
    <mergeCell ref="B14:E14"/>
    <mergeCell ref="B15:H15"/>
    <mergeCell ref="B17:L17"/>
    <mergeCell ref="B18:M18"/>
    <mergeCell ref="L8:L9"/>
    <mergeCell ref="K8:K9"/>
    <mergeCell ref="G8:G9"/>
    <mergeCell ref="S15:U15"/>
    <mergeCell ref="B8:E10"/>
    <mergeCell ref="B11:E11"/>
    <mergeCell ref="B12:E12"/>
    <mergeCell ref="M8:M9"/>
  </mergeCells>
  <phoneticPr fontId="34" type="noConversion"/>
  <printOptions horizontalCentered="1"/>
  <pageMargins left="0.39370078740157483" right="0.39370078740157483" top="0.98425196850393704" bottom="0.98425196850393704" header="0.31496062992125984" footer="0.31496062992125984"/>
  <pageSetup paperSize="9" scale="67" orientation="landscape" r:id="rId1"/>
  <headerFooter>
    <oddHeader>&amp;L&amp;G</oddHeader>
    <oddFooter>&amp;L&amp;"Arial Narrow,Normal"&amp;10&amp;A
&amp;F&amp;R&amp;"Arial Narrow,Normal"&amp;10&amp;P de &amp;N</oddFooter>
  </headerFooter>
  <legacyDrawing r:id="rId2"/>
  <legacyDrawingHF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F36D6-521E-4D54-BD08-4F9345292692}">
  <sheetPr>
    <tabColor rgb="FFF8F8F8"/>
  </sheetPr>
  <dimension ref="A1:AH153597"/>
  <sheetViews>
    <sheetView showGridLines="0" showZeros="0" view="pageBreakPreview" zoomScaleNormal="100" zoomScaleSheetLayoutView="100" workbookViewId="0">
      <selection activeCell="R21" sqref="R21:R22"/>
    </sheetView>
  </sheetViews>
  <sheetFormatPr defaultColWidth="3.85546875" defaultRowHeight="13.5"/>
  <cols>
    <col min="1" max="1" width="1.5703125" style="28" customWidth="1"/>
    <col min="2" max="2" width="9.140625" style="28" customWidth="1"/>
    <col min="3" max="3" width="5.5703125" style="28" customWidth="1"/>
    <col min="4" max="4" width="6.28515625" style="28" customWidth="1"/>
    <col min="5" max="5" width="5.85546875" style="28" customWidth="1"/>
    <col min="6" max="6" width="6.28515625" style="28" customWidth="1"/>
    <col min="7" max="7" width="5.5703125" style="28" customWidth="1"/>
    <col min="8" max="8" width="6.5703125" style="28" customWidth="1"/>
    <col min="9" max="9" width="5.7109375" style="28" customWidth="1"/>
    <col min="10" max="10" width="6.28515625" style="28" customWidth="1"/>
    <col min="11" max="11" width="4.85546875" style="28" bestFit="1" customWidth="1"/>
    <col min="12" max="12" width="7.5703125" style="28" customWidth="1"/>
    <col min="13" max="13" width="8.140625" style="28" customWidth="1"/>
    <col min="14" max="14" width="9.85546875" style="28" customWidth="1"/>
    <col min="15" max="15" width="8.85546875" style="28" customWidth="1"/>
    <col min="16" max="16" width="9.42578125" style="28" bestFit="1" customWidth="1"/>
    <col min="17" max="17" width="11.7109375" style="28" customWidth="1"/>
    <col min="18" max="18" width="11" style="28" customWidth="1"/>
    <col min="19" max="19" width="8.85546875" style="28" customWidth="1"/>
    <col min="20" max="20" width="11.140625" style="28" customWidth="1"/>
    <col min="21" max="21" width="11.85546875" style="28" customWidth="1"/>
    <col min="22" max="22" width="2.5703125" style="28" customWidth="1"/>
    <col min="23" max="26" width="9.5703125" style="28" customWidth="1"/>
    <col min="27" max="27" width="1.42578125" style="28" customWidth="1"/>
    <col min="28" max="28" width="3.42578125" style="28" hidden="1" customWidth="1"/>
    <col min="29" max="29" width="8.42578125" style="28" customWidth="1"/>
    <col min="30" max="30" width="19.7109375" style="28" customWidth="1"/>
    <col min="31" max="31" width="9.140625" style="28" customWidth="1"/>
    <col min="32" max="66" width="3.85546875" style="28"/>
    <col min="67" max="67" width="9.140625" style="28" customWidth="1"/>
    <col min="68" max="16384" width="3.85546875" style="28"/>
  </cols>
  <sheetData>
    <row r="1" spans="1:34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Q1" s="521"/>
      <c r="R1" s="521"/>
      <c r="S1" s="521"/>
      <c r="T1" s="521"/>
      <c r="U1" s="521"/>
      <c r="V1" s="521"/>
      <c r="W1" s="521"/>
      <c r="X1" s="521"/>
      <c r="Y1" s="521"/>
      <c r="Z1" s="521"/>
      <c r="AA1" s="521"/>
      <c r="AB1" s="41"/>
      <c r="AC1" s="51"/>
    </row>
    <row r="2" spans="1:34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521"/>
      <c r="R2" s="521"/>
      <c r="S2" s="521"/>
      <c r="T2" s="521"/>
      <c r="U2" s="521"/>
      <c r="V2" s="521"/>
      <c r="W2" s="521"/>
      <c r="X2" s="521"/>
      <c r="Y2" s="521"/>
      <c r="Z2" s="521"/>
      <c r="AA2" s="521"/>
      <c r="AB2" s="41"/>
      <c r="AC2" s="51"/>
    </row>
    <row r="3" spans="1:34" s="18" customFormat="1" ht="15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</row>
    <row r="4" spans="1:34" s="5" customFormat="1" ht="15" customHeight="1">
      <c r="B4" s="5" t="s">
        <v>15</v>
      </c>
      <c r="C4" s="2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18"/>
      <c r="I4" s="18"/>
      <c r="J4" s="18"/>
      <c r="K4" s="18"/>
      <c r="L4" s="2"/>
      <c r="O4" s="2"/>
      <c r="P4" s="2"/>
      <c r="Q4" s="2"/>
      <c r="S4" s="2"/>
      <c r="T4" s="2"/>
      <c r="U4" s="2"/>
      <c r="V4" s="2"/>
      <c r="X4" s="3" t="s">
        <v>20</v>
      </c>
      <c r="Y4" s="969">
        <f>'CAPA - ORÇAMENTO'!$D$17</f>
        <v>45681</v>
      </c>
      <c r="Z4" s="2"/>
      <c r="AA4" s="3"/>
      <c r="AE4" s="10"/>
      <c r="AF4" s="10"/>
      <c r="AG4" s="11"/>
      <c r="AH4" s="11"/>
    </row>
    <row r="5" spans="1:34" s="5" customFormat="1" ht="15" customHeight="1">
      <c r="B5" s="5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H5" s="2"/>
      <c r="I5" s="2"/>
      <c r="J5" s="2"/>
      <c r="K5" s="2"/>
      <c r="O5" s="2"/>
      <c r="P5" s="2"/>
      <c r="R5" s="88"/>
      <c r="S5" s="2"/>
      <c r="T5" s="2"/>
      <c r="U5" s="2"/>
      <c r="V5" s="2"/>
      <c r="X5" s="3" t="s">
        <v>16</v>
      </c>
      <c r="Y5" s="4" t="str">
        <f>'DADOS DA OBRA'!$N$25</f>
        <v>00</v>
      </c>
      <c r="Z5" s="2"/>
      <c r="AA5" s="3"/>
    </row>
    <row r="6" spans="1:34" s="5" customFormat="1" ht="15" customHeight="1">
      <c r="B6" s="5" t="s">
        <v>21</v>
      </c>
      <c r="C6" s="12" t="s">
        <v>19</v>
      </c>
      <c r="R6" s="88"/>
      <c r="S6" s="12"/>
      <c r="T6" s="12"/>
      <c r="U6" s="12"/>
      <c r="V6" s="12"/>
      <c r="X6" s="1"/>
      <c r="Y6" s="16"/>
      <c r="Z6" s="12"/>
    </row>
    <row r="7" spans="1:34" s="5" customFormat="1" ht="20.100000000000001" customHeight="1">
      <c r="B7" s="1"/>
      <c r="M7" s="3"/>
      <c r="N7" s="3"/>
      <c r="O7" s="16"/>
      <c r="P7" s="16"/>
      <c r="S7" s="1"/>
      <c r="T7" s="1"/>
      <c r="U7" s="1"/>
      <c r="V7" s="16"/>
      <c r="X7" s="63"/>
      <c r="Y7" s="63"/>
      <c r="Z7" s="63"/>
      <c r="AA7" s="63"/>
      <c r="AB7" s="64"/>
    </row>
    <row r="8" spans="1:34" s="17" customFormat="1" ht="20.100000000000001" customHeight="1" thickBot="1">
      <c r="B8" s="14"/>
      <c r="C8" s="15"/>
      <c r="D8" s="8"/>
      <c r="E8" s="7"/>
      <c r="F8" s="7"/>
      <c r="G8" s="7"/>
      <c r="H8" s="5"/>
      <c r="I8" s="5"/>
      <c r="J8" s="5"/>
      <c r="K8" s="5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65"/>
      <c r="X8" s="65"/>
      <c r="Y8" s="65"/>
      <c r="Z8" s="65"/>
      <c r="AA8" s="65"/>
    </row>
    <row r="9" spans="1:34" s="38" customFormat="1" ht="20.100000000000001" customHeight="1" thickBot="1">
      <c r="B9" s="736" t="s">
        <v>23</v>
      </c>
      <c r="C9" s="766" t="s">
        <v>61</v>
      </c>
      <c r="D9" s="750" t="s">
        <v>27</v>
      </c>
      <c r="E9" s="765" t="s">
        <v>372</v>
      </c>
      <c r="F9" s="765"/>
      <c r="G9" s="765"/>
      <c r="H9" s="744" t="s">
        <v>373</v>
      </c>
      <c r="I9" s="744"/>
      <c r="J9" s="744"/>
      <c r="K9" s="744"/>
      <c r="L9" s="750" t="s">
        <v>64</v>
      </c>
      <c r="M9" s="750" t="s">
        <v>24</v>
      </c>
      <c r="N9" s="744" t="s">
        <v>415</v>
      </c>
      <c r="O9" s="744" t="s">
        <v>416</v>
      </c>
      <c r="P9" s="744" t="s">
        <v>29</v>
      </c>
      <c r="Q9" s="744" t="s">
        <v>291</v>
      </c>
      <c r="R9" s="744" t="s">
        <v>376</v>
      </c>
      <c r="S9" s="744" t="s">
        <v>426</v>
      </c>
      <c r="T9" s="750" t="s">
        <v>484</v>
      </c>
      <c r="U9" s="760" t="s">
        <v>414</v>
      </c>
      <c r="V9" s="78"/>
      <c r="W9" s="733" t="s">
        <v>82</v>
      </c>
      <c r="X9" s="734"/>
      <c r="Y9" s="734"/>
      <c r="Z9" s="762"/>
      <c r="AA9" s="67"/>
      <c r="AB9" s="67"/>
    </row>
    <row r="10" spans="1:34" s="38" customFormat="1" ht="20.100000000000001" customHeight="1" thickBot="1">
      <c r="B10" s="738"/>
      <c r="C10" s="767"/>
      <c r="D10" s="769"/>
      <c r="E10" s="207" t="s">
        <v>417</v>
      </c>
      <c r="F10" s="207" t="s">
        <v>418</v>
      </c>
      <c r="G10" s="207" t="s">
        <v>419</v>
      </c>
      <c r="H10" s="207" t="s">
        <v>420</v>
      </c>
      <c r="I10" s="207" t="s">
        <v>417</v>
      </c>
      <c r="J10" s="207" t="s">
        <v>418</v>
      </c>
      <c r="K10" s="207" t="s">
        <v>419</v>
      </c>
      <c r="L10" s="751"/>
      <c r="M10" s="751"/>
      <c r="N10" s="745"/>
      <c r="O10" s="745"/>
      <c r="P10" s="745"/>
      <c r="Q10" s="745"/>
      <c r="R10" s="745"/>
      <c r="S10" s="745"/>
      <c r="T10" s="759"/>
      <c r="U10" s="761"/>
      <c r="V10" s="78"/>
      <c r="W10" s="763" t="s">
        <v>48</v>
      </c>
      <c r="X10" s="289" t="s">
        <v>56</v>
      </c>
      <c r="Y10" s="289" t="s">
        <v>54</v>
      </c>
      <c r="Z10" s="292" t="s">
        <v>57</v>
      </c>
      <c r="AA10" s="54"/>
      <c r="AB10" s="54"/>
    </row>
    <row r="11" spans="1:34" s="38" customFormat="1" ht="33" customHeight="1" thickBot="1">
      <c r="B11" s="740"/>
      <c r="C11" s="768"/>
      <c r="D11" s="759"/>
      <c r="E11" s="291" t="s">
        <v>39</v>
      </c>
      <c r="F11" s="291" t="s">
        <v>39</v>
      </c>
      <c r="G11" s="291" t="s">
        <v>39</v>
      </c>
      <c r="H11" s="291" t="s">
        <v>39</v>
      </c>
      <c r="I11" s="291" t="s">
        <v>39</v>
      </c>
      <c r="J11" s="291" t="s">
        <v>39</v>
      </c>
      <c r="K11" s="291" t="s">
        <v>39</v>
      </c>
      <c r="L11" s="285" t="s">
        <v>31</v>
      </c>
      <c r="M11" s="285" t="s">
        <v>50</v>
      </c>
      <c r="N11" s="285" t="s">
        <v>25</v>
      </c>
      <c r="O11" s="285" t="s">
        <v>25</v>
      </c>
      <c r="P11" s="285" t="s">
        <v>25</v>
      </c>
      <c r="Q11" s="285" t="s">
        <v>31</v>
      </c>
      <c r="R11" s="285" t="s">
        <v>25</v>
      </c>
      <c r="S11" s="285" t="s">
        <v>25</v>
      </c>
      <c r="T11" s="290" t="s">
        <v>377</v>
      </c>
      <c r="U11" s="286" t="s">
        <v>25</v>
      </c>
      <c r="V11" s="56"/>
      <c r="W11" s="764"/>
      <c r="X11" s="285" t="s">
        <v>39</v>
      </c>
      <c r="Y11" s="285" t="s">
        <v>55</v>
      </c>
      <c r="Z11" s="286" t="s">
        <v>53</v>
      </c>
      <c r="AA11" s="54"/>
      <c r="AB11" s="54"/>
    </row>
    <row r="12" spans="1:34" s="27" customFormat="1" ht="30" customHeight="1">
      <c r="B12" s="213" t="s">
        <v>68</v>
      </c>
      <c r="C12" s="214" t="s">
        <v>66</v>
      </c>
      <c r="D12" s="180">
        <v>4</v>
      </c>
      <c r="E12" s="181">
        <v>1.9</v>
      </c>
      <c r="F12" s="181">
        <v>3.1</v>
      </c>
      <c r="G12" s="181">
        <v>1.3</v>
      </c>
      <c r="H12" s="215">
        <v>1</v>
      </c>
      <c r="I12" s="216">
        <f>E12+H12+H12</f>
        <v>3.9</v>
      </c>
      <c r="J12" s="216">
        <f>F12+H12+H12</f>
        <v>5.0999999999999996</v>
      </c>
      <c r="K12" s="216">
        <f>G12</f>
        <v>1.3</v>
      </c>
      <c r="L12" s="59">
        <f>((E12+E12+F12+F12)*G12)*D12</f>
        <v>52</v>
      </c>
      <c r="M12" s="181">
        <f>D12*E12*F12*G12</f>
        <v>30.628</v>
      </c>
      <c r="N12" s="181">
        <f>((D12/2)*I12*J12*(K12+0.05+0.2))+((D12/2)*I12*J12*(K12+0.05+1.35))</f>
        <v>169.065</v>
      </c>
      <c r="O12" s="181"/>
      <c r="P12" s="181">
        <f>D12*I12*J12*0.05</f>
        <v>3.9779999999999998</v>
      </c>
      <c r="Q12" s="181">
        <f>(D12*I12*J12)</f>
        <v>79.559999999999988</v>
      </c>
      <c r="R12" s="181">
        <f>N12-M12-(P12*0.05)</f>
        <v>138.2381</v>
      </c>
      <c r="S12" s="773">
        <f>O13</f>
        <v>57.64</v>
      </c>
      <c r="T12" s="770">
        <f>S12*0.5*1.3</f>
        <v>37.466000000000001</v>
      </c>
      <c r="U12" s="770">
        <f>S12</f>
        <v>57.64</v>
      </c>
      <c r="V12" s="55"/>
      <c r="W12" s="86" t="s">
        <v>58</v>
      </c>
      <c r="X12" s="53">
        <v>548.79999999999995</v>
      </c>
      <c r="Y12" s="73">
        <v>0.61699999999999999</v>
      </c>
      <c r="Z12" s="70">
        <f>X12*Y12</f>
        <v>338.60959999999994</v>
      </c>
      <c r="AA12" s="62"/>
      <c r="AB12" s="52"/>
    </row>
    <row r="13" spans="1:34" s="27" customFormat="1" ht="30" customHeight="1" thickBot="1">
      <c r="B13" s="280" t="s">
        <v>68</v>
      </c>
      <c r="C13" s="281" t="s">
        <v>67</v>
      </c>
      <c r="D13" s="174">
        <v>4</v>
      </c>
      <c r="E13" s="175">
        <v>3.5</v>
      </c>
      <c r="F13" s="175">
        <v>3.5</v>
      </c>
      <c r="G13" s="175">
        <v>1.1000000000000001</v>
      </c>
      <c r="H13" s="175">
        <v>1</v>
      </c>
      <c r="I13" s="208">
        <f>E13+H13+H13</f>
        <v>5.5</v>
      </c>
      <c r="J13" s="208">
        <f>F13+H13+H13</f>
        <v>5.5</v>
      </c>
      <c r="K13" s="208">
        <f>G13</f>
        <v>1.1000000000000001</v>
      </c>
      <c r="L13" s="59">
        <f>((E13+E13+F13+F13)*G13)*D13</f>
        <v>61.600000000000009</v>
      </c>
      <c r="M13" s="59">
        <f>D13*E13*F13*G13</f>
        <v>53.900000000000006</v>
      </c>
      <c r="N13" s="181"/>
      <c r="O13" s="209">
        <f>((D13/2)*((2.34*I13)+(0.2*I13)))+((D13/2)*(2.7*I13))</f>
        <v>57.64</v>
      </c>
      <c r="P13" s="181">
        <f>D13*I13*J13*0.05</f>
        <v>6.0500000000000007</v>
      </c>
      <c r="Q13" s="59"/>
      <c r="R13" s="210">
        <f>O13-((D13/2*(0.86*E13))+(D13/2*(1.32*E13)))</f>
        <v>42.38</v>
      </c>
      <c r="S13" s="774"/>
      <c r="T13" s="771"/>
      <c r="U13" s="771"/>
      <c r="V13" s="55"/>
      <c r="W13" s="71" t="s">
        <v>59</v>
      </c>
      <c r="X13" s="33">
        <v>704</v>
      </c>
      <c r="Y13" s="60">
        <v>0.96299999999999997</v>
      </c>
      <c r="Z13" s="70">
        <f>X13*Y13</f>
        <v>677.952</v>
      </c>
      <c r="AA13" s="62"/>
      <c r="AB13" s="52"/>
    </row>
    <row r="14" spans="1:34" s="27" customFormat="1" ht="30" customHeight="1" thickBot="1">
      <c r="B14" s="720" t="s">
        <v>26</v>
      </c>
      <c r="C14" s="721"/>
      <c r="D14" s="721"/>
      <c r="E14" s="721"/>
      <c r="F14" s="721"/>
      <c r="G14" s="721"/>
      <c r="H14" s="721"/>
      <c r="I14" s="721"/>
      <c r="J14" s="721"/>
      <c r="K14" s="722"/>
      <c r="L14" s="275">
        <f t="shared" ref="L14:Q14" si="0">SUM(L12:L13)</f>
        <v>113.60000000000001</v>
      </c>
      <c r="M14" s="277">
        <f>SUM(M12:M13)</f>
        <v>84.528000000000006</v>
      </c>
      <c r="N14" s="772">
        <f>SUM(N12:O13)</f>
        <v>226.70499999999998</v>
      </c>
      <c r="O14" s="735"/>
      <c r="P14" s="277">
        <f t="shared" si="0"/>
        <v>10.028</v>
      </c>
      <c r="Q14" s="277">
        <f t="shared" si="0"/>
        <v>79.559999999999988</v>
      </c>
      <c r="R14" s="277">
        <f>SUM(R12:R13)</f>
        <v>180.6181</v>
      </c>
      <c r="S14" s="279">
        <f>S12</f>
        <v>57.64</v>
      </c>
      <c r="T14" s="279">
        <f>T12</f>
        <v>37.466000000000001</v>
      </c>
      <c r="U14" s="279">
        <f>U12</f>
        <v>57.64</v>
      </c>
      <c r="V14" s="68"/>
      <c r="W14" s="183" t="s">
        <v>52</v>
      </c>
      <c r="X14" s="175">
        <v>5536.8</v>
      </c>
      <c r="Y14" s="184">
        <v>2.4660000000000002</v>
      </c>
      <c r="Z14" s="182">
        <f>X14*Y14</f>
        <v>13653.748800000001</v>
      </c>
      <c r="AA14" s="52"/>
      <c r="AB14" s="52"/>
    </row>
    <row r="15" spans="1:34" s="27" customFormat="1" ht="30" customHeight="1" thickBot="1">
      <c r="B15" s="50"/>
      <c r="C15" s="50"/>
      <c r="D15" s="7"/>
      <c r="E15" s="171"/>
      <c r="F15" s="171"/>
      <c r="G15" s="171"/>
      <c r="H15" s="167"/>
      <c r="I15" s="167"/>
      <c r="J15" s="167"/>
      <c r="K15" s="167"/>
      <c r="L15" s="171"/>
      <c r="M15" s="171"/>
      <c r="N15" s="171"/>
      <c r="O15" s="7"/>
      <c r="P15" s="7"/>
      <c r="Q15" s="7"/>
      <c r="R15" s="7"/>
      <c r="S15" s="7"/>
      <c r="T15" s="7"/>
      <c r="U15" s="7"/>
      <c r="V15" s="7"/>
      <c r="W15" s="733" t="s">
        <v>18</v>
      </c>
      <c r="X15" s="734"/>
      <c r="Y15" s="735"/>
      <c r="Z15" s="278">
        <f>SUM(Z12:Z14)</f>
        <v>14670.310400000002</v>
      </c>
      <c r="AA15" s="65"/>
      <c r="AB15" s="66"/>
    </row>
    <row r="16" spans="1:34" s="27" customFormat="1" ht="12.75">
      <c r="B16" s="211" t="s">
        <v>413</v>
      </c>
      <c r="C16" s="50"/>
      <c r="D16" s="7"/>
      <c r="E16" s="171"/>
      <c r="F16" s="171"/>
      <c r="G16" s="171"/>
      <c r="H16" s="167"/>
      <c r="I16" s="167"/>
      <c r="J16" s="167"/>
      <c r="K16" s="167"/>
      <c r="L16" s="171"/>
      <c r="M16" s="171"/>
      <c r="N16" s="171"/>
      <c r="O16" s="7"/>
      <c r="P16" s="7"/>
      <c r="Q16" s="7"/>
      <c r="R16" s="7"/>
      <c r="S16" s="7"/>
      <c r="T16" s="7"/>
      <c r="U16" s="7"/>
      <c r="V16" s="7"/>
      <c r="W16" s="56"/>
      <c r="X16" s="56"/>
      <c r="Y16" s="56"/>
      <c r="Z16" s="66"/>
      <c r="AA16" s="65"/>
      <c r="AB16" s="66"/>
    </row>
    <row r="17" spans="2:28" s="27" customFormat="1" ht="12.75">
      <c r="B17" s="211" t="s">
        <v>435</v>
      </c>
      <c r="C17" s="50"/>
      <c r="D17" s="7"/>
      <c r="E17" s="171"/>
      <c r="F17" s="171"/>
      <c r="G17" s="171"/>
      <c r="H17" s="167"/>
      <c r="I17" s="167"/>
      <c r="J17" s="167"/>
      <c r="K17" s="167"/>
      <c r="L17" s="171"/>
      <c r="M17" s="171"/>
      <c r="N17" s="171"/>
      <c r="O17" s="7"/>
      <c r="P17" s="7"/>
      <c r="Q17" s="7"/>
      <c r="R17" s="7"/>
      <c r="S17" s="7"/>
      <c r="T17" s="7"/>
      <c r="U17" s="7"/>
      <c r="V17" s="7"/>
      <c r="W17" s="56"/>
      <c r="X17" s="56"/>
      <c r="Y17" s="56"/>
      <c r="Z17" s="66"/>
      <c r="AA17" s="65"/>
      <c r="AB17" s="66"/>
    </row>
    <row r="18" spans="2:28" s="27" customFormat="1" ht="12.75">
      <c r="B18" s="211"/>
      <c r="C18" s="50"/>
      <c r="D18" s="7"/>
      <c r="E18" s="171"/>
      <c r="F18" s="171"/>
      <c r="G18" s="171"/>
      <c r="H18" s="167"/>
      <c r="I18" s="167"/>
      <c r="J18" s="167"/>
      <c r="K18" s="167"/>
      <c r="L18" s="171"/>
      <c r="M18" s="171"/>
      <c r="N18" s="171"/>
      <c r="O18" s="7"/>
      <c r="P18" s="7"/>
      <c r="Q18" s="7"/>
      <c r="R18" s="7"/>
      <c r="S18" s="7"/>
      <c r="T18" s="7"/>
      <c r="U18" s="7"/>
      <c r="V18" s="7"/>
      <c r="W18" s="56"/>
      <c r="X18" s="56"/>
      <c r="Y18" s="56"/>
      <c r="Z18" s="66"/>
      <c r="AA18" s="65"/>
      <c r="AB18" s="66"/>
    </row>
    <row r="19" spans="2:28" ht="24.95" customHeight="1">
      <c r="B19" s="95" t="s">
        <v>36</v>
      </c>
      <c r="C19" s="95"/>
      <c r="D19" s="95"/>
      <c r="E19" s="95"/>
      <c r="F19" s="95"/>
      <c r="G19" s="95"/>
      <c r="H19" s="7"/>
      <c r="I19" s="7"/>
      <c r="J19" s="7"/>
      <c r="K19" s="7"/>
      <c r="L19" s="95"/>
      <c r="M19" s="95"/>
      <c r="N19" s="201"/>
      <c r="O19" s="9"/>
      <c r="P19" s="9"/>
      <c r="Q19" s="9"/>
      <c r="R19" s="9"/>
      <c r="S19" s="9"/>
      <c r="T19" s="9"/>
      <c r="U19" s="9"/>
      <c r="V19" s="9"/>
      <c r="W19" s="9"/>
      <c r="X19" s="9"/>
    </row>
    <row r="20" spans="2:28" s="9" customFormat="1" ht="24.95" customHeight="1">
      <c r="B20" s="226" t="s">
        <v>487</v>
      </c>
      <c r="C20" s="234" t="s">
        <v>438</v>
      </c>
      <c r="D20" s="228" t="s">
        <v>439</v>
      </c>
      <c r="E20" s="228"/>
      <c r="F20" s="228"/>
      <c r="G20" s="228"/>
      <c r="H20" s="228"/>
      <c r="I20" s="228"/>
      <c r="J20" s="229"/>
      <c r="K20" s="236"/>
      <c r="L20" s="228"/>
      <c r="M20" s="228"/>
      <c r="N20" s="228"/>
      <c r="O20" s="228"/>
      <c r="P20" s="228"/>
      <c r="Q20" s="228"/>
      <c r="R20" s="229"/>
      <c r="S20" s="230"/>
      <c r="T20" s="228"/>
      <c r="U20" s="228"/>
      <c r="V20" s="228"/>
      <c r="W20" s="228"/>
      <c r="X20" s="228"/>
      <c r="Y20" s="229" t="s">
        <v>104</v>
      </c>
      <c r="Z20" s="235">
        <f>N14</f>
        <v>226.70499999999998</v>
      </c>
    </row>
    <row r="21" spans="2:28" s="9" customFormat="1" ht="24.95" customHeight="1">
      <c r="B21" s="226" t="s">
        <v>487</v>
      </c>
      <c r="C21" s="234">
        <v>41293</v>
      </c>
      <c r="D21" s="228" t="s">
        <v>653</v>
      </c>
      <c r="E21" s="228"/>
      <c r="F21" s="228"/>
      <c r="G21" s="228"/>
      <c r="H21" s="228"/>
      <c r="I21" s="228"/>
      <c r="J21" s="229"/>
      <c r="K21" s="236"/>
      <c r="L21" s="228"/>
      <c r="M21" s="228"/>
      <c r="N21" s="228"/>
      <c r="O21" s="228"/>
      <c r="P21" s="228"/>
      <c r="Q21" s="228"/>
      <c r="R21" s="229"/>
      <c r="S21" s="230"/>
      <c r="T21" s="228"/>
      <c r="U21" s="228"/>
      <c r="V21" s="228"/>
      <c r="W21" s="228"/>
      <c r="X21" s="228"/>
      <c r="Y21" s="229" t="s">
        <v>456</v>
      </c>
      <c r="Z21" s="235">
        <f>Q14</f>
        <v>79.559999999999988</v>
      </c>
    </row>
    <row r="22" spans="2:28" s="9" customFormat="1" ht="24.95" customHeight="1">
      <c r="B22" s="226" t="s">
        <v>487</v>
      </c>
      <c r="C22" s="234" t="s">
        <v>460</v>
      </c>
      <c r="D22" s="228" t="s">
        <v>450</v>
      </c>
      <c r="E22" s="228"/>
      <c r="F22" s="228"/>
      <c r="G22" s="228"/>
      <c r="H22" s="228"/>
      <c r="I22" s="228"/>
      <c r="J22" s="229"/>
      <c r="K22" s="236"/>
      <c r="L22" s="228"/>
      <c r="M22" s="228"/>
      <c r="N22" s="228"/>
      <c r="O22" s="228"/>
      <c r="P22" s="228"/>
      <c r="Q22" s="228"/>
      <c r="R22" s="229"/>
      <c r="S22" s="230"/>
      <c r="T22" s="228"/>
      <c r="U22" s="228"/>
      <c r="V22" s="228"/>
      <c r="W22" s="228"/>
      <c r="X22" s="228"/>
      <c r="Y22" s="229" t="s">
        <v>456</v>
      </c>
      <c r="Z22" s="235">
        <f>L14</f>
        <v>113.60000000000001</v>
      </c>
    </row>
    <row r="23" spans="2:28" s="9" customFormat="1" ht="24.95" customHeight="1">
      <c r="B23" s="226" t="s">
        <v>487</v>
      </c>
      <c r="C23" s="234" t="s">
        <v>459</v>
      </c>
      <c r="D23" s="228" t="s">
        <v>449</v>
      </c>
      <c r="E23" s="228"/>
      <c r="F23" s="228"/>
      <c r="G23" s="228"/>
      <c r="H23" s="228"/>
      <c r="I23" s="228"/>
      <c r="J23" s="229"/>
      <c r="K23" s="236"/>
      <c r="L23" s="228"/>
      <c r="M23" s="228"/>
      <c r="N23" s="228"/>
      <c r="O23" s="228"/>
      <c r="P23" s="228"/>
      <c r="Q23" s="228"/>
      <c r="R23" s="229"/>
      <c r="S23" s="230"/>
      <c r="T23" s="228"/>
      <c r="U23" s="228"/>
      <c r="V23" s="228"/>
      <c r="W23" s="228"/>
      <c r="X23" s="228"/>
      <c r="Y23" s="229" t="s">
        <v>455</v>
      </c>
      <c r="Z23" s="235">
        <f>Z15</f>
        <v>14670.310400000002</v>
      </c>
    </row>
    <row r="24" spans="2:28" s="9" customFormat="1" ht="24.95" customHeight="1">
      <c r="B24" s="226" t="s">
        <v>487</v>
      </c>
      <c r="C24" s="234" t="s">
        <v>485</v>
      </c>
      <c r="D24" s="228" t="s">
        <v>486</v>
      </c>
      <c r="E24" s="228"/>
      <c r="F24" s="228"/>
      <c r="G24" s="228"/>
      <c r="H24" s="228"/>
      <c r="I24" s="228"/>
      <c r="J24" s="229"/>
      <c r="K24" s="236"/>
      <c r="L24" s="228"/>
      <c r="M24" s="228"/>
      <c r="N24" s="228"/>
      <c r="O24" s="228"/>
      <c r="P24" s="228"/>
      <c r="Q24" s="228"/>
      <c r="R24" s="229"/>
      <c r="S24" s="230"/>
      <c r="T24" s="228"/>
      <c r="U24" s="228"/>
      <c r="V24" s="228"/>
      <c r="W24" s="228"/>
      <c r="X24" s="228"/>
      <c r="Y24" s="229" t="s">
        <v>104</v>
      </c>
      <c r="Z24" s="235">
        <f>M14</f>
        <v>84.528000000000006</v>
      </c>
    </row>
    <row r="25" spans="2:28" s="9" customFormat="1" ht="24.95" customHeight="1">
      <c r="B25" s="226" t="s">
        <v>487</v>
      </c>
      <c r="C25" s="234" t="s">
        <v>462</v>
      </c>
      <c r="D25" s="228" t="s">
        <v>453</v>
      </c>
      <c r="E25" s="228"/>
      <c r="F25" s="228"/>
      <c r="G25" s="228"/>
      <c r="H25" s="228"/>
      <c r="I25" s="228"/>
      <c r="J25" s="229"/>
      <c r="K25" s="236"/>
      <c r="L25" s="228"/>
      <c r="M25" s="228"/>
      <c r="N25" s="228"/>
      <c r="O25" s="228"/>
      <c r="P25" s="228"/>
      <c r="Q25" s="228"/>
      <c r="R25" s="229"/>
      <c r="S25" s="230"/>
      <c r="T25" s="228"/>
      <c r="U25" s="228"/>
      <c r="V25" s="228"/>
      <c r="W25" s="228"/>
      <c r="X25" s="228"/>
      <c r="Y25" s="229" t="s">
        <v>104</v>
      </c>
      <c r="Z25" s="235">
        <f>P14</f>
        <v>10.028</v>
      </c>
    </row>
    <row r="26" spans="2:28" s="9" customFormat="1" ht="24.95" customHeight="1">
      <c r="B26" s="226" t="s">
        <v>487</v>
      </c>
      <c r="C26" s="234">
        <v>45435</v>
      </c>
      <c r="D26" s="228" t="s">
        <v>657</v>
      </c>
      <c r="E26" s="228"/>
      <c r="F26" s="228"/>
      <c r="G26" s="228"/>
      <c r="H26" s="228"/>
      <c r="I26" s="228"/>
      <c r="J26" s="229"/>
      <c r="K26" s="236"/>
      <c r="L26" s="228"/>
      <c r="M26" s="228"/>
      <c r="N26" s="228"/>
      <c r="O26" s="228"/>
      <c r="P26" s="228"/>
      <c r="Q26" s="228"/>
      <c r="R26" s="229"/>
      <c r="S26" s="230"/>
      <c r="T26" s="228"/>
      <c r="U26" s="228"/>
      <c r="V26" s="228"/>
      <c r="W26" s="228"/>
      <c r="X26" s="228"/>
      <c r="Y26" s="229" t="s">
        <v>104</v>
      </c>
      <c r="Z26" s="235">
        <f>R14</f>
        <v>180.6181</v>
      </c>
    </row>
    <row r="27" spans="2:28" s="9" customFormat="1" ht="24.95" customHeight="1">
      <c r="B27" s="226" t="s">
        <v>487</v>
      </c>
      <c r="C27" s="234" t="s">
        <v>471</v>
      </c>
      <c r="D27" s="228" t="s">
        <v>475</v>
      </c>
      <c r="E27" s="228"/>
      <c r="F27" s="228"/>
      <c r="G27" s="228"/>
      <c r="H27" s="228"/>
      <c r="I27" s="228"/>
      <c r="J27" s="229"/>
      <c r="K27" s="236"/>
      <c r="L27" s="228"/>
      <c r="M27" s="228"/>
      <c r="N27" s="228"/>
      <c r="O27" s="228"/>
      <c r="P27" s="228"/>
      <c r="Q27" s="228"/>
      <c r="R27" s="229"/>
      <c r="S27" s="230"/>
      <c r="T27" s="228"/>
      <c r="U27" s="228"/>
      <c r="V27" s="228"/>
      <c r="W27" s="228"/>
      <c r="X27" s="228"/>
      <c r="Y27" s="229" t="s">
        <v>104</v>
      </c>
      <c r="Z27" s="235">
        <f>S14</f>
        <v>57.64</v>
      </c>
    </row>
    <row r="28" spans="2:28" s="9" customFormat="1" ht="24.95" customHeight="1">
      <c r="B28" s="226" t="s">
        <v>488</v>
      </c>
      <c r="C28" s="234" t="s">
        <v>472</v>
      </c>
      <c r="D28" s="228" t="s">
        <v>476</v>
      </c>
      <c r="E28" s="228"/>
      <c r="F28" s="228"/>
      <c r="G28" s="228"/>
      <c r="H28" s="228"/>
      <c r="I28" s="228"/>
      <c r="J28" s="229"/>
      <c r="K28" s="236"/>
      <c r="L28" s="228"/>
      <c r="M28" s="228"/>
      <c r="N28" s="228"/>
      <c r="O28" s="228"/>
      <c r="P28" s="228"/>
      <c r="Q28" s="228"/>
      <c r="R28" s="229"/>
      <c r="S28" s="230"/>
      <c r="T28" s="228"/>
      <c r="U28" s="228"/>
      <c r="V28" s="228"/>
      <c r="W28" s="228"/>
      <c r="X28" s="228"/>
      <c r="Y28" s="229" t="s">
        <v>444</v>
      </c>
      <c r="Z28" s="235">
        <f>T14</f>
        <v>37.466000000000001</v>
      </c>
    </row>
    <row r="29" spans="2:28" s="9" customFormat="1" ht="24.95" customHeight="1">
      <c r="B29" s="226" t="s">
        <v>487</v>
      </c>
      <c r="C29" s="234" t="s">
        <v>473</v>
      </c>
      <c r="D29" s="228" t="s">
        <v>477</v>
      </c>
      <c r="E29" s="228"/>
      <c r="F29" s="228"/>
      <c r="G29" s="228"/>
      <c r="H29" s="228"/>
      <c r="I29" s="228"/>
      <c r="J29" s="229"/>
      <c r="K29" s="236"/>
      <c r="L29" s="228"/>
      <c r="M29" s="228"/>
      <c r="N29" s="228"/>
      <c r="O29" s="228"/>
      <c r="P29" s="228"/>
      <c r="Q29" s="228"/>
      <c r="R29" s="229"/>
      <c r="S29" s="230"/>
      <c r="T29" s="228"/>
      <c r="U29" s="228"/>
      <c r="V29" s="228"/>
      <c r="W29" s="228"/>
      <c r="X29" s="228"/>
      <c r="Y29" s="229" t="s">
        <v>104</v>
      </c>
      <c r="Z29" s="235">
        <f>U14</f>
        <v>57.64</v>
      </c>
    </row>
    <row r="30" spans="2:28" ht="13.5" customHeight="1"/>
    <row r="33" ht="13.5" customHeight="1"/>
    <row r="35" ht="13.5" customHeight="1"/>
    <row r="37" ht="13.5" customHeight="1"/>
    <row r="39" ht="13.5" customHeight="1"/>
    <row r="41" ht="13.5" customHeight="1"/>
    <row r="43" ht="13.5" customHeight="1"/>
    <row r="45" ht="13.5" customHeight="1"/>
    <row r="47" ht="13.5" customHeight="1"/>
    <row r="49" ht="13.5" customHeight="1"/>
    <row r="51" ht="13.5" customHeight="1"/>
    <row r="53" ht="13.5" customHeight="1"/>
    <row r="55" ht="13.5" customHeight="1"/>
    <row r="57" ht="13.5" customHeight="1"/>
    <row r="59" ht="13.5" customHeight="1"/>
    <row r="61" ht="13.5" customHeight="1"/>
    <row r="63" ht="13.5" customHeight="1"/>
    <row r="65" ht="13.5" customHeight="1"/>
    <row r="67" ht="13.5" customHeight="1"/>
    <row r="69" ht="13.5" customHeight="1"/>
    <row r="71" ht="13.5" customHeight="1"/>
    <row r="73" ht="13.5" customHeight="1"/>
    <row r="75" ht="13.5" customHeight="1"/>
    <row r="77" ht="13.5" customHeight="1"/>
    <row r="79" ht="13.5" customHeight="1"/>
    <row r="81" ht="13.5" customHeight="1"/>
    <row r="83" ht="13.5" customHeight="1"/>
    <row r="85" ht="13.5" customHeight="1"/>
    <row r="87" ht="13.5" customHeight="1"/>
    <row r="89" ht="13.5" customHeight="1"/>
    <row r="91" ht="13.5" customHeight="1"/>
    <row r="93" ht="13.5" customHeight="1"/>
    <row r="95" ht="13.5" customHeight="1"/>
    <row r="97" ht="13.5" customHeight="1"/>
    <row r="99" ht="13.5" customHeight="1"/>
    <row r="101" ht="13.5" customHeight="1"/>
    <row r="103" ht="13.5" customHeight="1"/>
    <row r="105" ht="13.5" customHeight="1"/>
    <row r="107" ht="13.5" customHeight="1"/>
    <row r="109" ht="13.5" customHeight="1"/>
    <row r="111" ht="13.5" customHeight="1"/>
    <row r="113" ht="13.5" customHeight="1"/>
    <row r="115" ht="13.5" customHeight="1"/>
    <row r="117" ht="13.5" customHeight="1"/>
    <row r="119" ht="13.5" customHeight="1"/>
    <row r="121" ht="13.5" customHeight="1"/>
    <row r="123" ht="13.5" customHeight="1"/>
    <row r="125" ht="13.5" customHeight="1"/>
    <row r="127" ht="13.5" customHeight="1"/>
    <row r="129" ht="13.5" customHeight="1"/>
    <row r="131" ht="13.5" customHeight="1"/>
    <row r="133" ht="13.5" customHeight="1"/>
    <row r="135" ht="13.5" customHeight="1"/>
    <row r="137" ht="13.5" customHeight="1"/>
    <row r="139" ht="13.5" customHeight="1"/>
    <row r="141" ht="13.5" customHeight="1"/>
    <row r="143" ht="13.5" customHeight="1"/>
    <row r="145" ht="13.5" customHeight="1"/>
    <row r="147" ht="13.5" customHeight="1"/>
    <row r="149" ht="13.5" customHeight="1"/>
    <row r="151" ht="13.5" customHeight="1"/>
    <row r="153" ht="13.5" customHeight="1"/>
    <row r="155" ht="13.5" customHeight="1"/>
    <row r="157" ht="13.5" customHeight="1"/>
    <row r="159" ht="13.5" customHeight="1"/>
    <row r="161" ht="13.5" customHeight="1"/>
    <row r="163" ht="13.5" customHeight="1"/>
    <row r="165" ht="13.5" customHeight="1"/>
    <row r="167" ht="13.5" customHeight="1"/>
    <row r="169" ht="13.5" customHeight="1"/>
    <row r="171" ht="13.5" customHeight="1"/>
    <row r="173" ht="13.5" customHeight="1"/>
    <row r="175" ht="13.5" customHeight="1"/>
    <row r="177" ht="13.5" customHeight="1"/>
    <row r="179" ht="13.5" customHeight="1"/>
    <row r="181" ht="13.5" customHeight="1"/>
    <row r="183" ht="13.5" customHeight="1"/>
    <row r="185" ht="13.5" customHeight="1"/>
    <row r="187" ht="13.5" customHeight="1"/>
    <row r="189" ht="13.5" customHeight="1"/>
    <row r="191" ht="13.5" customHeight="1"/>
    <row r="193" ht="13.5" customHeight="1"/>
    <row r="195" ht="13.5" customHeight="1"/>
    <row r="197" ht="13.5" customHeight="1"/>
    <row r="199" ht="13.5" customHeight="1"/>
    <row r="201" ht="13.5" customHeight="1"/>
    <row r="203" ht="13.5" customHeight="1"/>
    <row r="205" ht="13.5" customHeight="1"/>
    <row r="207" ht="13.5" customHeight="1"/>
    <row r="209" ht="13.5" customHeight="1"/>
    <row r="211" ht="13.5" customHeight="1"/>
    <row r="213" ht="13.5" customHeight="1"/>
    <row r="215" ht="13.5" customHeight="1"/>
    <row r="217" ht="13.5" customHeight="1"/>
    <row r="219" ht="13.5" customHeight="1"/>
    <row r="221" ht="13.5" customHeight="1"/>
    <row r="223" ht="13.5" customHeight="1"/>
    <row r="225" ht="13.5" customHeight="1"/>
    <row r="227" ht="13.5" customHeight="1"/>
    <row r="229" ht="13.5" customHeight="1"/>
    <row r="231" ht="13.5" customHeight="1"/>
    <row r="233" ht="13.5" customHeight="1"/>
    <row r="235" ht="13.5" customHeight="1"/>
    <row r="237" ht="13.5" customHeight="1"/>
    <row r="239" ht="13.5" customHeight="1"/>
    <row r="241" ht="13.5" customHeight="1"/>
    <row r="243" ht="13.5" customHeight="1"/>
    <row r="245" ht="13.5" customHeight="1"/>
    <row r="247" ht="13.5" customHeight="1"/>
    <row r="249" ht="13.5" customHeight="1"/>
    <row r="251" ht="13.5" customHeight="1"/>
    <row r="253" ht="13.5" customHeight="1"/>
    <row r="255" ht="13.5" customHeight="1"/>
    <row r="257" ht="13.5" customHeight="1"/>
    <row r="259" ht="13.5" customHeight="1"/>
    <row r="261" ht="13.5" customHeight="1"/>
    <row r="263" ht="13.5" customHeight="1"/>
    <row r="265" ht="13.5" customHeight="1"/>
    <row r="267" ht="13.5" customHeight="1"/>
    <row r="269" ht="13.5" customHeight="1"/>
    <row r="271" ht="13.5" customHeight="1"/>
    <row r="273" ht="13.5" customHeight="1"/>
    <row r="275" ht="13.5" customHeight="1"/>
    <row r="277" ht="13.5" customHeight="1"/>
    <row r="279" ht="13.5" customHeight="1"/>
    <row r="281" ht="13.5" customHeight="1"/>
    <row r="283" ht="13.5" customHeight="1"/>
    <row r="285" ht="13.5" customHeight="1"/>
    <row r="287" ht="13.5" customHeight="1"/>
    <row r="289" ht="13.5" customHeight="1"/>
    <row r="291" ht="13.5" customHeight="1"/>
    <row r="293" ht="13.5" customHeight="1"/>
    <row r="295" ht="13.5" customHeight="1"/>
    <row r="297" ht="13.5" customHeight="1"/>
    <row r="299" ht="13.5" customHeight="1"/>
    <row r="301" ht="13.5" customHeight="1"/>
    <row r="303" ht="13.5" customHeight="1"/>
    <row r="305" ht="13.5" customHeight="1"/>
    <row r="307" ht="13.5" customHeight="1"/>
    <row r="309" ht="13.5" customHeight="1"/>
    <row r="311" ht="13.5" customHeight="1"/>
    <row r="313" ht="13.5" customHeight="1"/>
    <row r="315" ht="13.5" customHeight="1"/>
    <row r="317" ht="13.5" customHeight="1"/>
    <row r="319" ht="13.5" customHeight="1"/>
    <row r="321" ht="13.5" customHeight="1"/>
    <row r="323" ht="13.5" customHeight="1"/>
    <row r="325" ht="13.5" customHeight="1"/>
    <row r="327" ht="13.5" customHeight="1"/>
    <row r="329" ht="13.5" customHeight="1"/>
    <row r="331" ht="13.5" customHeight="1"/>
    <row r="333" ht="13.5" customHeight="1"/>
    <row r="335" ht="13.5" customHeight="1"/>
    <row r="337" ht="13.5" customHeight="1"/>
    <row r="339" ht="13.5" customHeight="1"/>
    <row r="341" ht="13.5" customHeight="1"/>
    <row r="343" ht="13.5" customHeight="1"/>
    <row r="345" ht="13.5" customHeight="1"/>
    <row r="347" ht="13.5" customHeight="1"/>
    <row r="349" ht="13.5" customHeight="1"/>
    <row r="351" ht="13.5" customHeight="1"/>
    <row r="353" ht="13.5" customHeight="1"/>
    <row r="355" ht="13.5" customHeight="1"/>
    <row r="357" ht="13.5" customHeight="1"/>
    <row r="359" ht="13.5" customHeight="1"/>
    <row r="361" ht="13.5" customHeight="1"/>
    <row r="363" ht="13.5" customHeight="1"/>
    <row r="365" ht="13.5" customHeight="1"/>
    <row r="367" ht="13.5" customHeight="1"/>
    <row r="369" ht="13.5" customHeight="1"/>
    <row r="371" ht="13.5" customHeight="1"/>
    <row r="373" ht="13.5" customHeight="1"/>
    <row r="375" ht="13.5" customHeight="1"/>
    <row r="377" ht="13.5" customHeight="1"/>
    <row r="379" ht="13.5" customHeight="1"/>
    <row r="381" ht="13.5" customHeight="1"/>
    <row r="383" ht="13.5" customHeight="1"/>
    <row r="385" ht="13.5" customHeight="1"/>
    <row r="387" ht="13.5" customHeight="1"/>
    <row r="389" ht="13.5" customHeight="1"/>
    <row r="391" ht="13.5" customHeight="1"/>
    <row r="393" ht="13.5" customHeight="1"/>
    <row r="395" ht="13.5" customHeight="1"/>
    <row r="397" ht="13.5" customHeight="1"/>
    <row r="399" ht="13.5" customHeight="1"/>
    <row r="401" ht="13.5" customHeight="1"/>
    <row r="403" ht="13.5" customHeight="1"/>
    <row r="405" ht="13.5" customHeight="1"/>
    <row r="407" ht="13.5" customHeight="1"/>
    <row r="409" ht="13.5" customHeight="1"/>
    <row r="411" ht="13.5" customHeight="1"/>
    <row r="413" ht="13.5" customHeight="1"/>
    <row r="415" ht="13.5" customHeight="1"/>
    <row r="417" ht="13.5" customHeight="1"/>
    <row r="419" ht="13.5" customHeight="1"/>
    <row r="421" ht="13.5" customHeight="1"/>
    <row r="423" ht="13.5" customHeight="1"/>
    <row r="425" ht="13.5" customHeight="1"/>
    <row r="427" ht="13.5" customHeight="1"/>
    <row r="429" ht="13.5" customHeight="1"/>
    <row r="431" ht="13.5" customHeight="1"/>
    <row r="433" ht="13.5" customHeight="1"/>
    <row r="435" ht="13.5" customHeight="1"/>
    <row r="437" ht="13.5" customHeight="1"/>
    <row r="439" ht="13.5" customHeight="1"/>
    <row r="441" ht="13.5" customHeight="1"/>
    <row r="443" ht="13.5" customHeight="1"/>
    <row r="445" ht="13.5" customHeight="1"/>
    <row r="447" ht="13.5" customHeight="1"/>
    <row r="449" ht="13.5" customHeight="1"/>
    <row r="451" ht="13.5" customHeight="1"/>
    <row r="453" ht="13.5" customHeight="1"/>
    <row r="455" ht="13.5" customHeight="1"/>
    <row r="457" ht="13.5" customHeight="1"/>
    <row r="459" ht="13.5" customHeight="1"/>
    <row r="461" ht="13.5" customHeight="1"/>
    <row r="463" ht="13.5" customHeight="1"/>
    <row r="465" ht="13.5" customHeight="1"/>
    <row r="467" ht="13.5" customHeight="1"/>
    <row r="469" ht="13.5" customHeight="1"/>
    <row r="471" ht="13.5" customHeight="1"/>
    <row r="473" ht="13.5" customHeight="1"/>
    <row r="475" ht="13.5" customHeight="1"/>
    <row r="477" ht="13.5" customHeight="1"/>
    <row r="479" ht="13.5" customHeight="1"/>
    <row r="481" ht="13.5" customHeight="1"/>
    <row r="483" ht="13.5" customHeight="1"/>
    <row r="485" ht="13.5" customHeight="1"/>
    <row r="487" ht="13.5" customHeight="1"/>
    <row r="489" ht="13.5" customHeight="1"/>
    <row r="491" ht="13.5" customHeight="1"/>
    <row r="493" ht="13.5" customHeight="1"/>
    <row r="495" ht="13.5" customHeight="1"/>
    <row r="497" ht="13.5" customHeight="1"/>
    <row r="499" ht="13.5" customHeight="1"/>
    <row r="501" ht="13.5" customHeight="1"/>
    <row r="503" ht="13.5" customHeight="1"/>
    <row r="505" ht="13.5" customHeight="1"/>
    <row r="507" ht="13.5" customHeight="1"/>
    <row r="509" ht="13.5" customHeight="1"/>
    <row r="511" ht="13.5" customHeight="1"/>
    <row r="513" ht="13.5" customHeight="1"/>
    <row r="515" ht="13.5" customHeight="1"/>
    <row r="517" ht="13.5" customHeight="1"/>
    <row r="519" ht="13.5" customHeight="1"/>
    <row r="521" ht="13.5" customHeight="1"/>
    <row r="523" ht="13.5" customHeight="1"/>
    <row r="525" ht="13.5" customHeight="1"/>
    <row r="527" ht="13.5" customHeight="1"/>
    <row r="529" ht="13.5" customHeight="1"/>
    <row r="531" ht="13.5" customHeight="1"/>
    <row r="533" ht="13.5" customHeight="1"/>
    <row r="535" ht="13.5" customHeight="1"/>
    <row r="537" ht="13.5" customHeight="1"/>
    <row r="539" ht="13.5" customHeight="1"/>
    <row r="541" ht="13.5" customHeight="1"/>
    <row r="543" ht="13.5" customHeight="1"/>
    <row r="545" ht="13.5" customHeight="1"/>
    <row r="547" ht="13.5" customHeight="1"/>
    <row r="549" ht="13.5" customHeight="1"/>
    <row r="551" ht="13.5" customHeight="1"/>
    <row r="553" ht="13.5" customHeight="1"/>
    <row r="555" ht="13.5" customHeight="1"/>
    <row r="557" ht="13.5" customHeight="1"/>
    <row r="559" ht="13.5" customHeight="1"/>
    <row r="561" ht="13.5" customHeight="1"/>
    <row r="563" ht="13.5" customHeight="1"/>
    <row r="565" ht="13.5" customHeight="1"/>
    <row r="567" ht="13.5" customHeight="1"/>
    <row r="569" ht="13.5" customHeight="1"/>
    <row r="571" ht="13.5" customHeight="1"/>
    <row r="573" ht="13.5" customHeight="1"/>
    <row r="575" ht="13.5" customHeight="1"/>
    <row r="577" ht="13.5" customHeight="1"/>
    <row r="579" ht="13.5" customHeight="1"/>
    <row r="581" ht="13.5" customHeight="1"/>
    <row r="583" ht="13.5" customHeight="1"/>
    <row r="585" ht="13.5" customHeight="1"/>
    <row r="587" ht="13.5" customHeight="1"/>
    <row r="589" ht="13.5" customHeight="1"/>
    <row r="591" ht="13.5" customHeight="1"/>
    <row r="593" ht="13.5" customHeight="1"/>
    <row r="595" ht="13.5" customHeight="1"/>
    <row r="597" ht="13.5" customHeight="1"/>
    <row r="599" ht="13.5" customHeight="1"/>
    <row r="601" ht="13.5" customHeight="1"/>
    <row r="603" ht="13.5" customHeight="1"/>
    <row r="605" ht="13.5" customHeight="1"/>
    <row r="607" ht="13.5" customHeight="1"/>
    <row r="609" ht="13.5" customHeight="1"/>
    <row r="611" ht="13.5" customHeight="1"/>
    <row r="613" ht="13.5" customHeight="1"/>
    <row r="615" ht="13.5" customHeight="1"/>
    <row r="617" ht="13.5" customHeight="1"/>
    <row r="619" ht="13.5" customHeight="1"/>
    <row r="621" ht="13.5" customHeight="1"/>
    <row r="623" ht="13.5" customHeight="1"/>
    <row r="625" ht="13.5" customHeight="1"/>
    <row r="627" ht="13.5" customHeight="1"/>
    <row r="629" ht="13.5" customHeight="1"/>
    <row r="631" ht="13.5" customHeight="1"/>
    <row r="633" ht="13.5" customHeight="1"/>
    <row r="635" ht="13.5" customHeight="1"/>
    <row r="637" ht="13.5" customHeight="1"/>
    <row r="639" ht="13.5" customHeight="1"/>
    <row r="641" ht="13.5" customHeight="1"/>
    <row r="643" ht="13.5" customHeight="1"/>
    <row r="645" ht="13.5" customHeight="1"/>
    <row r="647" ht="13.5" customHeight="1"/>
    <row r="649" ht="13.5" customHeight="1"/>
    <row r="651" ht="13.5" customHeight="1"/>
    <row r="653" ht="13.5" customHeight="1"/>
    <row r="655" ht="13.5" customHeight="1"/>
    <row r="657" ht="13.5" customHeight="1"/>
    <row r="659" ht="13.5" customHeight="1"/>
    <row r="661" ht="13.5" customHeight="1"/>
    <row r="663" ht="13.5" customHeight="1"/>
    <row r="665" ht="13.5" customHeight="1"/>
    <row r="667" ht="13.5" customHeight="1"/>
    <row r="669" ht="13.5" customHeight="1"/>
    <row r="671" ht="13.5" customHeight="1"/>
    <row r="673" ht="13.5" customHeight="1"/>
    <row r="675" ht="13.5" customHeight="1"/>
    <row r="677" ht="13.5" customHeight="1"/>
    <row r="679" ht="13.5" customHeight="1"/>
    <row r="681" ht="13.5" customHeight="1"/>
    <row r="683" ht="13.5" customHeight="1"/>
    <row r="685" ht="13.5" customHeight="1"/>
    <row r="687" ht="13.5" customHeight="1"/>
    <row r="689" ht="13.5" customHeight="1"/>
    <row r="691" ht="13.5" customHeight="1"/>
    <row r="693" ht="13.5" customHeight="1"/>
    <row r="695" ht="13.5" customHeight="1"/>
    <row r="697" ht="13.5" customHeight="1"/>
    <row r="699" ht="13.5" customHeight="1"/>
    <row r="701" ht="13.5" customHeight="1"/>
    <row r="703" ht="13.5" customHeight="1"/>
    <row r="705" ht="13.5" customHeight="1"/>
    <row r="707" ht="13.5" customHeight="1"/>
    <row r="709" ht="13.5" customHeight="1"/>
    <row r="711" ht="13.5" customHeight="1"/>
    <row r="713" ht="13.5" customHeight="1"/>
    <row r="715" ht="13.5" customHeight="1"/>
    <row r="717" ht="13.5" customHeight="1"/>
    <row r="719" ht="13.5" customHeight="1"/>
    <row r="721" ht="13.5" customHeight="1"/>
    <row r="723" ht="13.5" customHeight="1"/>
    <row r="725" ht="13.5" customHeight="1"/>
    <row r="727" ht="13.5" customHeight="1"/>
    <row r="729" ht="13.5" customHeight="1"/>
    <row r="731" ht="13.5" customHeight="1"/>
    <row r="733" ht="13.5" customHeight="1"/>
    <row r="735" ht="13.5" customHeight="1"/>
    <row r="737" ht="13.5" customHeight="1"/>
    <row r="739" ht="13.5" customHeight="1"/>
    <row r="741" ht="13.5" customHeight="1"/>
    <row r="743" ht="13.5" customHeight="1"/>
    <row r="745" ht="13.5" customHeight="1"/>
    <row r="747" ht="13.5" customHeight="1"/>
    <row r="749" ht="13.5" customHeight="1"/>
    <row r="751" ht="13.5" customHeight="1"/>
    <row r="753" ht="13.5" customHeight="1"/>
    <row r="755" ht="13.5" customHeight="1"/>
    <row r="757" ht="13.5" customHeight="1"/>
    <row r="759" ht="13.5" customHeight="1"/>
    <row r="761" ht="13.5" customHeight="1"/>
    <row r="763" ht="13.5" customHeight="1"/>
    <row r="765" ht="13.5" customHeight="1"/>
    <row r="767" ht="13.5" customHeight="1"/>
    <row r="769" ht="13.5" customHeight="1"/>
    <row r="771" ht="13.5" customHeight="1"/>
    <row r="773" ht="13.5" customHeight="1"/>
    <row r="775" ht="13.5" customHeight="1"/>
    <row r="777" ht="13.5" customHeight="1"/>
    <row r="779" ht="13.5" customHeight="1"/>
    <row r="781" ht="13.5" customHeight="1"/>
    <row r="783" ht="13.5" customHeight="1"/>
    <row r="785" ht="13.5" customHeight="1"/>
    <row r="787" ht="13.5" customHeight="1"/>
    <row r="789" ht="13.5" customHeight="1"/>
    <row r="791" ht="13.5" customHeight="1"/>
    <row r="793" ht="13.5" customHeight="1"/>
    <row r="795" ht="13.5" customHeight="1"/>
    <row r="797" ht="13.5" customHeight="1"/>
    <row r="799" ht="13.5" customHeight="1"/>
    <row r="801" ht="13.5" customHeight="1"/>
    <row r="803" ht="13.5" customHeight="1"/>
    <row r="805" ht="13.5" customHeight="1"/>
    <row r="807" ht="13.5" customHeight="1"/>
    <row r="809" ht="13.5" customHeight="1"/>
    <row r="811" ht="13.5" customHeight="1"/>
    <row r="813" ht="13.5" customHeight="1"/>
    <row r="815" ht="13.5" customHeight="1"/>
    <row r="817" ht="13.5" customHeight="1"/>
    <row r="819" ht="13.5" customHeight="1"/>
    <row r="821" ht="13.5" customHeight="1"/>
    <row r="823" ht="13.5" customHeight="1"/>
    <row r="825" ht="13.5" customHeight="1"/>
    <row r="827" ht="13.5" customHeight="1"/>
    <row r="829" ht="13.5" customHeight="1"/>
    <row r="831" ht="13.5" customHeight="1"/>
    <row r="833" ht="13.5" customHeight="1"/>
    <row r="835" ht="13.5" customHeight="1"/>
    <row r="837" ht="13.5" customHeight="1"/>
    <row r="839" ht="13.5" customHeight="1"/>
    <row r="841" ht="13.5" customHeight="1"/>
    <row r="843" ht="13.5" customHeight="1"/>
    <row r="845" ht="13.5" customHeight="1"/>
    <row r="847" ht="13.5" customHeight="1"/>
    <row r="849" ht="13.5" customHeight="1"/>
    <row r="851" ht="13.5" customHeight="1"/>
    <row r="853" ht="13.5" customHeight="1"/>
    <row r="855" ht="13.5" customHeight="1"/>
    <row r="857" ht="13.5" customHeight="1"/>
    <row r="859" ht="13.5" customHeight="1"/>
    <row r="861" ht="13.5" customHeight="1"/>
    <row r="863" ht="13.5" customHeight="1"/>
    <row r="865" ht="13.5" customHeight="1"/>
    <row r="867" ht="13.5" customHeight="1"/>
    <row r="869" ht="13.5" customHeight="1"/>
    <row r="871" ht="13.5" customHeight="1"/>
    <row r="873" ht="13.5" customHeight="1"/>
    <row r="875" ht="13.5" customHeight="1"/>
    <row r="877" ht="13.5" customHeight="1"/>
    <row r="879" ht="13.5" customHeight="1"/>
    <row r="881" ht="13.5" customHeight="1"/>
    <row r="883" ht="13.5" customHeight="1"/>
    <row r="885" ht="13.5" customHeight="1"/>
    <row r="887" ht="13.5" customHeight="1"/>
    <row r="889" ht="13.5" customHeight="1"/>
    <row r="891" ht="13.5" customHeight="1"/>
    <row r="893" ht="13.5" customHeight="1"/>
    <row r="895" ht="13.5" customHeight="1"/>
    <row r="897" ht="13.5" customHeight="1"/>
    <row r="899" ht="13.5" customHeight="1"/>
    <row r="901" ht="13.5" customHeight="1"/>
    <row r="903" ht="13.5" customHeight="1"/>
    <row r="905" ht="13.5" customHeight="1"/>
    <row r="907" ht="13.5" customHeight="1"/>
    <row r="909" ht="13.5" customHeight="1"/>
    <row r="911" ht="13.5" customHeight="1"/>
    <row r="913" ht="13.5" customHeight="1"/>
    <row r="915" ht="13.5" customHeight="1"/>
    <row r="917" ht="13.5" customHeight="1"/>
    <row r="919" ht="13.5" customHeight="1"/>
    <row r="921" ht="13.5" customHeight="1"/>
    <row r="923" ht="13.5" customHeight="1"/>
    <row r="925" ht="13.5" customHeight="1"/>
    <row r="927" ht="13.5" customHeight="1"/>
    <row r="929" ht="13.5" customHeight="1"/>
    <row r="931" ht="13.5" customHeight="1"/>
    <row r="933" ht="13.5" customHeight="1"/>
    <row r="935" ht="13.5" customHeight="1"/>
    <row r="937" ht="13.5" customHeight="1"/>
    <row r="939" ht="13.5" customHeight="1"/>
    <row r="941" ht="13.5" customHeight="1"/>
    <row r="943" ht="13.5" customHeight="1"/>
    <row r="945" ht="13.5" customHeight="1"/>
    <row r="947" ht="13.5" customHeight="1"/>
    <row r="949" ht="13.5" customHeight="1"/>
    <row r="951" ht="13.5" customHeight="1"/>
    <row r="953" ht="13.5" customHeight="1"/>
    <row r="955" ht="13.5" customHeight="1"/>
    <row r="957" ht="13.5" customHeight="1"/>
    <row r="959" ht="13.5" customHeight="1"/>
    <row r="961" ht="13.5" customHeight="1"/>
    <row r="963" ht="13.5" customHeight="1"/>
    <row r="965" ht="13.5" customHeight="1"/>
    <row r="967" ht="13.5" customHeight="1"/>
    <row r="969" ht="13.5" customHeight="1"/>
    <row r="971" ht="13.5" customHeight="1"/>
    <row r="973" ht="13.5" customHeight="1"/>
    <row r="975" ht="13.5" customHeight="1"/>
    <row r="977" ht="13.5" customHeight="1"/>
    <row r="979" ht="13.5" customHeight="1"/>
    <row r="981" ht="13.5" customHeight="1"/>
    <row r="983" ht="13.5" customHeight="1"/>
    <row r="985" ht="13.5" customHeight="1"/>
    <row r="987" ht="13.5" customHeight="1"/>
    <row r="989" ht="13.5" customHeight="1"/>
    <row r="991" ht="13.5" customHeight="1"/>
    <row r="993" ht="13.5" customHeight="1"/>
    <row r="995" ht="13.5" customHeight="1"/>
    <row r="997" ht="13.5" customHeight="1"/>
    <row r="999" ht="13.5" customHeight="1"/>
    <row r="1001" ht="13.5" customHeight="1"/>
    <row r="1003" ht="13.5" customHeight="1"/>
    <row r="1005" ht="13.5" customHeight="1"/>
    <row r="1007" ht="13.5" customHeight="1"/>
    <row r="1009" ht="13.5" customHeight="1"/>
    <row r="1011" ht="13.5" customHeight="1"/>
    <row r="1013" ht="13.5" customHeight="1"/>
    <row r="1015" ht="13.5" customHeight="1"/>
    <row r="1017" ht="13.5" customHeight="1"/>
    <row r="1019" ht="13.5" customHeight="1"/>
    <row r="1021" ht="13.5" customHeight="1"/>
    <row r="1023" ht="13.5" customHeight="1"/>
    <row r="1025" ht="13.5" customHeight="1"/>
    <row r="1027" ht="13.5" customHeight="1"/>
    <row r="1029" ht="13.5" customHeight="1"/>
    <row r="1031" ht="13.5" customHeight="1"/>
    <row r="1033" ht="13.5" customHeight="1"/>
    <row r="1035" ht="13.5" customHeight="1"/>
    <row r="1037" ht="13.5" customHeight="1"/>
    <row r="1039" ht="13.5" customHeight="1"/>
    <row r="1041" ht="13.5" customHeight="1"/>
    <row r="1043" ht="13.5" customHeight="1"/>
    <row r="1045" ht="13.5" customHeight="1"/>
    <row r="1047" ht="13.5" customHeight="1"/>
    <row r="1049" ht="13.5" customHeight="1"/>
    <row r="1051" ht="13.5" customHeight="1"/>
    <row r="1053" ht="13.5" customHeight="1"/>
    <row r="1055" ht="13.5" customHeight="1"/>
    <row r="1057" ht="13.5" customHeight="1"/>
    <row r="1059" ht="13.5" customHeight="1"/>
    <row r="1061" ht="13.5" customHeight="1"/>
    <row r="1063" ht="13.5" customHeight="1"/>
    <row r="1065" ht="13.5" customHeight="1"/>
    <row r="1067" ht="13.5" customHeight="1"/>
    <row r="1069" ht="13.5" customHeight="1"/>
    <row r="1071" ht="13.5" customHeight="1"/>
    <row r="1073" ht="13.5" customHeight="1"/>
    <row r="1075" ht="13.5" customHeight="1"/>
    <row r="1077" ht="13.5" customHeight="1"/>
    <row r="1079" ht="13.5" customHeight="1"/>
    <row r="1081" ht="13.5" customHeight="1"/>
    <row r="1083" ht="13.5" customHeight="1"/>
    <row r="1085" ht="13.5" customHeight="1"/>
    <row r="1087" ht="13.5" customHeight="1"/>
    <row r="1089" ht="13.5" customHeight="1"/>
    <row r="1091" ht="13.5" customHeight="1"/>
    <row r="1093" ht="13.5" customHeight="1"/>
    <row r="1095" ht="13.5" customHeight="1"/>
    <row r="1097" ht="13.5" customHeight="1"/>
    <row r="1099" ht="13.5" customHeight="1"/>
    <row r="1101" ht="13.5" customHeight="1"/>
    <row r="1103" ht="13.5" customHeight="1"/>
    <row r="1105" ht="13.5" customHeight="1"/>
    <row r="1107" ht="13.5" customHeight="1"/>
    <row r="1109" ht="13.5" customHeight="1"/>
    <row r="1111" ht="13.5" customHeight="1"/>
    <row r="1113" ht="13.5" customHeight="1"/>
    <row r="1115" ht="13.5" customHeight="1"/>
    <row r="1117" ht="13.5" customHeight="1"/>
    <row r="1119" ht="13.5" customHeight="1"/>
    <row r="1121" ht="13.5" customHeight="1"/>
    <row r="1123" ht="13.5" customHeight="1"/>
    <row r="1125" ht="13.5" customHeight="1"/>
    <row r="1127" ht="13.5" customHeight="1"/>
    <row r="1129" ht="13.5" customHeight="1"/>
    <row r="1131" ht="13.5" customHeight="1"/>
    <row r="1133" ht="13.5" customHeight="1"/>
    <row r="1135" ht="13.5" customHeight="1"/>
    <row r="1137" ht="13.5" customHeight="1"/>
    <row r="1139" ht="13.5" customHeight="1"/>
    <row r="1141" ht="13.5" customHeight="1"/>
    <row r="1143" ht="13.5" customHeight="1"/>
    <row r="1145" ht="13.5" customHeight="1"/>
    <row r="1147" ht="13.5" customHeight="1"/>
    <row r="1149" ht="13.5" customHeight="1"/>
    <row r="1151" ht="13.5" customHeight="1"/>
    <row r="1153" ht="13.5" customHeight="1"/>
    <row r="1155" ht="13.5" customHeight="1"/>
    <row r="1157" ht="13.5" customHeight="1"/>
    <row r="1159" ht="13.5" customHeight="1"/>
    <row r="1161" ht="13.5" customHeight="1"/>
    <row r="1163" ht="13.5" customHeight="1"/>
    <row r="1165" ht="13.5" customHeight="1"/>
    <row r="1167" ht="13.5" customHeight="1"/>
    <row r="1169" ht="13.5" customHeight="1"/>
    <row r="1171" ht="13.5" customHeight="1"/>
    <row r="1173" ht="13.5" customHeight="1"/>
    <row r="1175" ht="13.5" customHeight="1"/>
    <row r="1177" ht="13.5" customHeight="1"/>
    <row r="1179" ht="13.5" customHeight="1"/>
    <row r="1181" ht="13.5" customHeight="1"/>
    <row r="1183" ht="13.5" customHeight="1"/>
    <row r="1185" ht="13.5" customHeight="1"/>
    <row r="1187" ht="13.5" customHeight="1"/>
    <row r="1189" ht="13.5" customHeight="1"/>
    <row r="1191" ht="13.5" customHeight="1"/>
    <row r="1193" ht="13.5" customHeight="1"/>
    <row r="1195" ht="13.5" customHeight="1"/>
    <row r="1197" ht="13.5" customHeight="1"/>
    <row r="1199" ht="13.5" customHeight="1"/>
    <row r="1201" ht="13.5" customHeight="1"/>
    <row r="1203" ht="13.5" customHeight="1"/>
    <row r="1205" ht="13.5" customHeight="1"/>
    <row r="1207" ht="13.5" customHeight="1"/>
    <row r="1209" ht="13.5" customHeight="1"/>
    <row r="1211" ht="13.5" customHeight="1"/>
    <row r="1213" ht="13.5" customHeight="1"/>
    <row r="1215" ht="13.5" customHeight="1"/>
    <row r="1217" ht="13.5" customHeight="1"/>
    <row r="1219" ht="13.5" customHeight="1"/>
    <row r="1221" ht="13.5" customHeight="1"/>
    <row r="1223" ht="13.5" customHeight="1"/>
    <row r="1225" ht="13.5" customHeight="1"/>
    <row r="1227" ht="13.5" customHeight="1"/>
    <row r="1229" ht="13.5" customHeight="1"/>
    <row r="1231" ht="13.5" customHeight="1"/>
    <row r="1233" ht="13.5" customHeight="1"/>
    <row r="1235" ht="13.5" customHeight="1"/>
    <row r="1237" ht="13.5" customHeight="1"/>
    <row r="1239" ht="13.5" customHeight="1"/>
    <row r="1241" ht="13.5" customHeight="1"/>
    <row r="1243" ht="13.5" customHeight="1"/>
    <row r="1245" ht="13.5" customHeight="1"/>
    <row r="1247" ht="13.5" customHeight="1"/>
    <row r="1249" ht="13.5" customHeight="1"/>
    <row r="1251" ht="13.5" customHeight="1"/>
    <row r="1253" ht="13.5" customHeight="1"/>
    <row r="1255" ht="13.5" customHeight="1"/>
    <row r="1257" ht="13.5" customHeight="1"/>
    <row r="1259" ht="13.5" customHeight="1"/>
    <row r="1261" ht="13.5" customHeight="1"/>
    <row r="1263" ht="13.5" customHeight="1"/>
    <row r="1265" ht="13.5" customHeight="1"/>
    <row r="1267" ht="13.5" customHeight="1"/>
    <row r="1269" ht="13.5" customHeight="1"/>
    <row r="1271" ht="13.5" customHeight="1"/>
    <row r="1273" ht="13.5" customHeight="1"/>
    <row r="1275" ht="13.5" customHeight="1"/>
    <row r="1277" ht="13.5" customHeight="1"/>
    <row r="1279" ht="13.5" customHeight="1"/>
    <row r="1281" ht="13.5" customHeight="1"/>
    <row r="1283" ht="13.5" customHeight="1"/>
    <row r="1285" ht="13.5" customHeight="1"/>
    <row r="1287" ht="13.5" customHeight="1"/>
    <row r="1289" ht="13.5" customHeight="1"/>
    <row r="1291" ht="13.5" customHeight="1"/>
    <row r="1293" ht="13.5" customHeight="1"/>
    <row r="1295" ht="13.5" customHeight="1"/>
    <row r="1297" ht="13.5" customHeight="1"/>
    <row r="1299" ht="13.5" customHeight="1"/>
    <row r="1301" ht="13.5" customHeight="1"/>
    <row r="1303" ht="13.5" customHeight="1"/>
    <row r="1305" ht="13.5" customHeight="1"/>
    <row r="1307" ht="13.5" customHeight="1"/>
    <row r="1309" ht="13.5" customHeight="1"/>
    <row r="1311" ht="13.5" customHeight="1"/>
    <row r="1313" ht="13.5" customHeight="1"/>
    <row r="1315" ht="13.5" customHeight="1"/>
    <row r="1317" ht="13.5" customHeight="1"/>
    <row r="1319" ht="13.5" customHeight="1"/>
    <row r="1321" ht="13.5" customHeight="1"/>
    <row r="1323" ht="13.5" customHeight="1"/>
    <row r="1325" ht="13.5" customHeight="1"/>
    <row r="1327" ht="13.5" customHeight="1"/>
    <row r="1329" ht="13.5" customHeight="1"/>
    <row r="1331" ht="13.5" customHeight="1"/>
    <row r="1333" ht="13.5" customHeight="1"/>
    <row r="1335" ht="13.5" customHeight="1"/>
    <row r="1337" ht="13.5" customHeight="1"/>
    <row r="1339" ht="13.5" customHeight="1"/>
    <row r="1341" ht="13.5" customHeight="1"/>
    <row r="1343" ht="13.5" customHeight="1"/>
    <row r="1345" ht="13.5" customHeight="1"/>
    <row r="1347" ht="13.5" customHeight="1"/>
    <row r="1349" ht="13.5" customHeight="1"/>
    <row r="1351" ht="13.5" customHeight="1"/>
    <row r="1353" ht="13.5" customHeight="1"/>
    <row r="1355" ht="13.5" customHeight="1"/>
    <row r="1357" ht="13.5" customHeight="1"/>
    <row r="1359" ht="13.5" customHeight="1"/>
    <row r="1361" ht="13.5" customHeight="1"/>
    <row r="1363" ht="13.5" customHeight="1"/>
    <row r="1365" ht="13.5" customHeight="1"/>
    <row r="1367" ht="13.5" customHeight="1"/>
    <row r="1369" ht="13.5" customHeight="1"/>
    <row r="1371" ht="13.5" customHeight="1"/>
    <row r="1373" ht="13.5" customHeight="1"/>
    <row r="1375" ht="13.5" customHeight="1"/>
    <row r="1377" ht="13.5" customHeight="1"/>
    <row r="1379" ht="13.5" customHeight="1"/>
    <row r="1381" ht="13.5" customHeight="1"/>
    <row r="1383" ht="13.5" customHeight="1"/>
    <row r="1385" ht="13.5" customHeight="1"/>
    <row r="1387" ht="13.5" customHeight="1"/>
    <row r="1389" ht="13.5" customHeight="1"/>
    <row r="1391" ht="13.5" customHeight="1"/>
    <row r="1393" ht="13.5" customHeight="1"/>
    <row r="1395" ht="13.5" customHeight="1"/>
    <row r="1397" ht="13.5" customHeight="1"/>
    <row r="1399" ht="13.5" customHeight="1"/>
    <row r="1401" ht="13.5" customHeight="1"/>
    <row r="1403" ht="13.5" customHeight="1"/>
    <row r="1405" ht="13.5" customHeight="1"/>
    <row r="1407" ht="13.5" customHeight="1"/>
    <row r="1409" ht="13.5" customHeight="1"/>
    <row r="1411" ht="13.5" customHeight="1"/>
    <row r="1413" ht="13.5" customHeight="1"/>
    <row r="1415" ht="13.5" customHeight="1"/>
    <row r="1417" ht="13.5" customHeight="1"/>
    <row r="1419" ht="13.5" customHeight="1"/>
    <row r="1421" ht="13.5" customHeight="1"/>
    <row r="1423" ht="13.5" customHeight="1"/>
    <row r="1425" ht="13.5" customHeight="1"/>
    <row r="1427" ht="13.5" customHeight="1"/>
    <row r="1429" ht="13.5" customHeight="1"/>
    <row r="1431" ht="13.5" customHeight="1"/>
    <row r="1433" ht="13.5" customHeight="1"/>
    <row r="1435" ht="13.5" customHeight="1"/>
    <row r="1437" ht="13.5" customHeight="1"/>
    <row r="1439" ht="13.5" customHeight="1"/>
    <row r="1441" ht="13.5" customHeight="1"/>
    <row r="1443" ht="13.5" customHeight="1"/>
    <row r="1445" ht="13.5" customHeight="1"/>
    <row r="1447" ht="13.5" customHeight="1"/>
    <row r="1449" ht="13.5" customHeight="1"/>
    <row r="1451" ht="13.5" customHeight="1"/>
    <row r="1453" ht="13.5" customHeight="1"/>
    <row r="1455" ht="13.5" customHeight="1"/>
    <row r="1457" ht="13.5" customHeight="1"/>
    <row r="1459" ht="13.5" customHeight="1"/>
    <row r="1461" ht="13.5" customHeight="1"/>
    <row r="1463" ht="13.5" customHeight="1"/>
    <row r="1465" ht="13.5" customHeight="1"/>
    <row r="1467" ht="13.5" customHeight="1"/>
    <row r="1469" ht="13.5" customHeight="1"/>
    <row r="1471" ht="13.5" customHeight="1"/>
    <row r="1473" ht="13.5" customHeight="1"/>
    <row r="1475" ht="13.5" customHeight="1"/>
    <row r="1477" ht="13.5" customHeight="1"/>
    <row r="1479" ht="13.5" customHeight="1"/>
    <row r="1481" ht="13.5" customHeight="1"/>
    <row r="1483" ht="13.5" customHeight="1"/>
    <row r="1485" ht="13.5" customHeight="1"/>
    <row r="1487" ht="13.5" customHeight="1"/>
    <row r="1489" ht="13.5" customHeight="1"/>
    <row r="1491" ht="13.5" customHeight="1"/>
    <row r="1493" ht="13.5" customHeight="1"/>
    <row r="1495" ht="13.5" customHeight="1"/>
    <row r="1497" ht="13.5" customHeight="1"/>
    <row r="1499" ht="13.5" customHeight="1"/>
    <row r="1501" ht="13.5" customHeight="1"/>
    <row r="1503" ht="13.5" customHeight="1"/>
    <row r="1505" ht="13.5" customHeight="1"/>
    <row r="1507" ht="13.5" customHeight="1"/>
    <row r="1509" ht="13.5" customHeight="1"/>
    <row r="1511" ht="13.5" customHeight="1"/>
    <row r="1513" ht="13.5" customHeight="1"/>
    <row r="1515" ht="13.5" customHeight="1"/>
    <row r="1517" ht="13.5" customHeight="1"/>
    <row r="1519" ht="13.5" customHeight="1"/>
    <row r="1521" ht="13.5" customHeight="1"/>
    <row r="1523" ht="13.5" customHeight="1"/>
    <row r="1525" ht="13.5" customHeight="1"/>
    <row r="1527" ht="13.5" customHeight="1"/>
    <row r="1529" ht="13.5" customHeight="1"/>
    <row r="1531" ht="13.5" customHeight="1"/>
    <row r="1533" ht="13.5" customHeight="1"/>
    <row r="1535" ht="13.5" customHeight="1"/>
    <row r="1537" ht="13.5" customHeight="1"/>
    <row r="1539" ht="13.5" customHeight="1"/>
    <row r="1541" ht="13.5" customHeight="1"/>
    <row r="1543" ht="13.5" customHeight="1"/>
    <row r="1545" ht="13.5" customHeight="1"/>
    <row r="1547" ht="13.5" customHeight="1"/>
    <row r="1549" ht="13.5" customHeight="1"/>
    <row r="1551" ht="13.5" customHeight="1"/>
    <row r="1553" ht="13.5" customHeight="1"/>
    <row r="1555" ht="13.5" customHeight="1"/>
    <row r="1557" ht="13.5" customHeight="1"/>
    <row r="1559" ht="13.5" customHeight="1"/>
    <row r="1561" ht="13.5" customHeight="1"/>
    <row r="1563" ht="13.5" customHeight="1"/>
    <row r="1565" ht="13.5" customHeight="1"/>
    <row r="1567" ht="13.5" customHeight="1"/>
    <row r="1569" ht="13.5" customHeight="1"/>
    <row r="1571" ht="13.5" customHeight="1"/>
    <row r="1573" ht="13.5" customHeight="1"/>
    <row r="1575" ht="13.5" customHeight="1"/>
    <row r="1577" ht="13.5" customHeight="1"/>
    <row r="1579" ht="13.5" customHeight="1"/>
    <row r="1581" ht="13.5" customHeight="1"/>
    <row r="1583" ht="13.5" customHeight="1"/>
    <row r="1585" ht="13.5" customHeight="1"/>
    <row r="1587" ht="13.5" customHeight="1"/>
    <row r="1589" ht="13.5" customHeight="1"/>
    <row r="1591" ht="13.5" customHeight="1"/>
    <row r="1593" ht="13.5" customHeight="1"/>
    <row r="1595" ht="13.5" customHeight="1"/>
    <row r="1597" ht="13.5" customHeight="1"/>
    <row r="1599" ht="13.5" customHeight="1"/>
    <row r="1601" ht="13.5" customHeight="1"/>
    <row r="1603" ht="13.5" customHeight="1"/>
    <row r="1605" ht="13.5" customHeight="1"/>
    <row r="1607" ht="13.5" customHeight="1"/>
    <row r="1609" ht="13.5" customHeight="1"/>
    <row r="1611" ht="13.5" customHeight="1"/>
    <row r="1613" ht="13.5" customHeight="1"/>
    <row r="1615" ht="13.5" customHeight="1"/>
    <row r="1617" ht="13.5" customHeight="1"/>
    <row r="1619" ht="13.5" customHeight="1"/>
    <row r="1621" ht="13.5" customHeight="1"/>
    <row r="1623" ht="13.5" customHeight="1"/>
    <row r="1625" ht="13.5" customHeight="1"/>
    <row r="1627" ht="13.5" customHeight="1"/>
    <row r="1629" ht="13.5" customHeight="1"/>
    <row r="1631" ht="13.5" customHeight="1"/>
    <row r="1633" ht="13.5" customHeight="1"/>
    <row r="1635" ht="13.5" customHeight="1"/>
    <row r="1637" ht="13.5" customHeight="1"/>
    <row r="1639" ht="13.5" customHeight="1"/>
    <row r="1641" ht="13.5" customHeight="1"/>
    <row r="1643" ht="13.5" customHeight="1"/>
    <row r="1645" ht="13.5" customHeight="1"/>
    <row r="1647" ht="13.5" customHeight="1"/>
    <row r="1649" ht="13.5" customHeight="1"/>
    <row r="1651" ht="13.5" customHeight="1"/>
    <row r="1653" ht="13.5" customHeight="1"/>
    <row r="1655" ht="13.5" customHeight="1"/>
    <row r="1657" ht="13.5" customHeight="1"/>
    <row r="1659" ht="13.5" customHeight="1"/>
    <row r="1661" ht="13.5" customHeight="1"/>
    <row r="1663" ht="13.5" customHeight="1"/>
    <row r="1665" ht="13.5" customHeight="1"/>
    <row r="1667" ht="13.5" customHeight="1"/>
    <row r="1669" ht="13.5" customHeight="1"/>
    <row r="1671" ht="13.5" customHeight="1"/>
    <row r="1673" ht="13.5" customHeight="1"/>
    <row r="1675" ht="13.5" customHeight="1"/>
    <row r="1677" ht="13.5" customHeight="1"/>
    <row r="1679" ht="13.5" customHeight="1"/>
    <row r="1681" ht="13.5" customHeight="1"/>
    <row r="1683" ht="13.5" customHeight="1"/>
    <row r="1685" ht="13.5" customHeight="1"/>
    <row r="1687" ht="13.5" customHeight="1"/>
    <row r="1689" ht="13.5" customHeight="1"/>
    <row r="1691" ht="13.5" customHeight="1"/>
    <row r="1693" ht="13.5" customHeight="1"/>
    <row r="1695" ht="13.5" customHeight="1"/>
    <row r="1697" ht="13.5" customHeight="1"/>
    <row r="1699" ht="13.5" customHeight="1"/>
    <row r="1701" ht="13.5" customHeight="1"/>
    <row r="1703" ht="13.5" customHeight="1"/>
    <row r="1705" ht="13.5" customHeight="1"/>
    <row r="1707" ht="13.5" customHeight="1"/>
    <row r="1709" ht="13.5" customHeight="1"/>
    <row r="1711" ht="13.5" customHeight="1"/>
    <row r="1713" ht="13.5" customHeight="1"/>
    <row r="1715" ht="13.5" customHeight="1"/>
    <row r="1717" ht="13.5" customHeight="1"/>
    <row r="1719" ht="13.5" customHeight="1"/>
    <row r="1721" ht="13.5" customHeight="1"/>
    <row r="1723" ht="13.5" customHeight="1"/>
    <row r="1725" ht="13.5" customHeight="1"/>
    <row r="1727" ht="13.5" customHeight="1"/>
    <row r="1729" ht="13.5" customHeight="1"/>
    <row r="1731" ht="13.5" customHeight="1"/>
    <row r="1733" ht="13.5" customHeight="1"/>
    <row r="1735" ht="13.5" customHeight="1"/>
    <row r="1737" ht="13.5" customHeight="1"/>
    <row r="1739" ht="13.5" customHeight="1"/>
    <row r="1741" ht="13.5" customHeight="1"/>
    <row r="1743" ht="13.5" customHeight="1"/>
    <row r="1745" ht="13.5" customHeight="1"/>
    <row r="1747" ht="13.5" customHeight="1"/>
    <row r="1749" ht="13.5" customHeight="1"/>
    <row r="1751" ht="13.5" customHeight="1"/>
    <row r="1753" ht="13.5" customHeight="1"/>
    <row r="1755" ht="13.5" customHeight="1"/>
    <row r="1757" ht="13.5" customHeight="1"/>
    <row r="1759" ht="13.5" customHeight="1"/>
    <row r="1761" ht="13.5" customHeight="1"/>
    <row r="1763" ht="13.5" customHeight="1"/>
    <row r="1765" ht="13.5" customHeight="1"/>
    <row r="1767" ht="13.5" customHeight="1"/>
    <row r="1769" ht="13.5" customHeight="1"/>
    <row r="1771" ht="13.5" customHeight="1"/>
    <row r="1773" ht="13.5" customHeight="1"/>
    <row r="1775" ht="13.5" customHeight="1"/>
    <row r="1777" ht="13.5" customHeight="1"/>
    <row r="1779" ht="13.5" customHeight="1"/>
    <row r="1781" ht="13.5" customHeight="1"/>
    <row r="1783" ht="13.5" customHeight="1"/>
    <row r="1785" ht="13.5" customHeight="1"/>
    <row r="1787" ht="13.5" customHeight="1"/>
    <row r="1789" ht="13.5" customHeight="1"/>
    <row r="1791" ht="13.5" customHeight="1"/>
    <row r="1793" ht="13.5" customHeight="1"/>
    <row r="1795" ht="13.5" customHeight="1"/>
    <row r="1797" ht="13.5" customHeight="1"/>
    <row r="1799" ht="13.5" customHeight="1"/>
    <row r="1801" ht="13.5" customHeight="1"/>
    <row r="1803" ht="13.5" customHeight="1"/>
    <row r="1805" ht="13.5" customHeight="1"/>
    <row r="1807" ht="13.5" customHeight="1"/>
    <row r="1809" ht="13.5" customHeight="1"/>
    <row r="1811" ht="13.5" customHeight="1"/>
    <row r="1813" ht="13.5" customHeight="1"/>
    <row r="1815" ht="13.5" customHeight="1"/>
    <row r="1817" ht="13.5" customHeight="1"/>
    <row r="1819" ht="13.5" customHeight="1"/>
    <row r="1821" ht="13.5" customHeight="1"/>
    <row r="1823" ht="13.5" customHeight="1"/>
    <row r="1825" ht="13.5" customHeight="1"/>
    <row r="1827" ht="13.5" customHeight="1"/>
    <row r="1829" ht="13.5" customHeight="1"/>
    <row r="1831" ht="13.5" customHeight="1"/>
    <row r="1833" ht="13.5" customHeight="1"/>
    <row r="1835" ht="13.5" customHeight="1"/>
    <row r="1837" ht="13.5" customHeight="1"/>
    <row r="1839" ht="13.5" customHeight="1"/>
    <row r="1841" ht="13.5" customHeight="1"/>
    <row r="1843" ht="13.5" customHeight="1"/>
    <row r="1845" ht="13.5" customHeight="1"/>
    <row r="1847" ht="13.5" customHeight="1"/>
    <row r="1849" ht="13.5" customHeight="1"/>
    <row r="1851" ht="13.5" customHeight="1"/>
    <row r="1853" ht="13.5" customHeight="1"/>
    <row r="1855" ht="13.5" customHeight="1"/>
    <row r="1857" ht="13.5" customHeight="1"/>
    <row r="1859" ht="13.5" customHeight="1"/>
    <row r="1861" ht="13.5" customHeight="1"/>
    <row r="1863" ht="13.5" customHeight="1"/>
    <row r="1865" ht="13.5" customHeight="1"/>
    <row r="1867" ht="13.5" customHeight="1"/>
    <row r="1869" ht="13.5" customHeight="1"/>
    <row r="1871" ht="13.5" customHeight="1"/>
    <row r="1873" ht="13.5" customHeight="1"/>
    <row r="1875" ht="13.5" customHeight="1"/>
    <row r="1877" ht="13.5" customHeight="1"/>
    <row r="1879" ht="13.5" customHeight="1"/>
    <row r="1881" ht="13.5" customHeight="1"/>
    <row r="1883" ht="13.5" customHeight="1"/>
    <row r="1885" ht="13.5" customHeight="1"/>
    <row r="1887" ht="13.5" customHeight="1"/>
    <row r="1889" ht="13.5" customHeight="1"/>
    <row r="1891" ht="13.5" customHeight="1"/>
    <row r="1893" ht="13.5" customHeight="1"/>
    <row r="1895" ht="13.5" customHeight="1"/>
    <row r="1897" ht="13.5" customHeight="1"/>
    <row r="1899" ht="13.5" customHeight="1"/>
    <row r="1901" ht="13.5" customHeight="1"/>
    <row r="1903" ht="13.5" customHeight="1"/>
    <row r="1905" ht="13.5" customHeight="1"/>
    <row r="1907" ht="13.5" customHeight="1"/>
    <row r="1909" ht="13.5" customHeight="1"/>
    <row r="1911" ht="13.5" customHeight="1"/>
    <row r="1913" ht="13.5" customHeight="1"/>
    <row r="1915" ht="13.5" customHeight="1"/>
    <row r="1917" ht="13.5" customHeight="1"/>
    <row r="1919" ht="13.5" customHeight="1"/>
    <row r="1921" ht="13.5" customHeight="1"/>
    <row r="1923" ht="13.5" customHeight="1"/>
    <row r="1925" ht="13.5" customHeight="1"/>
    <row r="1927" ht="13.5" customHeight="1"/>
    <row r="1929" ht="13.5" customHeight="1"/>
    <row r="1931" ht="13.5" customHeight="1"/>
    <row r="1933" ht="13.5" customHeight="1"/>
    <row r="1935" ht="13.5" customHeight="1"/>
    <row r="1937" ht="13.5" customHeight="1"/>
    <row r="1939" ht="13.5" customHeight="1"/>
    <row r="1941" ht="13.5" customHeight="1"/>
    <row r="1943" ht="13.5" customHeight="1"/>
    <row r="1945" ht="13.5" customHeight="1"/>
    <row r="1947" ht="13.5" customHeight="1"/>
    <row r="1949" ht="13.5" customHeight="1"/>
    <row r="1951" ht="13.5" customHeight="1"/>
    <row r="1953" ht="13.5" customHeight="1"/>
    <row r="1955" ht="13.5" customHeight="1"/>
    <row r="1957" ht="13.5" customHeight="1"/>
    <row r="1959" ht="13.5" customHeight="1"/>
    <row r="1961" ht="13.5" customHeight="1"/>
    <row r="1963" ht="13.5" customHeight="1"/>
    <row r="1965" ht="13.5" customHeight="1"/>
    <row r="1967" ht="13.5" customHeight="1"/>
    <row r="1969" ht="13.5" customHeight="1"/>
    <row r="1971" ht="13.5" customHeight="1"/>
    <row r="1973" ht="13.5" customHeight="1"/>
    <row r="1975" ht="13.5" customHeight="1"/>
    <row r="1977" ht="13.5" customHeight="1"/>
    <row r="1979" ht="13.5" customHeight="1"/>
    <row r="1981" ht="13.5" customHeight="1"/>
    <row r="1983" ht="13.5" customHeight="1"/>
    <row r="1985" ht="13.5" customHeight="1"/>
    <row r="1987" ht="13.5" customHeight="1"/>
    <row r="1989" ht="13.5" customHeight="1"/>
    <row r="1991" ht="13.5" customHeight="1"/>
    <row r="1993" ht="13.5" customHeight="1"/>
    <row r="1995" ht="13.5" customHeight="1"/>
    <row r="1997" ht="13.5" customHeight="1"/>
    <row r="1999" ht="13.5" customHeight="1"/>
    <row r="2001" ht="13.5" customHeight="1"/>
    <row r="2003" ht="13.5" customHeight="1"/>
    <row r="2005" ht="13.5" customHeight="1"/>
    <row r="2007" ht="13.5" customHeight="1"/>
    <row r="2009" ht="13.5" customHeight="1"/>
    <row r="2011" ht="13.5" customHeight="1"/>
    <row r="2013" ht="13.5" customHeight="1"/>
    <row r="2015" ht="13.5" customHeight="1"/>
    <row r="2017" ht="13.5" customHeight="1"/>
    <row r="2019" ht="13.5" customHeight="1"/>
    <row r="2021" ht="13.5" customHeight="1"/>
    <row r="2023" ht="13.5" customHeight="1"/>
    <row r="2025" ht="13.5" customHeight="1"/>
    <row r="2027" ht="13.5" customHeight="1"/>
    <row r="2029" ht="13.5" customHeight="1"/>
    <row r="2031" ht="13.5" customHeight="1"/>
    <row r="2033" ht="13.5" customHeight="1"/>
    <row r="2035" ht="13.5" customHeight="1"/>
    <row r="2037" ht="13.5" customHeight="1"/>
    <row r="2039" ht="13.5" customHeight="1"/>
    <row r="2041" ht="13.5" customHeight="1"/>
    <row r="2043" ht="13.5" customHeight="1"/>
    <row r="2045" ht="13.5" customHeight="1"/>
    <row r="2047" ht="13.5" customHeight="1"/>
    <row r="2049" ht="13.5" customHeight="1"/>
    <row r="2051" ht="13.5" customHeight="1"/>
    <row r="2053" ht="13.5" customHeight="1"/>
    <row r="2055" ht="13.5" customHeight="1"/>
    <row r="2057" ht="13.5" customHeight="1"/>
    <row r="2059" ht="13.5" customHeight="1"/>
    <row r="2061" ht="13.5" customHeight="1"/>
    <row r="2063" ht="13.5" customHeight="1"/>
    <row r="2065" ht="13.5" customHeight="1"/>
    <row r="2067" ht="13.5" customHeight="1"/>
    <row r="2069" ht="13.5" customHeight="1"/>
    <row r="2071" ht="13.5" customHeight="1"/>
    <row r="2073" ht="13.5" customHeight="1"/>
    <row r="2075" ht="13.5" customHeight="1"/>
    <row r="2077" ht="13.5" customHeight="1"/>
    <row r="2079" ht="13.5" customHeight="1"/>
    <row r="2081" ht="13.5" customHeight="1"/>
    <row r="2083" ht="13.5" customHeight="1"/>
    <row r="2085" ht="13.5" customHeight="1"/>
    <row r="2087" ht="13.5" customHeight="1"/>
    <row r="2089" ht="13.5" customHeight="1"/>
    <row r="2091" ht="13.5" customHeight="1"/>
    <row r="2093" ht="13.5" customHeight="1"/>
    <row r="2095" ht="13.5" customHeight="1"/>
    <row r="2097" ht="13.5" customHeight="1"/>
    <row r="2099" ht="13.5" customHeight="1"/>
    <row r="2101" ht="13.5" customHeight="1"/>
    <row r="2103" ht="13.5" customHeight="1"/>
    <row r="2105" ht="13.5" customHeight="1"/>
    <row r="2107" ht="13.5" customHeight="1"/>
    <row r="2109" ht="13.5" customHeight="1"/>
    <row r="2111" ht="13.5" customHeight="1"/>
    <row r="2113" ht="13.5" customHeight="1"/>
    <row r="2115" ht="13.5" customHeight="1"/>
    <row r="2117" ht="13.5" customHeight="1"/>
    <row r="2119" ht="13.5" customHeight="1"/>
    <row r="2121" ht="13.5" customHeight="1"/>
    <row r="2123" ht="13.5" customHeight="1"/>
    <row r="2125" ht="13.5" customHeight="1"/>
    <row r="2127" ht="13.5" customHeight="1"/>
    <row r="2129" ht="13.5" customHeight="1"/>
    <row r="2131" ht="13.5" customHeight="1"/>
    <row r="2133" ht="13.5" customHeight="1"/>
    <row r="2135" ht="13.5" customHeight="1"/>
    <row r="2137" ht="13.5" customHeight="1"/>
    <row r="2139" ht="13.5" customHeight="1"/>
    <row r="2141" ht="13.5" customHeight="1"/>
    <row r="2143" ht="13.5" customHeight="1"/>
    <row r="2145" ht="13.5" customHeight="1"/>
    <row r="2147" ht="13.5" customHeight="1"/>
    <row r="2149" ht="13.5" customHeight="1"/>
    <row r="2151" ht="13.5" customHeight="1"/>
    <row r="2153" ht="13.5" customHeight="1"/>
    <row r="2155" ht="13.5" customHeight="1"/>
    <row r="2157" ht="13.5" customHeight="1"/>
    <row r="2159" ht="13.5" customHeight="1"/>
    <row r="2161" ht="13.5" customHeight="1"/>
    <row r="2163" ht="13.5" customHeight="1"/>
    <row r="2165" ht="13.5" customHeight="1"/>
    <row r="2167" ht="13.5" customHeight="1"/>
    <row r="2169" ht="13.5" customHeight="1"/>
    <row r="2171" ht="13.5" customHeight="1"/>
    <row r="2173" ht="13.5" customHeight="1"/>
    <row r="2175" ht="13.5" customHeight="1"/>
    <row r="2177" ht="13.5" customHeight="1"/>
    <row r="2179" ht="13.5" customHeight="1"/>
    <row r="2181" ht="13.5" customHeight="1"/>
    <row r="2183" ht="13.5" customHeight="1"/>
    <row r="2185" ht="13.5" customHeight="1"/>
    <row r="2187" ht="13.5" customHeight="1"/>
    <row r="2189" ht="13.5" customHeight="1"/>
    <row r="2191" ht="13.5" customHeight="1"/>
    <row r="2193" ht="13.5" customHeight="1"/>
    <row r="2195" ht="13.5" customHeight="1"/>
    <row r="2197" ht="13.5" customHeight="1"/>
    <row r="2199" ht="13.5" customHeight="1"/>
    <row r="2201" ht="13.5" customHeight="1"/>
    <row r="2203" ht="13.5" customHeight="1"/>
    <row r="2205" ht="13.5" customHeight="1"/>
    <row r="2207" ht="13.5" customHeight="1"/>
    <row r="2209" ht="13.5" customHeight="1"/>
    <row r="2211" ht="13.5" customHeight="1"/>
    <row r="2213" ht="13.5" customHeight="1"/>
    <row r="2215" ht="13.5" customHeight="1"/>
    <row r="2217" ht="13.5" customHeight="1"/>
    <row r="2219" ht="13.5" customHeight="1"/>
    <row r="2221" ht="13.5" customHeight="1"/>
    <row r="2223" ht="13.5" customHeight="1"/>
    <row r="2225" ht="13.5" customHeight="1"/>
    <row r="2227" ht="13.5" customHeight="1"/>
    <row r="2229" ht="13.5" customHeight="1"/>
    <row r="2231" ht="13.5" customHeight="1"/>
    <row r="2233" ht="13.5" customHeight="1"/>
    <row r="2235" ht="13.5" customHeight="1"/>
    <row r="2237" ht="13.5" customHeight="1"/>
    <row r="2239" ht="13.5" customHeight="1"/>
    <row r="2241" ht="13.5" customHeight="1"/>
    <row r="2243" ht="13.5" customHeight="1"/>
    <row r="2245" ht="13.5" customHeight="1"/>
    <row r="2247" ht="13.5" customHeight="1"/>
    <row r="2249" ht="13.5" customHeight="1"/>
    <row r="2251" ht="13.5" customHeight="1"/>
    <row r="2253" ht="13.5" customHeight="1"/>
    <row r="2255" ht="13.5" customHeight="1"/>
    <row r="2257" ht="13.5" customHeight="1"/>
    <row r="2259" ht="13.5" customHeight="1"/>
    <row r="2261" ht="13.5" customHeight="1"/>
    <row r="2263" ht="13.5" customHeight="1"/>
    <row r="2265" ht="13.5" customHeight="1"/>
    <row r="2267" ht="13.5" customHeight="1"/>
    <row r="2269" ht="13.5" customHeight="1"/>
    <row r="2271" ht="13.5" customHeight="1"/>
    <row r="2273" ht="13.5" customHeight="1"/>
    <row r="2275" ht="13.5" customHeight="1"/>
    <row r="2277" ht="13.5" customHeight="1"/>
    <row r="2279" ht="13.5" customHeight="1"/>
    <row r="2281" ht="13.5" customHeight="1"/>
    <row r="2283" ht="13.5" customHeight="1"/>
    <row r="2285" ht="13.5" customHeight="1"/>
    <row r="2287" ht="13.5" customHeight="1"/>
    <row r="2289" ht="13.5" customHeight="1"/>
    <row r="2291" ht="13.5" customHeight="1"/>
    <row r="2293" ht="13.5" customHeight="1"/>
    <row r="2295" ht="13.5" customHeight="1"/>
    <row r="2297" ht="13.5" customHeight="1"/>
    <row r="2299" ht="13.5" customHeight="1"/>
    <row r="2301" ht="13.5" customHeight="1"/>
    <row r="2303" ht="13.5" customHeight="1"/>
    <row r="2305" ht="13.5" customHeight="1"/>
    <row r="2307" ht="13.5" customHeight="1"/>
    <row r="2309" ht="13.5" customHeight="1"/>
    <row r="2311" ht="13.5" customHeight="1"/>
    <row r="2313" ht="13.5" customHeight="1"/>
    <row r="2315" ht="13.5" customHeight="1"/>
    <row r="2317" ht="13.5" customHeight="1"/>
    <row r="2319" ht="13.5" customHeight="1"/>
    <row r="2321" ht="13.5" customHeight="1"/>
    <row r="2323" ht="13.5" customHeight="1"/>
    <row r="2325" ht="13.5" customHeight="1"/>
    <row r="2327" ht="13.5" customHeight="1"/>
    <row r="2329" ht="13.5" customHeight="1"/>
    <row r="2331" ht="13.5" customHeight="1"/>
    <row r="2333" ht="13.5" customHeight="1"/>
    <row r="2335" ht="13.5" customHeight="1"/>
    <row r="2337" ht="13.5" customHeight="1"/>
    <row r="2339" ht="13.5" customHeight="1"/>
    <row r="2341" ht="13.5" customHeight="1"/>
    <row r="2343" ht="13.5" customHeight="1"/>
    <row r="2345" ht="13.5" customHeight="1"/>
    <row r="2347" ht="13.5" customHeight="1"/>
    <row r="2349" ht="13.5" customHeight="1"/>
    <row r="2351" ht="13.5" customHeight="1"/>
    <row r="2353" ht="13.5" customHeight="1"/>
    <row r="2355" ht="13.5" customHeight="1"/>
    <row r="2357" ht="13.5" customHeight="1"/>
    <row r="2359" ht="13.5" customHeight="1"/>
    <row r="2361" ht="13.5" customHeight="1"/>
    <row r="2363" ht="13.5" customHeight="1"/>
    <row r="2365" ht="13.5" customHeight="1"/>
    <row r="2367" ht="13.5" customHeight="1"/>
    <row r="2369" ht="13.5" customHeight="1"/>
    <row r="2371" ht="13.5" customHeight="1"/>
    <row r="2373" ht="13.5" customHeight="1"/>
    <row r="2375" ht="13.5" customHeight="1"/>
    <row r="2377" ht="13.5" customHeight="1"/>
    <row r="2379" ht="13.5" customHeight="1"/>
    <row r="2381" ht="13.5" customHeight="1"/>
    <row r="2383" ht="13.5" customHeight="1"/>
    <row r="2385" ht="13.5" customHeight="1"/>
    <row r="2387" ht="13.5" customHeight="1"/>
    <row r="2389" ht="13.5" customHeight="1"/>
    <row r="2391" ht="13.5" customHeight="1"/>
    <row r="2393" ht="13.5" customHeight="1"/>
    <row r="2395" ht="13.5" customHeight="1"/>
    <row r="2397" ht="13.5" customHeight="1"/>
    <row r="2399" ht="13.5" customHeight="1"/>
    <row r="2401" ht="13.5" customHeight="1"/>
    <row r="2403" ht="13.5" customHeight="1"/>
    <row r="2405" ht="13.5" customHeight="1"/>
    <row r="2407" ht="13.5" customHeight="1"/>
    <row r="2409" ht="13.5" customHeight="1"/>
    <row r="2411" ht="13.5" customHeight="1"/>
    <row r="2413" ht="13.5" customHeight="1"/>
    <row r="2415" ht="13.5" customHeight="1"/>
    <row r="2417" ht="13.5" customHeight="1"/>
    <row r="2419" ht="13.5" customHeight="1"/>
    <row r="2421" ht="13.5" customHeight="1"/>
    <row r="2423" ht="13.5" customHeight="1"/>
    <row r="2425" ht="13.5" customHeight="1"/>
    <row r="2427" ht="13.5" customHeight="1"/>
    <row r="2429" ht="13.5" customHeight="1"/>
    <row r="2431" ht="13.5" customHeight="1"/>
    <row r="2433" ht="13.5" customHeight="1"/>
    <row r="2435" ht="13.5" customHeight="1"/>
    <row r="2437" ht="13.5" customHeight="1"/>
    <row r="2439" ht="13.5" customHeight="1"/>
    <row r="2441" ht="13.5" customHeight="1"/>
    <row r="2443" ht="13.5" customHeight="1"/>
    <row r="2445" ht="13.5" customHeight="1"/>
    <row r="2447" ht="13.5" customHeight="1"/>
    <row r="2449" ht="13.5" customHeight="1"/>
    <row r="2451" ht="13.5" customHeight="1"/>
    <row r="2453" ht="13.5" customHeight="1"/>
    <row r="2455" ht="13.5" customHeight="1"/>
    <row r="2457" ht="13.5" customHeight="1"/>
    <row r="2459" ht="13.5" customHeight="1"/>
    <row r="2461" ht="13.5" customHeight="1"/>
    <row r="2463" ht="13.5" customHeight="1"/>
    <row r="2465" ht="13.5" customHeight="1"/>
    <row r="2467" ht="13.5" customHeight="1"/>
    <row r="2469" ht="13.5" customHeight="1"/>
    <row r="2471" ht="13.5" customHeight="1"/>
    <row r="2473" ht="13.5" customHeight="1"/>
    <row r="2475" ht="13.5" customHeight="1"/>
    <row r="2477" ht="13.5" customHeight="1"/>
    <row r="2479" ht="13.5" customHeight="1"/>
    <row r="2481" ht="13.5" customHeight="1"/>
    <row r="2483" ht="13.5" customHeight="1"/>
    <row r="2485" ht="13.5" customHeight="1"/>
    <row r="2487" ht="13.5" customHeight="1"/>
    <row r="2489" ht="13.5" customHeight="1"/>
    <row r="2491" ht="13.5" customHeight="1"/>
    <row r="2493" ht="13.5" customHeight="1"/>
    <row r="2495" ht="13.5" customHeight="1"/>
    <row r="2497" ht="13.5" customHeight="1"/>
    <row r="2499" ht="13.5" customHeight="1"/>
    <row r="2501" ht="13.5" customHeight="1"/>
    <row r="2503" ht="13.5" customHeight="1"/>
    <row r="2505" ht="13.5" customHeight="1"/>
    <row r="2507" ht="13.5" customHeight="1"/>
    <row r="2509" ht="13.5" customHeight="1"/>
    <row r="2511" ht="13.5" customHeight="1"/>
    <row r="2513" ht="13.5" customHeight="1"/>
    <row r="2515" ht="13.5" customHeight="1"/>
    <row r="2517" ht="13.5" customHeight="1"/>
    <row r="2519" ht="13.5" customHeight="1"/>
    <row r="2521" ht="13.5" customHeight="1"/>
    <row r="2523" ht="13.5" customHeight="1"/>
    <row r="2525" ht="13.5" customHeight="1"/>
    <row r="2527" ht="13.5" customHeight="1"/>
    <row r="2529" ht="13.5" customHeight="1"/>
    <row r="2531" ht="13.5" customHeight="1"/>
    <row r="2533" ht="13.5" customHeight="1"/>
    <row r="2535" ht="13.5" customHeight="1"/>
    <row r="2537" ht="13.5" customHeight="1"/>
    <row r="2539" ht="13.5" customHeight="1"/>
    <row r="2541" ht="13.5" customHeight="1"/>
    <row r="2543" ht="13.5" customHeight="1"/>
    <row r="2545" ht="13.5" customHeight="1"/>
    <row r="2547" ht="13.5" customHeight="1"/>
    <row r="2549" ht="13.5" customHeight="1"/>
    <row r="2551" ht="13.5" customHeight="1"/>
    <row r="2553" ht="13.5" customHeight="1"/>
    <row r="2555" ht="13.5" customHeight="1"/>
    <row r="2557" ht="13.5" customHeight="1"/>
    <row r="2559" ht="13.5" customHeight="1"/>
    <row r="2561" ht="13.5" customHeight="1"/>
    <row r="2563" ht="13.5" customHeight="1"/>
    <row r="2565" ht="13.5" customHeight="1"/>
    <row r="2567" ht="13.5" customHeight="1"/>
    <row r="2569" ht="13.5" customHeight="1"/>
    <row r="2571" ht="13.5" customHeight="1"/>
    <row r="2573" ht="13.5" customHeight="1"/>
    <row r="2575" ht="13.5" customHeight="1"/>
    <row r="2577" ht="13.5" customHeight="1"/>
    <row r="2579" ht="13.5" customHeight="1"/>
    <row r="2581" ht="13.5" customHeight="1"/>
    <row r="2583" ht="13.5" customHeight="1"/>
    <row r="2585" ht="13.5" customHeight="1"/>
    <row r="2587" ht="13.5" customHeight="1"/>
    <row r="2589" ht="13.5" customHeight="1"/>
    <row r="2591" ht="13.5" customHeight="1"/>
    <row r="2593" ht="13.5" customHeight="1"/>
    <row r="2595" ht="13.5" customHeight="1"/>
    <row r="2597" ht="13.5" customHeight="1"/>
    <row r="2599" ht="13.5" customHeight="1"/>
    <row r="2601" ht="13.5" customHeight="1"/>
    <row r="2603" ht="13.5" customHeight="1"/>
    <row r="2605" ht="13.5" customHeight="1"/>
    <row r="2607" ht="13.5" customHeight="1"/>
    <row r="2609" ht="13.5" customHeight="1"/>
    <row r="2611" ht="13.5" customHeight="1"/>
    <row r="2613" ht="13.5" customHeight="1"/>
    <row r="2615" ht="13.5" customHeight="1"/>
    <row r="2617" ht="13.5" customHeight="1"/>
    <row r="2619" ht="13.5" customHeight="1"/>
    <row r="2621" ht="13.5" customHeight="1"/>
    <row r="2623" ht="13.5" customHeight="1"/>
    <row r="2625" ht="13.5" customHeight="1"/>
    <row r="2627" ht="13.5" customHeight="1"/>
    <row r="2629" ht="13.5" customHeight="1"/>
    <row r="2631" ht="13.5" customHeight="1"/>
    <row r="2633" ht="13.5" customHeight="1"/>
    <row r="2635" ht="13.5" customHeight="1"/>
    <row r="2637" ht="13.5" customHeight="1"/>
    <row r="2639" ht="13.5" customHeight="1"/>
    <row r="2641" ht="13.5" customHeight="1"/>
    <row r="2643" ht="13.5" customHeight="1"/>
    <row r="2645" ht="13.5" customHeight="1"/>
    <row r="2647" ht="13.5" customHeight="1"/>
    <row r="2649" ht="13.5" customHeight="1"/>
    <row r="2651" ht="13.5" customHeight="1"/>
    <row r="2653" ht="13.5" customHeight="1"/>
    <row r="2655" ht="13.5" customHeight="1"/>
    <row r="2657" ht="13.5" customHeight="1"/>
    <row r="2659" ht="13.5" customHeight="1"/>
    <row r="2661" ht="13.5" customHeight="1"/>
    <row r="2663" ht="13.5" customHeight="1"/>
    <row r="2665" ht="13.5" customHeight="1"/>
    <row r="2667" ht="13.5" customHeight="1"/>
    <row r="2669" ht="13.5" customHeight="1"/>
    <row r="2671" ht="13.5" customHeight="1"/>
    <row r="2673" ht="13.5" customHeight="1"/>
    <row r="2675" ht="13.5" customHeight="1"/>
    <row r="2677" ht="13.5" customHeight="1"/>
    <row r="2679" ht="13.5" customHeight="1"/>
    <row r="2681" ht="13.5" customHeight="1"/>
    <row r="2683" ht="13.5" customHeight="1"/>
    <row r="2685" ht="13.5" customHeight="1"/>
    <row r="2687" ht="13.5" customHeight="1"/>
    <row r="2689" ht="13.5" customHeight="1"/>
    <row r="2691" ht="13.5" customHeight="1"/>
    <row r="2693" ht="13.5" customHeight="1"/>
    <row r="2695" ht="13.5" customHeight="1"/>
    <row r="2697" ht="13.5" customHeight="1"/>
    <row r="2699" ht="13.5" customHeight="1"/>
    <row r="2701" ht="13.5" customHeight="1"/>
    <row r="2703" ht="13.5" customHeight="1"/>
    <row r="2705" ht="13.5" customHeight="1"/>
    <row r="2707" ht="13.5" customHeight="1"/>
    <row r="2709" ht="13.5" customHeight="1"/>
    <row r="2711" ht="13.5" customHeight="1"/>
    <row r="2713" ht="13.5" customHeight="1"/>
    <row r="2715" ht="13.5" customHeight="1"/>
    <row r="2717" ht="13.5" customHeight="1"/>
    <row r="2719" ht="13.5" customHeight="1"/>
    <row r="2721" ht="13.5" customHeight="1"/>
    <row r="2723" ht="13.5" customHeight="1"/>
    <row r="2725" ht="13.5" customHeight="1"/>
    <row r="2727" ht="13.5" customHeight="1"/>
    <row r="2729" ht="13.5" customHeight="1"/>
    <row r="2731" ht="13.5" customHeight="1"/>
    <row r="2733" ht="13.5" customHeight="1"/>
    <row r="2735" ht="13.5" customHeight="1"/>
    <row r="2737" ht="13.5" customHeight="1"/>
    <row r="2739" ht="13.5" customHeight="1"/>
    <row r="2741" ht="13.5" customHeight="1"/>
    <row r="2743" ht="13.5" customHeight="1"/>
    <row r="2745" ht="13.5" customHeight="1"/>
    <row r="2747" ht="13.5" customHeight="1"/>
    <row r="2749" ht="13.5" customHeight="1"/>
    <row r="2751" ht="13.5" customHeight="1"/>
    <row r="2753" ht="13.5" customHeight="1"/>
    <row r="2755" ht="13.5" customHeight="1"/>
    <row r="2757" ht="13.5" customHeight="1"/>
    <row r="2759" ht="13.5" customHeight="1"/>
    <row r="2761" ht="13.5" customHeight="1"/>
    <row r="2763" ht="13.5" customHeight="1"/>
    <row r="2765" ht="13.5" customHeight="1"/>
    <row r="2767" ht="13.5" customHeight="1"/>
    <row r="2769" ht="13.5" customHeight="1"/>
    <row r="2771" ht="13.5" customHeight="1"/>
    <row r="2773" ht="13.5" customHeight="1"/>
    <row r="2775" ht="13.5" customHeight="1"/>
    <row r="2777" ht="13.5" customHeight="1"/>
    <row r="2779" ht="13.5" customHeight="1"/>
    <row r="2781" ht="13.5" customHeight="1"/>
    <row r="2783" ht="13.5" customHeight="1"/>
    <row r="2785" ht="13.5" customHeight="1"/>
    <row r="2787" ht="13.5" customHeight="1"/>
    <row r="2789" ht="13.5" customHeight="1"/>
    <row r="2791" ht="13.5" customHeight="1"/>
    <row r="2793" ht="13.5" customHeight="1"/>
    <row r="2795" ht="13.5" customHeight="1"/>
    <row r="2797" ht="13.5" customHeight="1"/>
    <row r="2799" ht="13.5" customHeight="1"/>
    <row r="2801" ht="13.5" customHeight="1"/>
    <row r="2803" ht="13.5" customHeight="1"/>
    <row r="2805" ht="13.5" customHeight="1"/>
    <row r="2807" ht="13.5" customHeight="1"/>
    <row r="2809" ht="13.5" customHeight="1"/>
    <row r="2811" ht="13.5" customHeight="1"/>
    <row r="2813" ht="13.5" customHeight="1"/>
    <row r="2815" ht="13.5" customHeight="1"/>
    <row r="2817" ht="13.5" customHeight="1"/>
    <row r="2819" ht="13.5" customHeight="1"/>
    <row r="2821" ht="13.5" customHeight="1"/>
    <row r="2823" ht="13.5" customHeight="1"/>
    <row r="2825" ht="13.5" customHeight="1"/>
    <row r="2827" ht="13.5" customHeight="1"/>
    <row r="2829" ht="13.5" customHeight="1"/>
    <row r="2831" ht="13.5" customHeight="1"/>
    <row r="2833" ht="13.5" customHeight="1"/>
    <row r="2835" ht="13.5" customHeight="1"/>
    <row r="2837" ht="13.5" customHeight="1"/>
    <row r="2839" ht="13.5" customHeight="1"/>
    <row r="2841" ht="13.5" customHeight="1"/>
    <row r="2843" ht="13.5" customHeight="1"/>
    <row r="2845" ht="13.5" customHeight="1"/>
    <row r="2847" ht="13.5" customHeight="1"/>
    <row r="2849" ht="13.5" customHeight="1"/>
    <row r="2851" ht="13.5" customHeight="1"/>
    <row r="2853" ht="13.5" customHeight="1"/>
    <row r="2855" ht="13.5" customHeight="1"/>
    <row r="2857" ht="13.5" customHeight="1"/>
    <row r="2859" ht="13.5" customHeight="1"/>
    <row r="2861" ht="13.5" customHeight="1"/>
    <row r="2863" ht="13.5" customHeight="1"/>
    <row r="2865" ht="13.5" customHeight="1"/>
    <row r="2867" ht="13.5" customHeight="1"/>
    <row r="2869" ht="13.5" customHeight="1"/>
    <row r="2871" ht="13.5" customHeight="1"/>
    <row r="2873" ht="13.5" customHeight="1"/>
    <row r="2875" ht="13.5" customHeight="1"/>
    <row r="2877" ht="13.5" customHeight="1"/>
    <row r="2879" ht="13.5" customHeight="1"/>
    <row r="2881" ht="13.5" customHeight="1"/>
    <row r="2883" ht="13.5" customHeight="1"/>
    <row r="2885" ht="13.5" customHeight="1"/>
    <row r="2887" ht="13.5" customHeight="1"/>
    <row r="2889" ht="13.5" customHeight="1"/>
    <row r="2891" ht="13.5" customHeight="1"/>
    <row r="2893" ht="13.5" customHeight="1"/>
    <row r="2895" ht="13.5" customHeight="1"/>
    <row r="2897" ht="13.5" customHeight="1"/>
    <row r="2899" ht="13.5" customHeight="1"/>
    <row r="2901" ht="13.5" customHeight="1"/>
    <row r="2903" ht="13.5" customHeight="1"/>
    <row r="2905" ht="13.5" customHeight="1"/>
    <row r="2907" ht="13.5" customHeight="1"/>
    <row r="2909" ht="13.5" customHeight="1"/>
    <row r="2911" ht="13.5" customHeight="1"/>
    <row r="2913" ht="13.5" customHeight="1"/>
    <row r="2915" ht="13.5" customHeight="1"/>
    <row r="2917" ht="13.5" customHeight="1"/>
    <row r="2919" ht="13.5" customHeight="1"/>
    <row r="2921" ht="13.5" customHeight="1"/>
    <row r="2923" ht="13.5" customHeight="1"/>
    <row r="2925" ht="13.5" customHeight="1"/>
    <row r="2927" ht="13.5" customHeight="1"/>
    <row r="2929" ht="13.5" customHeight="1"/>
    <row r="2931" ht="13.5" customHeight="1"/>
    <row r="2933" ht="13.5" customHeight="1"/>
    <row r="2935" ht="13.5" customHeight="1"/>
    <row r="2937" ht="13.5" customHeight="1"/>
    <row r="2939" ht="13.5" customHeight="1"/>
    <row r="2941" ht="13.5" customHeight="1"/>
    <row r="2943" ht="13.5" customHeight="1"/>
    <row r="2945" ht="13.5" customHeight="1"/>
    <row r="2947" ht="13.5" customHeight="1"/>
    <row r="2949" ht="13.5" customHeight="1"/>
    <row r="2951" ht="13.5" customHeight="1"/>
    <row r="2953" ht="13.5" customHeight="1"/>
    <row r="2955" ht="13.5" customHeight="1"/>
    <row r="2957" ht="13.5" customHeight="1"/>
    <row r="2959" ht="13.5" customHeight="1"/>
    <row r="2961" ht="13.5" customHeight="1"/>
    <row r="2963" ht="13.5" customHeight="1"/>
    <row r="2965" ht="13.5" customHeight="1"/>
    <row r="2967" ht="13.5" customHeight="1"/>
    <row r="2969" ht="13.5" customHeight="1"/>
    <row r="2971" ht="13.5" customHeight="1"/>
    <row r="2973" ht="13.5" customHeight="1"/>
    <row r="2975" ht="13.5" customHeight="1"/>
    <row r="2977" ht="13.5" customHeight="1"/>
    <row r="2979" ht="13.5" customHeight="1"/>
    <row r="2981" ht="13.5" customHeight="1"/>
    <row r="2983" ht="13.5" customHeight="1"/>
    <row r="2985" ht="13.5" customHeight="1"/>
    <row r="2987" ht="13.5" customHeight="1"/>
    <row r="2989" ht="13.5" customHeight="1"/>
    <row r="2991" ht="13.5" customHeight="1"/>
    <row r="2993" ht="13.5" customHeight="1"/>
    <row r="2995" ht="13.5" customHeight="1"/>
    <row r="2997" ht="13.5" customHeight="1"/>
    <row r="2999" ht="13.5" customHeight="1"/>
    <row r="3001" ht="13.5" customHeight="1"/>
    <row r="3003" ht="13.5" customHeight="1"/>
    <row r="3005" ht="13.5" customHeight="1"/>
    <row r="3007" ht="13.5" customHeight="1"/>
    <row r="3009" ht="13.5" customHeight="1"/>
    <row r="3011" ht="13.5" customHeight="1"/>
    <row r="3013" ht="13.5" customHeight="1"/>
    <row r="3015" ht="13.5" customHeight="1"/>
    <row r="3017" ht="13.5" customHeight="1"/>
    <row r="3019" ht="13.5" customHeight="1"/>
    <row r="3021" ht="13.5" customHeight="1"/>
    <row r="3023" ht="13.5" customHeight="1"/>
    <row r="3025" ht="13.5" customHeight="1"/>
    <row r="3027" ht="13.5" customHeight="1"/>
    <row r="3029" ht="13.5" customHeight="1"/>
    <row r="3031" ht="13.5" customHeight="1"/>
    <row r="3033" ht="13.5" customHeight="1"/>
    <row r="3035" ht="13.5" customHeight="1"/>
    <row r="3037" ht="13.5" customHeight="1"/>
    <row r="3039" ht="13.5" customHeight="1"/>
    <row r="3041" ht="13.5" customHeight="1"/>
    <row r="3043" ht="13.5" customHeight="1"/>
    <row r="3045" ht="13.5" customHeight="1"/>
    <row r="3047" ht="13.5" customHeight="1"/>
    <row r="3049" ht="13.5" customHeight="1"/>
    <row r="3051" ht="13.5" customHeight="1"/>
    <row r="3053" ht="13.5" customHeight="1"/>
    <row r="3055" ht="13.5" customHeight="1"/>
    <row r="3057" ht="13.5" customHeight="1"/>
    <row r="3059" ht="13.5" customHeight="1"/>
    <row r="3061" ht="13.5" customHeight="1"/>
    <row r="3063" ht="13.5" customHeight="1"/>
    <row r="3065" ht="13.5" customHeight="1"/>
    <row r="3067" ht="13.5" customHeight="1"/>
    <row r="3069" ht="13.5" customHeight="1"/>
    <row r="3071" ht="13.5" customHeight="1"/>
    <row r="3073" ht="13.5" customHeight="1"/>
    <row r="3075" ht="13.5" customHeight="1"/>
    <row r="3077" ht="13.5" customHeight="1"/>
    <row r="3079" ht="13.5" customHeight="1"/>
    <row r="3081" ht="13.5" customHeight="1"/>
    <row r="3083" ht="13.5" customHeight="1"/>
    <row r="3085" ht="13.5" customHeight="1"/>
    <row r="3087" ht="13.5" customHeight="1"/>
    <row r="3089" ht="13.5" customHeight="1"/>
    <row r="3091" ht="13.5" customHeight="1"/>
    <row r="3093" ht="13.5" customHeight="1"/>
    <row r="3095" ht="13.5" customHeight="1"/>
    <row r="3097" ht="13.5" customHeight="1"/>
    <row r="3099" ht="13.5" customHeight="1"/>
    <row r="3101" ht="13.5" customHeight="1"/>
    <row r="3103" ht="13.5" customHeight="1"/>
    <row r="3105" ht="13.5" customHeight="1"/>
    <row r="3107" ht="13.5" customHeight="1"/>
    <row r="3109" ht="13.5" customHeight="1"/>
    <row r="3111" ht="13.5" customHeight="1"/>
    <row r="3113" ht="13.5" customHeight="1"/>
    <row r="3115" ht="13.5" customHeight="1"/>
    <row r="3117" ht="13.5" customHeight="1"/>
    <row r="3119" ht="13.5" customHeight="1"/>
    <row r="3121" ht="13.5" customHeight="1"/>
    <row r="3123" ht="13.5" customHeight="1"/>
    <row r="3125" ht="13.5" customHeight="1"/>
    <row r="3127" ht="13.5" customHeight="1"/>
    <row r="3129" ht="13.5" customHeight="1"/>
    <row r="3131" ht="13.5" customHeight="1"/>
    <row r="3133" ht="13.5" customHeight="1"/>
    <row r="3135" ht="13.5" customHeight="1"/>
    <row r="3137" ht="13.5" customHeight="1"/>
    <row r="3139" ht="13.5" customHeight="1"/>
    <row r="3141" ht="13.5" customHeight="1"/>
    <row r="3143" ht="13.5" customHeight="1"/>
    <row r="3145" ht="13.5" customHeight="1"/>
    <row r="3147" ht="13.5" customHeight="1"/>
    <row r="3149" ht="13.5" customHeight="1"/>
    <row r="3151" ht="13.5" customHeight="1"/>
    <row r="3153" ht="13.5" customHeight="1"/>
    <row r="3155" ht="13.5" customHeight="1"/>
    <row r="3157" ht="13.5" customHeight="1"/>
    <row r="3159" ht="13.5" customHeight="1"/>
    <row r="3161" ht="13.5" customHeight="1"/>
    <row r="3163" ht="13.5" customHeight="1"/>
    <row r="3165" ht="13.5" customHeight="1"/>
    <row r="3167" ht="13.5" customHeight="1"/>
    <row r="3169" ht="13.5" customHeight="1"/>
    <row r="3171" ht="13.5" customHeight="1"/>
    <row r="3173" ht="13.5" customHeight="1"/>
    <row r="3175" ht="13.5" customHeight="1"/>
    <row r="3177" ht="13.5" customHeight="1"/>
    <row r="3179" ht="13.5" customHeight="1"/>
    <row r="3181" ht="13.5" customHeight="1"/>
    <row r="3183" ht="13.5" customHeight="1"/>
    <row r="3185" ht="13.5" customHeight="1"/>
    <row r="3187" ht="13.5" customHeight="1"/>
    <row r="3189" ht="13.5" customHeight="1"/>
    <row r="3191" ht="13.5" customHeight="1"/>
    <row r="3193" ht="13.5" customHeight="1"/>
    <row r="3195" ht="13.5" customHeight="1"/>
    <row r="3197" ht="13.5" customHeight="1"/>
    <row r="3199" ht="13.5" customHeight="1"/>
    <row r="3201" ht="13.5" customHeight="1"/>
    <row r="3203" ht="13.5" customHeight="1"/>
    <row r="3205" ht="13.5" customHeight="1"/>
    <row r="3207" ht="13.5" customHeight="1"/>
    <row r="3209" ht="13.5" customHeight="1"/>
    <row r="3211" ht="13.5" customHeight="1"/>
    <row r="3213" ht="13.5" customHeight="1"/>
    <row r="3215" ht="13.5" customHeight="1"/>
    <row r="3217" ht="13.5" customHeight="1"/>
    <row r="3219" ht="13.5" customHeight="1"/>
    <row r="3221" ht="13.5" customHeight="1"/>
    <row r="3223" ht="13.5" customHeight="1"/>
    <row r="3225" ht="13.5" customHeight="1"/>
    <row r="3227" ht="13.5" customHeight="1"/>
    <row r="3229" ht="13.5" customHeight="1"/>
    <row r="3231" ht="13.5" customHeight="1"/>
    <row r="3233" ht="13.5" customHeight="1"/>
    <row r="3235" ht="13.5" customHeight="1"/>
    <row r="3237" ht="13.5" customHeight="1"/>
    <row r="3239" ht="13.5" customHeight="1"/>
    <row r="3241" ht="13.5" customHeight="1"/>
    <row r="3243" ht="13.5" customHeight="1"/>
    <row r="3245" ht="13.5" customHeight="1"/>
    <row r="3247" ht="13.5" customHeight="1"/>
    <row r="3249" ht="13.5" customHeight="1"/>
    <row r="3251" ht="13.5" customHeight="1"/>
    <row r="3253" ht="13.5" customHeight="1"/>
    <row r="3255" ht="13.5" customHeight="1"/>
    <row r="3257" ht="13.5" customHeight="1"/>
    <row r="3259" ht="13.5" customHeight="1"/>
    <row r="3261" ht="13.5" customHeight="1"/>
    <row r="3263" ht="13.5" customHeight="1"/>
    <row r="3265" ht="13.5" customHeight="1"/>
    <row r="3267" ht="13.5" customHeight="1"/>
    <row r="3269" ht="13.5" customHeight="1"/>
    <row r="3271" ht="13.5" customHeight="1"/>
    <row r="3273" ht="13.5" customHeight="1"/>
    <row r="3275" ht="13.5" customHeight="1"/>
    <row r="3277" ht="13.5" customHeight="1"/>
    <row r="3279" ht="13.5" customHeight="1"/>
    <row r="3281" ht="13.5" customHeight="1"/>
    <row r="3283" ht="13.5" customHeight="1"/>
    <row r="3285" ht="13.5" customHeight="1"/>
    <row r="3287" ht="13.5" customHeight="1"/>
    <row r="3289" ht="13.5" customHeight="1"/>
    <row r="3291" ht="13.5" customHeight="1"/>
    <row r="3293" ht="13.5" customHeight="1"/>
    <row r="3295" ht="13.5" customHeight="1"/>
    <row r="3297" ht="13.5" customHeight="1"/>
    <row r="3299" ht="13.5" customHeight="1"/>
    <row r="3301" ht="13.5" customHeight="1"/>
    <row r="3303" ht="13.5" customHeight="1"/>
    <row r="3305" ht="13.5" customHeight="1"/>
    <row r="3307" ht="13.5" customHeight="1"/>
    <row r="3309" ht="13.5" customHeight="1"/>
    <row r="3311" ht="13.5" customHeight="1"/>
    <row r="3313" ht="13.5" customHeight="1"/>
    <row r="3315" ht="13.5" customHeight="1"/>
    <row r="3317" ht="13.5" customHeight="1"/>
    <row r="3319" ht="13.5" customHeight="1"/>
    <row r="3321" ht="13.5" customHeight="1"/>
    <row r="3323" ht="13.5" customHeight="1"/>
    <row r="3325" ht="13.5" customHeight="1"/>
    <row r="3327" ht="13.5" customHeight="1"/>
    <row r="3329" ht="13.5" customHeight="1"/>
    <row r="3331" ht="13.5" customHeight="1"/>
    <row r="3333" ht="13.5" customHeight="1"/>
    <row r="3335" ht="13.5" customHeight="1"/>
    <row r="3337" ht="13.5" customHeight="1"/>
    <row r="3339" ht="13.5" customHeight="1"/>
    <row r="3341" ht="13.5" customHeight="1"/>
    <row r="3343" ht="13.5" customHeight="1"/>
    <row r="3345" ht="13.5" customHeight="1"/>
    <row r="3347" ht="13.5" customHeight="1"/>
    <row r="3349" ht="13.5" customHeight="1"/>
    <row r="3351" ht="13.5" customHeight="1"/>
    <row r="3353" ht="13.5" customHeight="1"/>
    <row r="3355" ht="13.5" customHeight="1"/>
    <row r="3357" ht="13.5" customHeight="1"/>
    <row r="3359" ht="13.5" customHeight="1"/>
    <row r="3361" ht="13.5" customHeight="1"/>
    <row r="3363" ht="13.5" customHeight="1"/>
    <row r="3365" ht="13.5" customHeight="1"/>
    <row r="3367" ht="13.5" customHeight="1"/>
    <row r="3369" ht="13.5" customHeight="1"/>
    <row r="3371" ht="13.5" customHeight="1"/>
    <row r="3373" ht="13.5" customHeight="1"/>
    <row r="3375" ht="13.5" customHeight="1"/>
    <row r="3377" ht="13.5" customHeight="1"/>
    <row r="3379" ht="13.5" customHeight="1"/>
    <row r="3381" ht="13.5" customHeight="1"/>
    <row r="3383" ht="13.5" customHeight="1"/>
    <row r="3385" ht="13.5" customHeight="1"/>
    <row r="3387" ht="13.5" customHeight="1"/>
    <row r="3389" ht="13.5" customHeight="1"/>
    <row r="3391" ht="13.5" customHeight="1"/>
    <row r="3393" ht="13.5" customHeight="1"/>
    <row r="3395" ht="13.5" customHeight="1"/>
    <row r="3397" ht="13.5" customHeight="1"/>
    <row r="3399" ht="13.5" customHeight="1"/>
    <row r="3401" ht="13.5" customHeight="1"/>
    <row r="3403" ht="13.5" customHeight="1"/>
    <row r="3405" ht="13.5" customHeight="1"/>
    <row r="3407" ht="13.5" customHeight="1"/>
    <row r="3409" ht="13.5" customHeight="1"/>
    <row r="3411" ht="13.5" customHeight="1"/>
    <row r="3413" ht="13.5" customHeight="1"/>
    <row r="3415" ht="13.5" customHeight="1"/>
    <row r="3417" ht="13.5" customHeight="1"/>
    <row r="3419" ht="13.5" customHeight="1"/>
    <row r="3421" ht="13.5" customHeight="1"/>
    <row r="3423" ht="13.5" customHeight="1"/>
    <row r="3425" ht="13.5" customHeight="1"/>
    <row r="3427" ht="13.5" customHeight="1"/>
    <row r="3429" ht="13.5" customHeight="1"/>
    <row r="3431" ht="13.5" customHeight="1"/>
    <row r="3433" ht="13.5" customHeight="1"/>
    <row r="3435" ht="13.5" customHeight="1"/>
    <row r="3437" ht="13.5" customHeight="1"/>
    <row r="3439" ht="13.5" customHeight="1"/>
    <row r="3441" ht="13.5" customHeight="1"/>
    <row r="3443" ht="13.5" customHeight="1"/>
    <row r="3445" ht="13.5" customHeight="1"/>
    <row r="3447" ht="13.5" customHeight="1"/>
    <row r="3449" ht="13.5" customHeight="1"/>
    <row r="3451" ht="13.5" customHeight="1"/>
    <row r="3453" ht="13.5" customHeight="1"/>
    <row r="3455" ht="13.5" customHeight="1"/>
    <row r="3457" ht="13.5" customHeight="1"/>
    <row r="3459" ht="13.5" customHeight="1"/>
    <row r="3461" ht="13.5" customHeight="1"/>
    <row r="3463" ht="13.5" customHeight="1"/>
    <row r="3465" ht="13.5" customHeight="1"/>
    <row r="3467" ht="13.5" customHeight="1"/>
    <row r="3469" ht="13.5" customHeight="1"/>
    <row r="3471" ht="13.5" customHeight="1"/>
    <row r="3473" ht="13.5" customHeight="1"/>
    <row r="3475" ht="13.5" customHeight="1"/>
    <row r="3477" ht="13.5" customHeight="1"/>
    <row r="3479" ht="13.5" customHeight="1"/>
    <row r="3481" ht="13.5" customHeight="1"/>
    <row r="3483" ht="13.5" customHeight="1"/>
    <row r="3485" ht="13.5" customHeight="1"/>
    <row r="3487" ht="13.5" customHeight="1"/>
    <row r="3489" ht="13.5" customHeight="1"/>
    <row r="3491" ht="13.5" customHeight="1"/>
    <row r="3493" ht="13.5" customHeight="1"/>
    <row r="3495" ht="13.5" customHeight="1"/>
    <row r="3497" ht="13.5" customHeight="1"/>
    <row r="3499" ht="13.5" customHeight="1"/>
    <row r="3501" ht="13.5" customHeight="1"/>
    <row r="3503" ht="13.5" customHeight="1"/>
    <row r="3505" ht="13.5" customHeight="1"/>
    <row r="3507" ht="13.5" customHeight="1"/>
    <row r="3509" ht="13.5" customHeight="1"/>
    <row r="3511" ht="13.5" customHeight="1"/>
    <row r="3513" ht="13.5" customHeight="1"/>
    <row r="3515" ht="13.5" customHeight="1"/>
    <row r="3517" ht="13.5" customHeight="1"/>
    <row r="3519" ht="13.5" customHeight="1"/>
    <row r="3521" ht="13.5" customHeight="1"/>
    <row r="3523" ht="13.5" customHeight="1"/>
    <row r="3525" ht="13.5" customHeight="1"/>
    <row r="3527" ht="13.5" customHeight="1"/>
    <row r="3529" ht="13.5" customHeight="1"/>
    <row r="3531" ht="13.5" customHeight="1"/>
    <row r="3533" ht="13.5" customHeight="1"/>
    <row r="3535" ht="13.5" customHeight="1"/>
    <row r="3537" ht="13.5" customHeight="1"/>
    <row r="3539" ht="13.5" customHeight="1"/>
    <row r="3541" ht="13.5" customHeight="1"/>
    <row r="3543" ht="13.5" customHeight="1"/>
    <row r="3545" ht="13.5" customHeight="1"/>
    <row r="3547" ht="13.5" customHeight="1"/>
    <row r="3549" ht="13.5" customHeight="1"/>
    <row r="3551" ht="13.5" customHeight="1"/>
    <row r="3553" ht="13.5" customHeight="1"/>
    <row r="3555" ht="13.5" customHeight="1"/>
    <row r="3557" ht="13.5" customHeight="1"/>
    <row r="3559" ht="13.5" customHeight="1"/>
    <row r="3561" ht="13.5" customHeight="1"/>
    <row r="3563" ht="13.5" customHeight="1"/>
    <row r="3565" ht="13.5" customHeight="1"/>
    <row r="3567" ht="13.5" customHeight="1"/>
    <row r="3569" ht="13.5" customHeight="1"/>
    <row r="3571" ht="13.5" customHeight="1"/>
    <row r="3573" ht="13.5" customHeight="1"/>
    <row r="3575" ht="13.5" customHeight="1"/>
    <row r="3577" ht="13.5" customHeight="1"/>
    <row r="3579" ht="13.5" customHeight="1"/>
    <row r="3581" ht="13.5" customHeight="1"/>
    <row r="3583" ht="13.5" customHeight="1"/>
    <row r="3585" ht="13.5" customHeight="1"/>
    <row r="3587" ht="13.5" customHeight="1"/>
    <row r="3589" ht="13.5" customHeight="1"/>
    <row r="3591" ht="13.5" customHeight="1"/>
    <row r="3593" ht="13.5" customHeight="1"/>
    <row r="3595" ht="13.5" customHeight="1"/>
    <row r="3597" ht="13.5" customHeight="1"/>
    <row r="3599" ht="13.5" customHeight="1"/>
    <row r="3601" ht="13.5" customHeight="1"/>
    <row r="3603" ht="13.5" customHeight="1"/>
    <row r="3605" ht="13.5" customHeight="1"/>
    <row r="3607" ht="13.5" customHeight="1"/>
    <row r="3609" ht="13.5" customHeight="1"/>
    <row r="3611" ht="13.5" customHeight="1"/>
    <row r="3613" ht="13.5" customHeight="1"/>
    <row r="3615" ht="13.5" customHeight="1"/>
    <row r="3617" ht="13.5" customHeight="1"/>
    <row r="3619" ht="13.5" customHeight="1"/>
    <row r="3621" ht="13.5" customHeight="1"/>
    <row r="3623" ht="13.5" customHeight="1"/>
    <row r="3625" ht="13.5" customHeight="1"/>
    <row r="3627" ht="13.5" customHeight="1"/>
    <row r="3629" ht="13.5" customHeight="1"/>
    <row r="3631" ht="13.5" customHeight="1"/>
    <row r="3633" ht="13.5" customHeight="1"/>
    <row r="3635" ht="13.5" customHeight="1"/>
    <row r="3637" ht="13.5" customHeight="1"/>
    <row r="3639" ht="13.5" customHeight="1"/>
    <row r="3641" ht="13.5" customHeight="1"/>
    <row r="3643" ht="13.5" customHeight="1"/>
    <row r="3645" ht="13.5" customHeight="1"/>
    <row r="3647" ht="13.5" customHeight="1"/>
    <row r="3649" ht="13.5" customHeight="1"/>
    <row r="3651" ht="13.5" customHeight="1"/>
    <row r="3653" ht="13.5" customHeight="1"/>
    <row r="3655" ht="13.5" customHeight="1"/>
    <row r="3657" ht="13.5" customHeight="1"/>
    <row r="3659" ht="13.5" customHeight="1"/>
    <row r="3661" ht="13.5" customHeight="1"/>
    <row r="3663" ht="13.5" customHeight="1"/>
    <row r="3665" ht="13.5" customHeight="1"/>
    <row r="3667" ht="13.5" customHeight="1"/>
    <row r="3669" ht="13.5" customHeight="1"/>
    <row r="3671" ht="13.5" customHeight="1"/>
    <row r="3673" ht="13.5" customHeight="1"/>
    <row r="3675" ht="13.5" customHeight="1"/>
    <row r="3677" ht="13.5" customHeight="1"/>
    <row r="3679" ht="13.5" customHeight="1"/>
    <row r="3681" ht="13.5" customHeight="1"/>
    <row r="3683" ht="13.5" customHeight="1"/>
    <row r="3685" ht="13.5" customHeight="1"/>
    <row r="3687" ht="13.5" customHeight="1"/>
    <row r="3689" ht="13.5" customHeight="1"/>
    <row r="3691" ht="13.5" customHeight="1"/>
    <row r="3693" ht="13.5" customHeight="1"/>
    <row r="3695" ht="13.5" customHeight="1"/>
    <row r="3697" ht="13.5" customHeight="1"/>
    <row r="3699" ht="13.5" customHeight="1"/>
    <row r="3701" ht="13.5" customHeight="1"/>
    <row r="3703" ht="13.5" customHeight="1"/>
    <row r="3705" ht="13.5" customHeight="1"/>
    <row r="3707" ht="13.5" customHeight="1"/>
    <row r="3709" ht="13.5" customHeight="1"/>
    <row r="3711" ht="13.5" customHeight="1"/>
    <row r="3713" ht="13.5" customHeight="1"/>
    <row r="3715" ht="13.5" customHeight="1"/>
    <row r="3717" ht="13.5" customHeight="1"/>
    <row r="3719" ht="13.5" customHeight="1"/>
    <row r="3721" ht="13.5" customHeight="1"/>
    <row r="3723" ht="13.5" customHeight="1"/>
    <row r="3725" ht="13.5" customHeight="1"/>
    <row r="3727" ht="13.5" customHeight="1"/>
    <row r="3729" ht="13.5" customHeight="1"/>
    <row r="3731" ht="13.5" customHeight="1"/>
    <row r="3733" ht="13.5" customHeight="1"/>
    <row r="3735" ht="13.5" customHeight="1"/>
    <row r="3737" ht="13.5" customHeight="1"/>
    <row r="3739" ht="13.5" customHeight="1"/>
    <row r="3741" ht="13.5" customHeight="1"/>
    <row r="3743" ht="13.5" customHeight="1"/>
    <row r="3745" ht="13.5" customHeight="1"/>
    <row r="3747" ht="13.5" customHeight="1"/>
    <row r="3749" ht="13.5" customHeight="1"/>
    <row r="3751" ht="13.5" customHeight="1"/>
    <row r="3753" ht="13.5" customHeight="1"/>
    <row r="3755" ht="13.5" customHeight="1"/>
    <row r="3757" ht="13.5" customHeight="1"/>
    <row r="3759" ht="13.5" customHeight="1"/>
    <row r="3761" ht="13.5" customHeight="1"/>
    <row r="3763" ht="13.5" customHeight="1"/>
    <row r="3765" ht="13.5" customHeight="1"/>
    <row r="3767" ht="13.5" customHeight="1"/>
    <row r="3769" ht="13.5" customHeight="1"/>
    <row r="3771" ht="13.5" customHeight="1"/>
    <row r="3773" ht="13.5" customHeight="1"/>
    <row r="3775" ht="13.5" customHeight="1"/>
    <row r="3777" ht="13.5" customHeight="1"/>
    <row r="3779" ht="13.5" customHeight="1"/>
    <row r="3781" ht="13.5" customHeight="1"/>
    <row r="3783" ht="13.5" customHeight="1"/>
    <row r="3785" ht="13.5" customHeight="1"/>
    <row r="3787" ht="13.5" customHeight="1"/>
    <row r="3789" ht="13.5" customHeight="1"/>
    <row r="3791" ht="13.5" customHeight="1"/>
    <row r="3793" ht="13.5" customHeight="1"/>
    <row r="3795" ht="13.5" customHeight="1"/>
    <row r="3797" ht="13.5" customHeight="1"/>
    <row r="3799" ht="13.5" customHeight="1"/>
    <row r="3801" ht="13.5" customHeight="1"/>
    <row r="3803" ht="13.5" customHeight="1"/>
    <row r="3805" ht="13.5" customHeight="1"/>
    <row r="3807" ht="13.5" customHeight="1"/>
    <row r="3809" ht="13.5" customHeight="1"/>
    <row r="3811" ht="13.5" customHeight="1"/>
    <row r="3813" ht="13.5" customHeight="1"/>
    <row r="3815" ht="13.5" customHeight="1"/>
    <row r="3817" ht="13.5" customHeight="1"/>
    <row r="3819" ht="13.5" customHeight="1"/>
    <row r="3821" ht="13.5" customHeight="1"/>
    <row r="3823" ht="13.5" customHeight="1"/>
    <row r="3825" ht="13.5" customHeight="1"/>
    <row r="3827" ht="13.5" customHeight="1"/>
    <row r="3829" ht="13.5" customHeight="1"/>
    <row r="3831" ht="13.5" customHeight="1"/>
    <row r="3833" ht="13.5" customHeight="1"/>
    <row r="3835" ht="13.5" customHeight="1"/>
    <row r="3837" ht="13.5" customHeight="1"/>
    <row r="3839" ht="13.5" customHeight="1"/>
    <row r="3841" ht="13.5" customHeight="1"/>
    <row r="3843" ht="13.5" customHeight="1"/>
    <row r="3845" ht="13.5" customHeight="1"/>
    <row r="3847" ht="13.5" customHeight="1"/>
    <row r="3849" ht="13.5" customHeight="1"/>
    <row r="3851" ht="13.5" customHeight="1"/>
    <row r="3853" ht="13.5" customHeight="1"/>
    <row r="3855" ht="13.5" customHeight="1"/>
    <row r="3857" ht="13.5" customHeight="1"/>
    <row r="3859" ht="13.5" customHeight="1"/>
    <row r="3861" ht="13.5" customHeight="1"/>
    <row r="3863" ht="13.5" customHeight="1"/>
    <row r="3865" ht="13.5" customHeight="1"/>
    <row r="3867" ht="13.5" customHeight="1"/>
    <row r="3869" ht="13.5" customHeight="1"/>
    <row r="3871" ht="13.5" customHeight="1"/>
    <row r="3873" ht="13.5" customHeight="1"/>
    <row r="3875" ht="13.5" customHeight="1"/>
    <row r="3877" ht="13.5" customHeight="1"/>
    <row r="3879" ht="13.5" customHeight="1"/>
    <row r="3881" ht="13.5" customHeight="1"/>
    <row r="3883" ht="13.5" customHeight="1"/>
    <row r="3885" ht="13.5" customHeight="1"/>
    <row r="3887" ht="13.5" customHeight="1"/>
    <row r="3889" ht="13.5" customHeight="1"/>
    <row r="3891" ht="13.5" customHeight="1"/>
    <row r="3893" ht="13.5" customHeight="1"/>
    <row r="3895" ht="13.5" customHeight="1"/>
    <row r="3897" ht="13.5" customHeight="1"/>
    <row r="3899" ht="13.5" customHeight="1"/>
    <row r="3901" ht="13.5" customHeight="1"/>
    <row r="3903" ht="13.5" customHeight="1"/>
    <row r="3905" ht="13.5" customHeight="1"/>
    <row r="3907" ht="13.5" customHeight="1"/>
    <row r="3909" ht="13.5" customHeight="1"/>
    <row r="3911" ht="13.5" customHeight="1"/>
    <row r="3913" ht="13.5" customHeight="1"/>
    <row r="3915" ht="13.5" customHeight="1"/>
    <row r="3917" ht="13.5" customHeight="1"/>
    <row r="3919" ht="13.5" customHeight="1"/>
    <row r="3921" ht="13.5" customHeight="1"/>
    <row r="3923" ht="13.5" customHeight="1"/>
    <row r="3925" ht="13.5" customHeight="1"/>
    <row r="3927" ht="13.5" customHeight="1"/>
    <row r="3929" ht="13.5" customHeight="1"/>
    <row r="3931" ht="13.5" customHeight="1"/>
    <row r="3933" ht="13.5" customHeight="1"/>
    <row r="3935" ht="13.5" customHeight="1"/>
    <row r="3937" ht="13.5" customHeight="1"/>
    <row r="3939" ht="13.5" customHeight="1"/>
    <row r="3941" ht="13.5" customHeight="1"/>
    <row r="3943" ht="13.5" customHeight="1"/>
    <row r="3945" ht="13.5" customHeight="1"/>
    <row r="3947" ht="13.5" customHeight="1"/>
    <row r="3949" ht="13.5" customHeight="1"/>
    <row r="3951" ht="13.5" customHeight="1"/>
    <row r="3953" ht="13.5" customHeight="1"/>
    <row r="3955" ht="13.5" customHeight="1"/>
    <row r="3957" ht="13.5" customHeight="1"/>
    <row r="3959" ht="13.5" customHeight="1"/>
    <row r="3961" ht="13.5" customHeight="1"/>
    <row r="3963" ht="13.5" customHeight="1"/>
    <row r="3965" ht="13.5" customHeight="1"/>
    <row r="3967" ht="13.5" customHeight="1"/>
    <row r="3969" ht="13.5" customHeight="1"/>
    <row r="3971" ht="13.5" customHeight="1"/>
    <row r="3973" ht="13.5" customHeight="1"/>
    <row r="3975" ht="13.5" customHeight="1"/>
    <row r="3977" ht="13.5" customHeight="1"/>
    <row r="3979" ht="13.5" customHeight="1"/>
    <row r="3981" ht="13.5" customHeight="1"/>
    <row r="3983" ht="13.5" customHeight="1"/>
    <row r="3985" ht="13.5" customHeight="1"/>
    <row r="3987" ht="13.5" customHeight="1"/>
    <row r="3989" ht="13.5" customHeight="1"/>
    <row r="3991" ht="13.5" customHeight="1"/>
    <row r="3993" ht="13.5" customHeight="1"/>
    <row r="3995" ht="13.5" customHeight="1"/>
    <row r="3997" ht="13.5" customHeight="1"/>
    <row r="3999" ht="13.5" customHeight="1"/>
    <row r="4001" ht="13.5" customHeight="1"/>
    <row r="4003" ht="13.5" customHeight="1"/>
    <row r="4005" ht="13.5" customHeight="1"/>
    <row r="4007" ht="13.5" customHeight="1"/>
    <row r="4009" ht="13.5" customHeight="1"/>
    <row r="4011" ht="13.5" customHeight="1"/>
    <row r="4013" ht="13.5" customHeight="1"/>
    <row r="4015" ht="13.5" customHeight="1"/>
    <row r="4017" ht="13.5" customHeight="1"/>
    <row r="4019" ht="13.5" customHeight="1"/>
    <row r="4021" ht="13.5" customHeight="1"/>
    <row r="4023" ht="13.5" customHeight="1"/>
    <row r="4025" ht="13.5" customHeight="1"/>
    <row r="4027" ht="13.5" customHeight="1"/>
    <row r="4029" ht="13.5" customHeight="1"/>
    <row r="4031" ht="13.5" customHeight="1"/>
    <row r="4033" ht="13.5" customHeight="1"/>
    <row r="4035" ht="13.5" customHeight="1"/>
    <row r="4037" ht="13.5" customHeight="1"/>
    <row r="4039" ht="13.5" customHeight="1"/>
    <row r="4041" ht="13.5" customHeight="1"/>
    <row r="4043" ht="13.5" customHeight="1"/>
    <row r="4045" ht="13.5" customHeight="1"/>
    <row r="4047" ht="13.5" customHeight="1"/>
    <row r="4049" ht="13.5" customHeight="1"/>
    <row r="4051" ht="13.5" customHeight="1"/>
    <row r="4053" ht="13.5" customHeight="1"/>
    <row r="4055" ht="13.5" customHeight="1"/>
    <row r="4057" ht="13.5" customHeight="1"/>
    <row r="4059" ht="13.5" customHeight="1"/>
    <row r="4061" ht="13.5" customHeight="1"/>
    <row r="4063" ht="13.5" customHeight="1"/>
    <row r="4065" ht="13.5" customHeight="1"/>
    <row r="4067" ht="13.5" customHeight="1"/>
    <row r="4069" ht="13.5" customHeight="1"/>
    <row r="4071" ht="13.5" customHeight="1"/>
    <row r="4073" ht="13.5" customHeight="1"/>
    <row r="4075" ht="13.5" customHeight="1"/>
    <row r="4077" ht="13.5" customHeight="1"/>
    <row r="4079" ht="13.5" customHeight="1"/>
    <row r="4081" ht="13.5" customHeight="1"/>
    <row r="4083" ht="13.5" customHeight="1"/>
    <row r="4085" ht="13.5" customHeight="1"/>
    <row r="4087" ht="13.5" customHeight="1"/>
    <row r="4089" ht="13.5" customHeight="1"/>
    <row r="4091" ht="13.5" customHeight="1"/>
    <row r="4093" ht="13.5" customHeight="1"/>
    <row r="4095" ht="13.5" customHeight="1"/>
    <row r="4097" ht="13.5" customHeight="1"/>
    <row r="4099" ht="13.5" customHeight="1"/>
    <row r="4101" ht="13.5" customHeight="1"/>
    <row r="4103" ht="13.5" customHeight="1"/>
    <row r="4105" ht="13.5" customHeight="1"/>
    <row r="4107" ht="13.5" customHeight="1"/>
    <row r="4109" ht="13.5" customHeight="1"/>
    <row r="4111" ht="13.5" customHeight="1"/>
    <row r="4113" ht="13.5" customHeight="1"/>
    <row r="4115" ht="13.5" customHeight="1"/>
    <row r="4117" ht="13.5" customHeight="1"/>
    <row r="4119" ht="13.5" customHeight="1"/>
    <row r="4121" ht="13.5" customHeight="1"/>
    <row r="4123" ht="13.5" customHeight="1"/>
    <row r="4125" ht="13.5" customHeight="1"/>
    <row r="4127" ht="13.5" customHeight="1"/>
    <row r="4129" ht="13.5" customHeight="1"/>
    <row r="4131" ht="13.5" customHeight="1"/>
    <row r="4133" ht="13.5" customHeight="1"/>
    <row r="4135" ht="13.5" customHeight="1"/>
    <row r="4137" ht="13.5" customHeight="1"/>
    <row r="4139" ht="13.5" customHeight="1"/>
    <row r="4141" ht="13.5" customHeight="1"/>
    <row r="4143" ht="13.5" customHeight="1"/>
    <row r="4145" ht="13.5" customHeight="1"/>
    <row r="4147" ht="13.5" customHeight="1"/>
    <row r="4149" ht="13.5" customHeight="1"/>
    <row r="4151" ht="13.5" customHeight="1"/>
    <row r="4153" ht="13.5" customHeight="1"/>
    <row r="4155" ht="13.5" customHeight="1"/>
    <row r="4157" ht="13.5" customHeight="1"/>
    <row r="4159" ht="13.5" customHeight="1"/>
    <row r="4161" ht="13.5" customHeight="1"/>
    <row r="4163" ht="13.5" customHeight="1"/>
    <row r="4165" ht="13.5" customHeight="1"/>
    <row r="4167" ht="13.5" customHeight="1"/>
    <row r="4169" ht="13.5" customHeight="1"/>
    <row r="4171" ht="13.5" customHeight="1"/>
    <row r="4173" ht="13.5" customHeight="1"/>
    <row r="4175" ht="13.5" customHeight="1"/>
    <row r="4177" ht="13.5" customHeight="1"/>
    <row r="4179" ht="13.5" customHeight="1"/>
    <row r="4181" ht="13.5" customHeight="1"/>
    <row r="4183" ht="13.5" customHeight="1"/>
    <row r="4185" ht="13.5" customHeight="1"/>
    <row r="4187" ht="13.5" customHeight="1"/>
    <row r="4189" ht="13.5" customHeight="1"/>
    <row r="4191" ht="13.5" customHeight="1"/>
    <row r="4193" ht="13.5" customHeight="1"/>
    <row r="4195" ht="13.5" customHeight="1"/>
    <row r="4197" ht="13.5" customHeight="1"/>
    <row r="4199" ht="13.5" customHeight="1"/>
    <row r="4201" ht="13.5" customHeight="1"/>
    <row r="4203" ht="13.5" customHeight="1"/>
    <row r="4205" ht="13.5" customHeight="1"/>
    <row r="4207" ht="13.5" customHeight="1"/>
    <row r="4209" ht="13.5" customHeight="1"/>
    <row r="4211" ht="13.5" customHeight="1"/>
    <row r="4213" ht="13.5" customHeight="1"/>
    <row r="4215" ht="13.5" customHeight="1"/>
    <row r="4217" ht="13.5" customHeight="1"/>
    <row r="4219" ht="13.5" customHeight="1"/>
    <row r="4221" ht="13.5" customHeight="1"/>
    <row r="4223" ht="13.5" customHeight="1"/>
    <row r="4225" ht="13.5" customHeight="1"/>
    <row r="4227" ht="13.5" customHeight="1"/>
    <row r="4229" ht="13.5" customHeight="1"/>
    <row r="4231" ht="13.5" customHeight="1"/>
    <row r="4233" ht="13.5" customHeight="1"/>
    <row r="4235" ht="13.5" customHeight="1"/>
    <row r="4237" ht="13.5" customHeight="1"/>
    <row r="4239" ht="13.5" customHeight="1"/>
    <row r="4241" ht="13.5" customHeight="1"/>
    <row r="4243" ht="13.5" customHeight="1"/>
    <row r="4245" ht="13.5" customHeight="1"/>
    <row r="4247" ht="13.5" customHeight="1"/>
    <row r="4249" ht="13.5" customHeight="1"/>
    <row r="4251" ht="13.5" customHeight="1"/>
    <row r="4253" ht="13.5" customHeight="1"/>
    <row r="4255" ht="13.5" customHeight="1"/>
    <row r="4257" ht="13.5" customHeight="1"/>
    <row r="4259" ht="13.5" customHeight="1"/>
    <row r="4261" ht="13.5" customHeight="1"/>
    <row r="4263" ht="13.5" customHeight="1"/>
    <row r="4265" ht="13.5" customHeight="1"/>
    <row r="4267" ht="13.5" customHeight="1"/>
    <row r="4269" ht="13.5" customHeight="1"/>
    <row r="4271" ht="13.5" customHeight="1"/>
    <row r="4273" ht="13.5" customHeight="1"/>
    <row r="4275" ht="13.5" customHeight="1"/>
    <row r="4277" ht="13.5" customHeight="1"/>
    <row r="4279" ht="13.5" customHeight="1"/>
    <row r="4281" ht="13.5" customHeight="1"/>
    <row r="4283" ht="13.5" customHeight="1"/>
    <row r="4285" ht="13.5" customHeight="1"/>
    <row r="4287" ht="13.5" customHeight="1"/>
    <row r="4289" ht="13.5" customHeight="1"/>
    <row r="4291" ht="13.5" customHeight="1"/>
    <row r="4293" ht="13.5" customHeight="1"/>
    <row r="4295" ht="13.5" customHeight="1"/>
    <row r="4297" ht="13.5" customHeight="1"/>
    <row r="4299" ht="13.5" customHeight="1"/>
    <row r="4301" ht="13.5" customHeight="1"/>
    <row r="4303" ht="13.5" customHeight="1"/>
    <row r="4305" ht="13.5" customHeight="1"/>
    <row r="4307" ht="13.5" customHeight="1"/>
    <row r="4309" ht="13.5" customHeight="1"/>
    <row r="4311" ht="13.5" customHeight="1"/>
    <row r="4313" ht="13.5" customHeight="1"/>
    <row r="4315" ht="13.5" customHeight="1"/>
    <row r="4317" ht="13.5" customHeight="1"/>
    <row r="4319" ht="13.5" customHeight="1"/>
    <row r="4321" ht="13.5" customHeight="1"/>
    <row r="4323" ht="13.5" customHeight="1"/>
    <row r="4325" ht="13.5" customHeight="1"/>
    <row r="4327" ht="13.5" customHeight="1"/>
    <row r="4329" ht="13.5" customHeight="1"/>
    <row r="4331" ht="13.5" customHeight="1"/>
    <row r="4333" ht="13.5" customHeight="1"/>
    <row r="4335" ht="13.5" customHeight="1"/>
    <row r="4337" ht="13.5" customHeight="1"/>
    <row r="4339" ht="13.5" customHeight="1"/>
    <row r="4341" ht="13.5" customHeight="1"/>
    <row r="4343" ht="13.5" customHeight="1"/>
    <row r="4345" ht="13.5" customHeight="1"/>
    <row r="4347" ht="13.5" customHeight="1"/>
    <row r="4349" ht="13.5" customHeight="1"/>
    <row r="4351" ht="13.5" customHeight="1"/>
    <row r="4353" ht="13.5" customHeight="1"/>
    <row r="4355" ht="13.5" customHeight="1"/>
    <row r="4357" ht="13.5" customHeight="1"/>
    <row r="4359" ht="13.5" customHeight="1"/>
    <row r="4361" ht="13.5" customHeight="1"/>
    <row r="4363" ht="13.5" customHeight="1"/>
    <row r="4365" ht="13.5" customHeight="1"/>
    <row r="4367" ht="13.5" customHeight="1"/>
    <row r="4369" ht="13.5" customHeight="1"/>
    <row r="4371" ht="13.5" customHeight="1"/>
    <row r="4373" ht="13.5" customHeight="1"/>
    <row r="4375" ht="13.5" customHeight="1"/>
    <row r="4377" ht="13.5" customHeight="1"/>
    <row r="4379" ht="13.5" customHeight="1"/>
    <row r="4381" ht="13.5" customHeight="1"/>
    <row r="4383" ht="13.5" customHeight="1"/>
    <row r="4385" ht="13.5" customHeight="1"/>
    <row r="4387" ht="13.5" customHeight="1"/>
    <row r="4389" ht="13.5" customHeight="1"/>
    <row r="4391" ht="13.5" customHeight="1"/>
    <row r="4393" ht="13.5" customHeight="1"/>
    <row r="4395" ht="13.5" customHeight="1"/>
    <row r="4397" ht="13.5" customHeight="1"/>
    <row r="4399" ht="13.5" customHeight="1"/>
    <row r="4401" ht="13.5" customHeight="1"/>
    <row r="4403" ht="13.5" customHeight="1"/>
    <row r="4405" ht="13.5" customHeight="1"/>
    <row r="4407" ht="13.5" customHeight="1"/>
    <row r="4409" ht="13.5" customHeight="1"/>
    <row r="4411" ht="13.5" customHeight="1"/>
    <row r="4413" ht="13.5" customHeight="1"/>
    <row r="4415" ht="13.5" customHeight="1"/>
    <row r="4417" ht="13.5" customHeight="1"/>
    <row r="4419" ht="13.5" customHeight="1"/>
    <row r="4421" ht="13.5" customHeight="1"/>
    <row r="4423" ht="13.5" customHeight="1"/>
    <row r="4425" ht="13.5" customHeight="1"/>
    <row r="4427" ht="13.5" customHeight="1"/>
    <row r="4429" ht="13.5" customHeight="1"/>
    <row r="4431" ht="13.5" customHeight="1"/>
    <row r="4433" ht="13.5" customHeight="1"/>
    <row r="4435" ht="13.5" customHeight="1"/>
    <row r="4437" ht="13.5" customHeight="1"/>
    <row r="4439" ht="13.5" customHeight="1"/>
    <row r="4441" ht="13.5" customHeight="1"/>
    <row r="4443" ht="13.5" customHeight="1"/>
    <row r="4445" ht="13.5" customHeight="1"/>
    <row r="4447" ht="13.5" customHeight="1"/>
    <row r="4449" ht="13.5" customHeight="1"/>
    <row r="4451" ht="13.5" customHeight="1"/>
    <row r="4453" ht="13.5" customHeight="1"/>
    <row r="4455" ht="13.5" customHeight="1"/>
    <row r="4457" ht="13.5" customHeight="1"/>
    <row r="4459" ht="13.5" customHeight="1"/>
    <row r="4461" ht="13.5" customHeight="1"/>
    <row r="4463" ht="13.5" customHeight="1"/>
    <row r="4465" ht="13.5" customHeight="1"/>
    <row r="4467" ht="13.5" customHeight="1"/>
    <row r="4469" ht="13.5" customHeight="1"/>
    <row r="4471" ht="13.5" customHeight="1"/>
    <row r="4473" ht="13.5" customHeight="1"/>
    <row r="4475" ht="13.5" customHeight="1"/>
    <row r="4477" ht="13.5" customHeight="1"/>
    <row r="4479" ht="13.5" customHeight="1"/>
    <row r="4481" ht="13.5" customHeight="1"/>
    <row r="4483" ht="13.5" customHeight="1"/>
    <row r="4485" ht="13.5" customHeight="1"/>
    <row r="4487" ht="13.5" customHeight="1"/>
    <row r="4489" ht="13.5" customHeight="1"/>
    <row r="4491" ht="13.5" customHeight="1"/>
    <row r="4493" ht="13.5" customHeight="1"/>
    <row r="4495" ht="13.5" customHeight="1"/>
    <row r="4497" ht="13.5" customHeight="1"/>
    <row r="4499" ht="13.5" customHeight="1"/>
    <row r="4501" ht="13.5" customHeight="1"/>
    <row r="4503" ht="13.5" customHeight="1"/>
    <row r="4505" ht="13.5" customHeight="1"/>
    <row r="4507" ht="13.5" customHeight="1"/>
    <row r="4509" ht="13.5" customHeight="1"/>
    <row r="4511" ht="13.5" customHeight="1"/>
    <row r="4513" ht="13.5" customHeight="1"/>
    <row r="4515" ht="13.5" customHeight="1"/>
    <row r="4517" ht="13.5" customHeight="1"/>
    <row r="4519" ht="13.5" customHeight="1"/>
    <row r="4521" ht="13.5" customHeight="1"/>
    <row r="4523" ht="13.5" customHeight="1"/>
    <row r="4525" ht="13.5" customHeight="1"/>
    <row r="4527" ht="13.5" customHeight="1"/>
    <row r="4529" ht="13.5" customHeight="1"/>
    <row r="4531" ht="13.5" customHeight="1"/>
    <row r="4533" ht="13.5" customHeight="1"/>
    <row r="4535" ht="13.5" customHeight="1"/>
    <row r="4537" ht="13.5" customHeight="1"/>
    <row r="4539" ht="13.5" customHeight="1"/>
    <row r="4541" ht="13.5" customHeight="1"/>
    <row r="4543" ht="13.5" customHeight="1"/>
    <row r="4545" ht="13.5" customHeight="1"/>
    <row r="4547" ht="13.5" customHeight="1"/>
    <row r="4549" ht="13.5" customHeight="1"/>
    <row r="4551" ht="13.5" customHeight="1"/>
    <row r="4553" ht="13.5" customHeight="1"/>
    <row r="4555" ht="13.5" customHeight="1"/>
    <row r="4557" ht="13.5" customHeight="1"/>
    <row r="4559" ht="13.5" customHeight="1"/>
    <row r="4561" ht="13.5" customHeight="1"/>
    <row r="4563" ht="13.5" customHeight="1"/>
    <row r="4565" ht="13.5" customHeight="1"/>
    <row r="4567" ht="13.5" customHeight="1"/>
    <row r="4569" ht="13.5" customHeight="1"/>
    <row r="4571" ht="13.5" customHeight="1"/>
    <row r="4573" ht="13.5" customHeight="1"/>
    <row r="4575" ht="13.5" customHeight="1"/>
    <row r="4577" ht="13.5" customHeight="1"/>
    <row r="4579" ht="13.5" customHeight="1"/>
    <row r="4581" ht="13.5" customHeight="1"/>
    <row r="4583" ht="13.5" customHeight="1"/>
    <row r="4585" ht="13.5" customHeight="1"/>
    <row r="4587" ht="13.5" customHeight="1"/>
    <row r="4589" ht="13.5" customHeight="1"/>
    <row r="4591" ht="13.5" customHeight="1"/>
    <row r="4593" ht="13.5" customHeight="1"/>
    <row r="4595" ht="13.5" customHeight="1"/>
    <row r="4597" ht="13.5" customHeight="1"/>
    <row r="4599" ht="13.5" customHeight="1"/>
    <row r="4601" ht="13.5" customHeight="1"/>
    <row r="4603" ht="13.5" customHeight="1"/>
    <row r="4605" ht="13.5" customHeight="1"/>
    <row r="4607" ht="13.5" customHeight="1"/>
    <row r="4609" ht="13.5" customHeight="1"/>
    <row r="4611" ht="13.5" customHeight="1"/>
    <row r="4613" ht="13.5" customHeight="1"/>
    <row r="4615" ht="13.5" customHeight="1"/>
    <row r="4617" ht="13.5" customHeight="1"/>
    <row r="4619" ht="13.5" customHeight="1"/>
    <row r="4621" ht="13.5" customHeight="1"/>
    <row r="4623" ht="13.5" customHeight="1"/>
    <row r="4625" ht="13.5" customHeight="1"/>
    <row r="4627" ht="13.5" customHeight="1"/>
    <row r="4629" ht="13.5" customHeight="1"/>
    <row r="4631" ht="13.5" customHeight="1"/>
    <row r="4633" ht="13.5" customHeight="1"/>
    <row r="4635" ht="13.5" customHeight="1"/>
    <row r="4637" ht="13.5" customHeight="1"/>
    <row r="4639" ht="13.5" customHeight="1"/>
    <row r="4641" ht="13.5" customHeight="1"/>
    <row r="4643" ht="13.5" customHeight="1"/>
    <row r="4645" ht="13.5" customHeight="1"/>
    <row r="4647" ht="13.5" customHeight="1"/>
    <row r="4649" ht="13.5" customHeight="1"/>
    <row r="4651" ht="13.5" customHeight="1"/>
    <row r="4653" ht="13.5" customHeight="1"/>
    <row r="4655" ht="13.5" customHeight="1"/>
    <row r="4657" ht="13.5" customHeight="1"/>
    <row r="4659" ht="13.5" customHeight="1"/>
    <row r="4661" ht="13.5" customHeight="1"/>
    <row r="4663" ht="13.5" customHeight="1"/>
    <row r="4665" ht="13.5" customHeight="1"/>
    <row r="4667" ht="13.5" customHeight="1"/>
    <row r="4669" ht="13.5" customHeight="1"/>
    <row r="4671" ht="13.5" customHeight="1"/>
    <row r="4673" ht="13.5" customHeight="1"/>
    <row r="4675" ht="13.5" customHeight="1"/>
    <row r="4677" ht="13.5" customHeight="1"/>
    <row r="4679" ht="13.5" customHeight="1"/>
    <row r="4681" ht="13.5" customHeight="1"/>
    <row r="4683" ht="13.5" customHeight="1"/>
    <row r="4685" ht="13.5" customHeight="1"/>
    <row r="4687" ht="13.5" customHeight="1"/>
    <row r="4689" ht="13.5" customHeight="1"/>
    <row r="4691" ht="13.5" customHeight="1"/>
    <row r="4693" ht="13.5" customHeight="1"/>
    <row r="4695" ht="13.5" customHeight="1"/>
    <row r="4697" ht="13.5" customHeight="1"/>
    <row r="4699" ht="13.5" customHeight="1"/>
    <row r="4701" ht="13.5" customHeight="1"/>
    <row r="4703" ht="13.5" customHeight="1"/>
    <row r="4705" ht="13.5" customHeight="1"/>
    <row r="4707" ht="13.5" customHeight="1"/>
    <row r="4709" ht="13.5" customHeight="1"/>
    <row r="4711" ht="13.5" customHeight="1"/>
    <row r="4713" ht="13.5" customHeight="1"/>
    <row r="4715" ht="13.5" customHeight="1"/>
    <row r="4717" ht="13.5" customHeight="1"/>
    <row r="4719" ht="13.5" customHeight="1"/>
    <row r="4721" ht="13.5" customHeight="1"/>
    <row r="4723" ht="13.5" customHeight="1"/>
    <row r="4725" ht="13.5" customHeight="1"/>
    <row r="4727" ht="13.5" customHeight="1"/>
    <row r="4729" ht="13.5" customHeight="1"/>
    <row r="4731" ht="13.5" customHeight="1"/>
    <row r="4733" ht="13.5" customHeight="1"/>
    <row r="4735" ht="13.5" customHeight="1"/>
    <row r="4737" ht="13.5" customHeight="1"/>
    <row r="4739" ht="13.5" customHeight="1"/>
    <row r="4741" ht="13.5" customHeight="1"/>
    <row r="4743" ht="13.5" customHeight="1"/>
    <row r="4745" ht="13.5" customHeight="1"/>
    <row r="4747" ht="13.5" customHeight="1"/>
    <row r="4749" ht="13.5" customHeight="1"/>
    <row r="4751" ht="13.5" customHeight="1"/>
    <row r="4753" ht="13.5" customHeight="1"/>
    <row r="4755" ht="13.5" customHeight="1"/>
    <row r="4757" ht="13.5" customHeight="1"/>
    <row r="4759" ht="13.5" customHeight="1"/>
    <row r="4761" ht="13.5" customHeight="1"/>
    <row r="4763" ht="13.5" customHeight="1"/>
    <row r="4765" ht="13.5" customHeight="1"/>
    <row r="4767" ht="13.5" customHeight="1"/>
    <row r="4769" ht="13.5" customHeight="1"/>
    <row r="4771" ht="13.5" customHeight="1"/>
    <row r="4773" ht="13.5" customHeight="1"/>
    <row r="4775" ht="13.5" customHeight="1"/>
    <row r="4777" ht="13.5" customHeight="1"/>
    <row r="4779" ht="13.5" customHeight="1"/>
    <row r="4781" ht="13.5" customHeight="1"/>
    <row r="4783" ht="13.5" customHeight="1"/>
    <row r="4785" ht="13.5" customHeight="1"/>
    <row r="4787" ht="13.5" customHeight="1"/>
    <row r="4789" ht="13.5" customHeight="1"/>
    <row r="4791" ht="13.5" customHeight="1"/>
    <row r="4793" ht="13.5" customHeight="1"/>
    <row r="4795" ht="13.5" customHeight="1"/>
    <row r="4797" ht="13.5" customHeight="1"/>
    <row r="4799" ht="13.5" customHeight="1"/>
    <row r="4801" ht="13.5" customHeight="1"/>
    <row r="4803" ht="13.5" customHeight="1"/>
    <row r="4805" ht="13.5" customHeight="1"/>
    <row r="4807" ht="13.5" customHeight="1"/>
    <row r="4809" ht="13.5" customHeight="1"/>
    <row r="4811" ht="13.5" customHeight="1"/>
    <row r="4813" ht="13.5" customHeight="1"/>
    <row r="4815" ht="13.5" customHeight="1"/>
    <row r="4817" ht="13.5" customHeight="1"/>
    <row r="4819" ht="13.5" customHeight="1"/>
    <row r="4821" ht="13.5" customHeight="1"/>
    <row r="4823" ht="13.5" customHeight="1"/>
    <row r="4825" ht="13.5" customHeight="1"/>
    <row r="4827" ht="13.5" customHeight="1"/>
    <row r="4829" ht="13.5" customHeight="1"/>
    <row r="4831" ht="13.5" customHeight="1"/>
    <row r="4833" ht="13.5" customHeight="1"/>
    <row r="4835" ht="13.5" customHeight="1"/>
    <row r="4837" ht="13.5" customHeight="1"/>
    <row r="4839" ht="13.5" customHeight="1"/>
    <row r="4841" ht="13.5" customHeight="1"/>
    <row r="4843" ht="13.5" customHeight="1"/>
    <row r="4845" ht="13.5" customHeight="1"/>
    <row r="4847" ht="13.5" customHeight="1"/>
    <row r="4849" ht="13.5" customHeight="1"/>
    <row r="4851" ht="13.5" customHeight="1"/>
    <row r="4853" ht="13.5" customHeight="1"/>
    <row r="4855" ht="13.5" customHeight="1"/>
    <row r="4857" ht="13.5" customHeight="1"/>
    <row r="4859" ht="13.5" customHeight="1"/>
    <row r="4861" ht="13.5" customHeight="1"/>
    <row r="4863" ht="13.5" customHeight="1"/>
    <row r="4865" ht="13.5" customHeight="1"/>
    <row r="4867" ht="13.5" customHeight="1"/>
    <row r="4869" ht="13.5" customHeight="1"/>
    <row r="4871" ht="13.5" customHeight="1"/>
    <row r="4873" ht="13.5" customHeight="1"/>
    <row r="4875" ht="13.5" customHeight="1"/>
    <row r="4877" ht="13.5" customHeight="1"/>
    <row r="4879" ht="13.5" customHeight="1"/>
    <row r="4881" ht="13.5" customHeight="1"/>
    <row r="4883" ht="13.5" customHeight="1"/>
    <row r="4885" ht="13.5" customHeight="1"/>
    <row r="4887" ht="13.5" customHeight="1"/>
    <row r="4889" ht="13.5" customHeight="1"/>
    <row r="4891" ht="13.5" customHeight="1"/>
    <row r="4893" ht="13.5" customHeight="1"/>
    <row r="4895" ht="13.5" customHeight="1"/>
    <row r="4897" ht="13.5" customHeight="1"/>
    <row r="4899" ht="13.5" customHeight="1"/>
    <row r="4901" ht="13.5" customHeight="1"/>
    <row r="4903" ht="13.5" customHeight="1"/>
    <row r="4905" ht="13.5" customHeight="1"/>
    <row r="4907" ht="13.5" customHeight="1"/>
    <row r="4909" ht="13.5" customHeight="1"/>
    <row r="4911" ht="13.5" customHeight="1"/>
    <row r="4913" ht="13.5" customHeight="1"/>
    <row r="4915" ht="13.5" customHeight="1"/>
    <row r="4917" ht="13.5" customHeight="1"/>
    <row r="4919" ht="13.5" customHeight="1"/>
    <row r="4921" ht="13.5" customHeight="1"/>
    <row r="4923" ht="13.5" customHeight="1"/>
    <row r="4925" ht="13.5" customHeight="1"/>
    <row r="4927" ht="13.5" customHeight="1"/>
    <row r="4929" ht="13.5" customHeight="1"/>
    <row r="4931" ht="13.5" customHeight="1"/>
    <row r="4933" ht="13.5" customHeight="1"/>
    <row r="4935" ht="13.5" customHeight="1"/>
    <row r="4937" ht="13.5" customHeight="1"/>
    <row r="4939" ht="13.5" customHeight="1"/>
    <row r="4941" ht="13.5" customHeight="1"/>
    <row r="4943" ht="13.5" customHeight="1"/>
    <row r="4945" ht="13.5" customHeight="1"/>
    <row r="4947" ht="13.5" customHeight="1"/>
    <row r="4949" ht="13.5" customHeight="1"/>
    <row r="4951" ht="13.5" customHeight="1"/>
    <row r="4953" ht="13.5" customHeight="1"/>
    <row r="4955" ht="13.5" customHeight="1"/>
    <row r="4957" ht="13.5" customHeight="1"/>
    <row r="4959" ht="13.5" customHeight="1"/>
    <row r="4961" ht="13.5" customHeight="1"/>
    <row r="4963" ht="13.5" customHeight="1"/>
    <row r="4965" ht="13.5" customHeight="1"/>
    <row r="4967" ht="13.5" customHeight="1"/>
    <row r="4969" ht="13.5" customHeight="1"/>
    <row r="4971" ht="13.5" customHeight="1"/>
    <row r="4973" ht="13.5" customHeight="1"/>
    <row r="4975" ht="13.5" customHeight="1"/>
    <row r="4977" ht="13.5" customHeight="1"/>
    <row r="4979" ht="13.5" customHeight="1"/>
    <row r="4981" ht="13.5" customHeight="1"/>
    <row r="4983" ht="13.5" customHeight="1"/>
    <row r="4985" ht="13.5" customHeight="1"/>
    <row r="4987" ht="13.5" customHeight="1"/>
    <row r="4989" ht="13.5" customHeight="1"/>
    <row r="4991" ht="13.5" customHeight="1"/>
    <row r="4993" ht="13.5" customHeight="1"/>
    <row r="4995" ht="13.5" customHeight="1"/>
    <row r="4997" ht="13.5" customHeight="1"/>
    <row r="4999" ht="13.5" customHeight="1"/>
    <row r="5001" ht="13.5" customHeight="1"/>
    <row r="5003" ht="13.5" customHeight="1"/>
    <row r="5005" ht="13.5" customHeight="1"/>
    <row r="5007" ht="13.5" customHeight="1"/>
    <row r="5009" ht="13.5" customHeight="1"/>
    <row r="5011" ht="13.5" customHeight="1"/>
    <row r="5013" ht="13.5" customHeight="1"/>
    <row r="5015" ht="13.5" customHeight="1"/>
    <row r="5017" ht="13.5" customHeight="1"/>
    <row r="5019" ht="13.5" customHeight="1"/>
    <row r="5021" ht="13.5" customHeight="1"/>
    <row r="5023" ht="13.5" customHeight="1"/>
    <row r="5025" ht="13.5" customHeight="1"/>
    <row r="5027" ht="13.5" customHeight="1"/>
    <row r="5029" ht="13.5" customHeight="1"/>
    <row r="5031" ht="13.5" customHeight="1"/>
    <row r="5033" ht="13.5" customHeight="1"/>
    <row r="5035" ht="13.5" customHeight="1"/>
    <row r="5037" ht="13.5" customHeight="1"/>
    <row r="5039" ht="13.5" customHeight="1"/>
    <row r="5041" ht="13.5" customHeight="1"/>
    <row r="5043" ht="13.5" customHeight="1"/>
    <row r="5045" ht="13.5" customHeight="1"/>
    <row r="5047" ht="13.5" customHeight="1"/>
    <row r="5049" ht="13.5" customHeight="1"/>
    <row r="5051" ht="13.5" customHeight="1"/>
    <row r="5053" ht="13.5" customHeight="1"/>
    <row r="5055" ht="13.5" customHeight="1"/>
    <row r="5057" ht="13.5" customHeight="1"/>
    <row r="5059" ht="13.5" customHeight="1"/>
    <row r="5061" ht="13.5" customHeight="1"/>
    <row r="5063" ht="13.5" customHeight="1"/>
    <row r="5065" ht="13.5" customHeight="1"/>
    <row r="5067" ht="13.5" customHeight="1"/>
    <row r="5069" ht="13.5" customHeight="1"/>
    <row r="5071" ht="13.5" customHeight="1"/>
    <row r="5073" ht="13.5" customHeight="1"/>
    <row r="5075" ht="13.5" customHeight="1"/>
    <row r="5077" ht="13.5" customHeight="1"/>
    <row r="5079" ht="13.5" customHeight="1"/>
    <row r="5081" ht="13.5" customHeight="1"/>
    <row r="5083" ht="13.5" customHeight="1"/>
    <row r="5085" ht="13.5" customHeight="1"/>
    <row r="5087" ht="13.5" customHeight="1"/>
    <row r="5089" ht="13.5" customHeight="1"/>
    <row r="5091" ht="13.5" customHeight="1"/>
    <row r="5093" ht="13.5" customHeight="1"/>
    <row r="5095" ht="13.5" customHeight="1"/>
    <row r="5097" ht="13.5" customHeight="1"/>
    <row r="5099" ht="13.5" customHeight="1"/>
    <row r="5101" ht="13.5" customHeight="1"/>
    <row r="5103" ht="13.5" customHeight="1"/>
    <row r="5105" ht="13.5" customHeight="1"/>
    <row r="5107" ht="13.5" customHeight="1"/>
    <row r="5109" ht="13.5" customHeight="1"/>
    <row r="5111" ht="13.5" customHeight="1"/>
    <row r="5113" ht="13.5" customHeight="1"/>
    <row r="5115" ht="13.5" customHeight="1"/>
    <row r="5117" ht="13.5" customHeight="1"/>
    <row r="5119" ht="13.5" customHeight="1"/>
    <row r="5121" ht="13.5" customHeight="1"/>
    <row r="5123" ht="13.5" customHeight="1"/>
    <row r="5125" ht="13.5" customHeight="1"/>
    <row r="5127" ht="13.5" customHeight="1"/>
    <row r="5129" ht="13.5" customHeight="1"/>
    <row r="5131" ht="13.5" customHeight="1"/>
    <row r="5133" ht="13.5" customHeight="1"/>
    <row r="5135" ht="13.5" customHeight="1"/>
    <row r="5137" ht="13.5" customHeight="1"/>
    <row r="5139" ht="13.5" customHeight="1"/>
    <row r="5141" ht="13.5" customHeight="1"/>
    <row r="5143" ht="13.5" customHeight="1"/>
    <row r="5145" ht="13.5" customHeight="1"/>
    <row r="5147" ht="13.5" customHeight="1"/>
    <row r="5149" ht="13.5" customHeight="1"/>
    <row r="5151" ht="13.5" customHeight="1"/>
    <row r="5153" ht="13.5" customHeight="1"/>
    <row r="5155" ht="13.5" customHeight="1"/>
    <row r="5157" ht="13.5" customHeight="1"/>
    <row r="5159" ht="13.5" customHeight="1"/>
    <row r="5161" ht="13.5" customHeight="1"/>
    <row r="5163" ht="13.5" customHeight="1"/>
    <row r="5165" ht="13.5" customHeight="1"/>
    <row r="5167" ht="13.5" customHeight="1"/>
    <row r="5169" ht="13.5" customHeight="1"/>
    <row r="5171" ht="13.5" customHeight="1"/>
    <row r="5173" ht="13.5" customHeight="1"/>
    <row r="5175" ht="13.5" customHeight="1"/>
    <row r="5177" ht="13.5" customHeight="1"/>
    <row r="5179" ht="13.5" customHeight="1"/>
    <row r="5181" ht="13.5" customHeight="1"/>
    <row r="5183" ht="13.5" customHeight="1"/>
    <row r="5185" ht="13.5" customHeight="1"/>
    <row r="5187" ht="13.5" customHeight="1"/>
    <row r="5189" ht="13.5" customHeight="1"/>
    <row r="5191" ht="13.5" customHeight="1"/>
    <row r="5193" ht="13.5" customHeight="1"/>
    <row r="5195" ht="13.5" customHeight="1"/>
    <row r="5197" ht="13.5" customHeight="1"/>
    <row r="5199" ht="13.5" customHeight="1"/>
    <row r="5201" ht="13.5" customHeight="1"/>
    <row r="5203" ht="13.5" customHeight="1"/>
    <row r="5205" ht="13.5" customHeight="1"/>
    <row r="5207" ht="13.5" customHeight="1"/>
    <row r="5209" ht="13.5" customHeight="1"/>
    <row r="5211" ht="13.5" customHeight="1"/>
    <row r="5213" ht="13.5" customHeight="1"/>
    <row r="5215" ht="13.5" customHeight="1"/>
    <row r="5217" ht="13.5" customHeight="1"/>
    <row r="5219" ht="13.5" customHeight="1"/>
    <row r="5221" ht="13.5" customHeight="1"/>
    <row r="5223" ht="13.5" customHeight="1"/>
    <row r="5225" ht="13.5" customHeight="1"/>
    <row r="5227" ht="13.5" customHeight="1"/>
    <row r="5229" ht="13.5" customHeight="1"/>
    <row r="5231" ht="13.5" customHeight="1"/>
    <row r="5233" ht="13.5" customHeight="1"/>
    <row r="5235" ht="13.5" customHeight="1"/>
    <row r="5237" ht="13.5" customHeight="1"/>
    <row r="5239" ht="13.5" customHeight="1"/>
    <row r="5241" ht="13.5" customHeight="1"/>
    <row r="5243" ht="13.5" customHeight="1"/>
    <row r="5245" ht="13.5" customHeight="1"/>
    <row r="5247" ht="13.5" customHeight="1"/>
    <row r="5249" ht="13.5" customHeight="1"/>
    <row r="5251" ht="13.5" customHeight="1"/>
    <row r="5253" ht="13.5" customHeight="1"/>
    <row r="5255" ht="13.5" customHeight="1"/>
    <row r="5257" ht="13.5" customHeight="1"/>
    <row r="5259" ht="13.5" customHeight="1"/>
    <row r="5261" ht="13.5" customHeight="1"/>
    <row r="5263" ht="13.5" customHeight="1"/>
    <row r="5265" ht="13.5" customHeight="1"/>
    <row r="5267" ht="13.5" customHeight="1"/>
    <row r="5269" ht="13.5" customHeight="1"/>
    <row r="5271" ht="13.5" customHeight="1"/>
    <row r="5273" ht="13.5" customHeight="1"/>
    <row r="5275" ht="13.5" customHeight="1"/>
    <row r="5277" ht="13.5" customHeight="1"/>
    <row r="5279" ht="13.5" customHeight="1"/>
    <row r="5281" ht="13.5" customHeight="1"/>
    <row r="5283" ht="13.5" customHeight="1"/>
    <row r="5285" ht="13.5" customHeight="1"/>
    <row r="5287" ht="13.5" customHeight="1"/>
    <row r="5289" ht="13.5" customHeight="1"/>
    <row r="5291" ht="13.5" customHeight="1"/>
    <row r="5293" ht="13.5" customHeight="1"/>
    <row r="5295" ht="13.5" customHeight="1"/>
    <row r="5297" ht="13.5" customHeight="1"/>
    <row r="5299" ht="13.5" customHeight="1"/>
    <row r="5301" ht="13.5" customHeight="1"/>
    <row r="5303" ht="13.5" customHeight="1"/>
    <row r="5305" ht="13.5" customHeight="1"/>
    <row r="5307" ht="13.5" customHeight="1"/>
    <row r="5309" ht="13.5" customHeight="1"/>
    <row r="5311" ht="13.5" customHeight="1"/>
    <row r="5313" ht="13.5" customHeight="1"/>
    <row r="5315" ht="13.5" customHeight="1"/>
    <row r="5317" ht="13.5" customHeight="1"/>
    <row r="5319" ht="13.5" customHeight="1"/>
    <row r="5321" ht="13.5" customHeight="1"/>
    <row r="5323" ht="13.5" customHeight="1"/>
    <row r="5325" ht="13.5" customHeight="1"/>
    <row r="5327" ht="13.5" customHeight="1"/>
    <row r="5329" ht="13.5" customHeight="1"/>
    <row r="5331" ht="13.5" customHeight="1"/>
    <row r="5333" ht="13.5" customHeight="1"/>
    <row r="5335" ht="13.5" customHeight="1"/>
    <row r="5337" ht="13.5" customHeight="1"/>
    <row r="5339" ht="13.5" customHeight="1"/>
    <row r="5341" ht="13.5" customHeight="1"/>
    <row r="5343" ht="13.5" customHeight="1"/>
    <row r="5345" ht="13.5" customHeight="1"/>
    <row r="5347" ht="13.5" customHeight="1"/>
    <row r="5349" ht="13.5" customHeight="1"/>
    <row r="5351" ht="13.5" customHeight="1"/>
    <row r="5353" ht="13.5" customHeight="1"/>
    <row r="5355" ht="13.5" customHeight="1"/>
    <row r="5357" ht="13.5" customHeight="1"/>
    <row r="5359" ht="13.5" customHeight="1"/>
    <row r="5361" ht="13.5" customHeight="1"/>
    <row r="5363" ht="13.5" customHeight="1"/>
    <row r="5365" ht="13.5" customHeight="1"/>
    <row r="5367" ht="13.5" customHeight="1"/>
    <row r="5369" ht="13.5" customHeight="1"/>
    <row r="5371" ht="13.5" customHeight="1"/>
    <row r="5373" ht="13.5" customHeight="1"/>
    <row r="5375" ht="13.5" customHeight="1"/>
    <row r="5377" ht="13.5" customHeight="1"/>
    <row r="5379" ht="13.5" customHeight="1"/>
    <row r="5381" ht="13.5" customHeight="1"/>
    <row r="5383" ht="13.5" customHeight="1"/>
    <row r="5385" ht="13.5" customHeight="1"/>
    <row r="5387" ht="13.5" customHeight="1"/>
    <row r="5389" ht="13.5" customHeight="1"/>
    <row r="5391" ht="13.5" customHeight="1"/>
    <row r="5393" ht="13.5" customHeight="1"/>
    <row r="5395" ht="13.5" customHeight="1"/>
    <row r="5397" ht="13.5" customHeight="1"/>
    <row r="5399" ht="13.5" customHeight="1"/>
    <row r="5401" ht="13.5" customHeight="1"/>
    <row r="5403" ht="13.5" customHeight="1"/>
    <row r="5405" ht="13.5" customHeight="1"/>
    <row r="5407" ht="13.5" customHeight="1"/>
    <row r="5409" ht="13.5" customHeight="1"/>
    <row r="5411" ht="13.5" customHeight="1"/>
    <row r="5413" ht="13.5" customHeight="1"/>
    <row r="5415" ht="13.5" customHeight="1"/>
    <row r="5417" ht="13.5" customHeight="1"/>
    <row r="5419" ht="13.5" customHeight="1"/>
    <row r="5421" ht="13.5" customHeight="1"/>
    <row r="5423" ht="13.5" customHeight="1"/>
    <row r="5425" ht="13.5" customHeight="1"/>
    <row r="5427" ht="13.5" customHeight="1"/>
    <row r="5429" ht="13.5" customHeight="1"/>
    <row r="5431" ht="13.5" customHeight="1"/>
    <row r="5433" ht="13.5" customHeight="1"/>
    <row r="5435" ht="13.5" customHeight="1"/>
    <row r="5437" ht="13.5" customHeight="1"/>
    <row r="5439" ht="13.5" customHeight="1"/>
    <row r="5441" ht="13.5" customHeight="1"/>
    <row r="5443" ht="13.5" customHeight="1"/>
    <row r="5445" ht="13.5" customHeight="1"/>
    <row r="5447" ht="13.5" customHeight="1"/>
    <row r="5449" ht="13.5" customHeight="1"/>
    <row r="5451" ht="13.5" customHeight="1"/>
    <row r="5453" ht="13.5" customHeight="1"/>
    <row r="5455" ht="13.5" customHeight="1"/>
    <row r="5457" ht="13.5" customHeight="1"/>
    <row r="5459" ht="13.5" customHeight="1"/>
    <row r="5461" ht="13.5" customHeight="1"/>
    <row r="5463" ht="13.5" customHeight="1"/>
    <row r="5465" ht="13.5" customHeight="1"/>
    <row r="5467" ht="13.5" customHeight="1"/>
    <row r="5469" ht="13.5" customHeight="1"/>
    <row r="5471" ht="13.5" customHeight="1"/>
    <row r="5473" ht="13.5" customHeight="1"/>
    <row r="5475" ht="13.5" customHeight="1"/>
    <row r="5477" ht="13.5" customHeight="1"/>
    <row r="5479" ht="13.5" customHeight="1"/>
    <row r="5481" ht="13.5" customHeight="1"/>
    <row r="5483" ht="13.5" customHeight="1"/>
    <row r="5485" ht="13.5" customHeight="1"/>
    <row r="5487" ht="13.5" customHeight="1"/>
    <row r="5489" ht="13.5" customHeight="1"/>
    <row r="5491" ht="13.5" customHeight="1"/>
    <row r="5493" ht="13.5" customHeight="1"/>
    <row r="5495" ht="13.5" customHeight="1"/>
    <row r="5497" ht="13.5" customHeight="1"/>
    <row r="5499" ht="13.5" customHeight="1"/>
    <row r="5501" ht="13.5" customHeight="1"/>
    <row r="5503" ht="13.5" customHeight="1"/>
    <row r="5505" ht="13.5" customHeight="1"/>
    <row r="5507" ht="13.5" customHeight="1"/>
    <row r="5509" ht="13.5" customHeight="1"/>
    <row r="5511" ht="13.5" customHeight="1"/>
    <row r="5513" ht="13.5" customHeight="1"/>
    <row r="5515" ht="13.5" customHeight="1"/>
    <row r="5517" ht="13.5" customHeight="1"/>
    <row r="5519" ht="13.5" customHeight="1"/>
    <row r="5521" ht="13.5" customHeight="1"/>
    <row r="5523" ht="13.5" customHeight="1"/>
    <row r="5525" ht="13.5" customHeight="1"/>
    <row r="5527" ht="13.5" customHeight="1"/>
    <row r="5529" ht="13.5" customHeight="1"/>
    <row r="5531" ht="13.5" customHeight="1"/>
    <row r="5533" ht="13.5" customHeight="1"/>
    <row r="5535" ht="13.5" customHeight="1"/>
    <row r="5537" ht="13.5" customHeight="1"/>
    <row r="5539" ht="13.5" customHeight="1"/>
    <row r="5541" ht="13.5" customHeight="1"/>
    <row r="5543" ht="13.5" customHeight="1"/>
    <row r="5545" ht="13.5" customHeight="1"/>
    <row r="5547" ht="13.5" customHeight="1"/>
    <row r="5549" ht="13.5" customHeight="1"/>
    <row r="5551" ht="13.5" customHeight="1"/>
    <row r="5553" ht="13.5" customHeight="1"/>
    <row r="5555" ht="13.5" customHeight="1"/>
    <row r="5557" ht="13.5" customHeight="1"/>
    <row r="5559" ht="13.5" customHeight="1"/>
    <row r="5561" ht="13.5" customHeight="1"/>
    <row r="5563" ht="13.5" customHeight="1"/>
    <row r="5565" ht="13.5" customHeight="1"/>
    <row r="5567" ht="13.5" customHeight="1"/>
    <row r="5569" ht="13.5" customHeight="1"/>
    <row r="5571" ht="13.5" customHeight="1"/>
    <row r="5573" ht="13.5" customHeight="1"/>
    <row r="5575" ht="13.5" customHeight="1"/>
    <row r="5577" ht="13.5" customHeight="1"/>
    <row r="5579" ht="13.5" customHeight="1"/>
    <row r="5581" ht="13.5" customHeight="1"/>
    <row r="5583" ht="13.5" customHeight="1"/>
    <row r="5585" ht="13.5" customHeight="1"/>
    <row r="5587" ht="13.5" customHeight="1"/>
    <row r="5589" ht="13.5" customHeight="1"/>
    <row r="5591" ht="13.5" customHeight="1"/>
    <row r="5593" ht="13.5" customHeight="1"/>
    <row r="5595" ht="13.5" customHeight="1"/>
    <row r="5597" ht="13.5" customHeight="1"/>
    <row r="5599" ht="13.5" customHeight="1"/>
    <row r="5601" ht="13.5" customHeight="1"/>
    <row r="5603" ht="13.5" customHeight="1"/>
    <row r="5605" ht="13.5" customHeight="1"/>
    <row r="5607" ht="13.5" customHeight="1"/>
    <row r="5609" ht="13.5" customHeight="1"/>
    <row r="5611" ht="13.5" customHeight="1"/>
    <row r="5613" ht="13.5" customHeight="1"/>
    <row r="5615" ht="13.5" customHeight="1"/>
    <row r="5617" ht="13.5" customHeight="1"/>
    <row r="5619" ht="13.5" customHeight="1"/>
    <row r="5621" ht="13.5" customHeight="1"/>
    <row r="5623" ht="13.5" customHeight="1"/>
    <row r="5625" ht="13.5" customHeight="1"/>
    <row r="5627" ht="13.5" customHeight="1"/>
    <row r="5629" ht="13.5" customHeight="1"/>
    <row r="5631" ht="13.5" customHeight="1"/>
    <row r="5633" ht="13.5" customHeight="1"/>
    <row r="5635" ht="13.5" customHeight="1"/>
    <row r="5637" ht="13.5" customHeight="1"/>
    <row r="5639" ht="13.5" customHeight="1"/>
    <row r="5641" ht="13.5" customHeight="1"/>
    <row r="5643" ht="13.5" customHeight="1"/>
    <row r="5645" ht="13.5" customHeight="1"/>
    <row r="5647" ht="13.5" customHeight="1"/>
    <row r="5649" ht="13.5" customHeight="1"/>
    <row r="5651" ht="13.5" customHeight="1"/>
    <row r="5653" ht="13.5" customHeight="1"/>
    <row r="5655" ht="13.5" customHeight="1"/>
    <row r="5657" ht="13.5" customHeight="1"/>
    <row r="5659" ht="13.5" customHeight="1"/>
    <row r="5661" ht="13.5" customHeight="1"/>
    <row r="5663" ht="13.5" customHeight="1"/>
    <row r="5665" ht="13.5" customHeight="1"/>
    <row r="5667" ht="13.5" customHeight="1"/>
    <row r="5669" ht="13.5" customHeight="1"/>
    <row r="5671" ht="13.5" customHeight="1"/>
    <row r="5673" ht="13.5" customHeight="1"/>
    <row r="5675" ht="13.5" customHeight="1"/>
    <row r="5677" ht="13.5" customHeight="1"/>
    <row r="5679" ht="13.5" customHeight="1"/>
    <row r="5681" ht="13.5" customHeight="1"/>
    <row r="5683" ht="13.5" customHeight="1"/>
    <row r="5685" ht="13.5" customHeight="1"/>
    <row r="5687" ht="13.5" customHeight="1"/>
    <row r="5689" ht="13.5" customHeight="1"/>
    <row r="5691" ht="13.5" customHeight="1"/>
    <row r="5693" ht="13.5" customHeight="1"/>
    <row r="5695" ht="13.5" customHeight="1"/>
    <row r="5697" ht="13.5" customHeight="1"/>
    <row r="5699" ht="13.5" customHeight="1"/>
    <row r="5701" ht="13.5" customHeight="1"/>
    <row r="5703" ht="13.5" customHeight="1"/>
    <row r="5705" ht="13.5" customHeight="1"/>
    <row r="5707" ht="13.5" customHeight="1"/>
    <row r="5709" ht="13.5" customHeight="1"/>
    <row r="5711" ht="13.5" customHeight="1"/>
    <row r="5713" ht="13.5" customHeight="1"/>
    <row r="5715" ht="13.5" customHeight="1"/>
    <row r="5717" ht="13.5" customHeight="1"/>
    <row r="5719" ht="13.5" customHeight="1"/>
    <row r="5721" ht="13.5" customHeight="1"/>
    <row r="5723" ht="13.5" customHeight="1"/>
    <row r="5725" ht="13.5" customHeight="1"/>
    <row r="5727" ht="13.5" customHeight="1"/>
    <row r="5729" ht="13.5" customHeight="1"/>
    <row r="5731" ht="13.5" customHeight="1"/>
    <row r="5733" ht="13.5" customHeight="1"/>
    <row r="5735" ht="13.5" customHeight="1"/>
    <row r="5737" ht="13.5" customHeight="1"/>
    <row r="5739" ht="13.5" customHeight="1"/>
    <row r="5741" ht="13.5" customHeight="1"/>
    <row r="5743" ht="13.5" customHeight="1"/>
    <row r="5745" ht="13.5" customHeight="1"/>
    <row r="5747" ht="13.5" customHeight="1"/>
    <row r="5749" ht="13.5" customHeight="1"/>
    <row r="5751" ht="13.5" customHeight="1"/>
    <row r="5753" ht="13.5" customHeight="1"/>
    <row r="5755" ht="13.5" customHeight="1"/>
    <row r="5757" ht="13.5" customHeight="1"/>
    <row r="5759" ht="13.5" customHeight="1"/>
    <row r="5761" ht="13.5" customHeight="1"/>
    <row r="5763" ht="13.5" customHeight="1"/>
    <row r="5765" ht="13.5" customHeight="1"/>
    <row r="5767" ht="13.5" customHeight="1"/>
    <row r="5769" ht="13.5" customHeight="1"/>
    <row r="5771" ht="13.5" customHeight="1"/>
    <row r="5773" ht="13.5" customHeight="1"/>
    <row r="5775" ht="13.5" customHeight="1"/>
    <row r="5777" ht="13.5" customHeight="1"/>
    <row r="5779" ht="13.5" customHeight="1"/>
    <row r="5781" ht="13.5" customHeight="1"/>
    <row r="5783" ht="13.5" customHeight="1"/>
    <row r="5785" ht="13.5" customHeight="1"/>
    <row r="5787" ht="13.5" customHeight="1"/>
    <row r="5789" ht="13.5" customHeight="1"/>
    <row r="5791" ht="13.5" customHeight="1"/>
    <row r="5793" ht="13.5" customHeight="1"/>
    <row r="5795" ht="13.5" customHeight="1"/>
    <row r="5797" ht="13.5" customHeight="1"/>
    <row r="5799" ht="13.5" customHeight="1"/>
    <row r="5801" ht="13.5" customHeight="1"/>
    <row r="5803" ht="13.5" customHeight="1"/>
    <row r="5805" ht="13.5" customHeight="1"/>
    <row r="5807" ht="13.5" customHeight="1"/>
    <row r="5809" ht="13.5" customHeight="1"/>
    <row r="5811" ht="13.5" customHeight="1"/>
    <row r="5813" ht="13.5" customHeight="1"/>
    <row r="5815" ht="13.5" customHeight="1"/>
    <row r="5817" ht="13.5" customHeight="1"/>
    <row r="5819" ht="13.5" customHeight="1"/>
    <row r="5821" ht="13.5" customHeight="1"/>
    <row r="5823" ht="13.5" customHeight="1"/>
    <row r="5825" ht="13.5" customHeight="1"/>
    <row r="5827" ht="13.5" customHeight="1"/>
    <row r="5829" ht="13.5" customHeight="1"/>
    <row r="5831" ht="13.5" customHeight="1"/>
    <row r="5833" ht="13.5" customHeight="1"/>
    <row r="5835" ht="13.5" customHeight="1"/>
    <row r="5837" ht="13.5" customHeight="1"/>
    <row r="5839" ht="13.5" customHeight="1"/>
    <row r="5841" ht="13.5" customHeight="1"/>
    <row r="5843" ht="13.5" customHeight="1"/>
    <row r="5845" ht="13.5" customHeight="1"/>
    <row r="5847" ht="13.5" customHeight="1"/>
    <row r="5849" ht="13.5" customHeight="1"/>
    <row r="5851" ht="13.5" customHeight="1"/>
    <row r="5853" ht="13.5" customHeight="1"/>
    <row r="5855" ht="13.5" customHeight="1"/>
    <row r="5857" ht="13.5" customHeight="1"/>
    <row r="5859" ht="13.5" customHeight="1"/>
    <row r="5861" ht="13.5" customHeight="1"/>
    <row r="5863" ht="13.5" customHeight="1"/>
    <row r="5865" ht="13.5" customHeight="1"/>
    <row r="5867" ht="13.5" customHeight="1"/>
    <row r="5869" ht="13.5" customHeight="1"/>
    <row r="5871" ht="13.5" customHeight="1"/>
    <row r="5873" ht="13.5" customHeight="1"/>
    <row r="5875" ht="13.5" customHeight="1"/>
    <row r="5877" ht="13.5" customHeight="1"/>
    <row r="5879" ht="13.5" customHeight="1"/>
    <row r="5881" ht="13.5" customHeight="1"/>
    <row r="5883" ht="13.5" customHeight="1"/>
    <row r="5885" ht="13.5" customHeight="1"/>
    <row r="5887" ht="13.5" customHeight="1"/>
    <row r="5889" ht="13.5" customHeight="1"/>
    <row r="5891" ht="13.5" customHeight="1"/>
    <row r="5893" ht="13.5" customHeight="1"/>
    <row r="5895" ht="13.5" customHeight="1"/>
    <row r="5897" ht="13.5" customHeight="1"/>
    <row r="5899" ht="13.5" customHeight="1"/>
    <row r="5901" ht="13.5" customHeight="1"/>
    <row r="5903" ht="13.5" customHeight="1"/>
    <row r="5905" ht="13.5" customHeight="1"/>
    <row r="5907" ht="13.5" customHeight="1"/>
    <row r="5909" ht="13.5" customHeight="1"/>
    <row r="5911" ht="13.5" customHeight="1"/>
    <row r="5913" ht="13.5" customHeight="1"/>
    <row r="5915" ht="13.5" customHeight="1"/>
    <row r="5917" ht="13.5" customHeight="1"/>
    <row r="5919" ht="13.5" customHeight="1"/>
    <row r="5921" ht="13.5" customHeight="1"/>
    <row r="5923" ht="13.5" customHeight="1"/>
    <row r="5925" ht="13.5" customHeight="1"/>
    <row r="5927" ht="13.5" customHeight="1"/>
    <row r="5929" ht="13.5" customHeight="1"/>
    <row r="5931" ht="13.5" customHeight="1"/>
    <row r="5933" ht="13.5" customHeight="1"/>
    <row r="5935" ht="13.5" customHeight="1"/>
    <row r="5937" ht="13.5" customHeight="1"/>
    <row r="5939" ht="13.5" customHeight="1"/>
    <row r="5941" ht="13.5" customHeight="1"/>
    <row r="5943" ht="13.5" customHeight="1"/>
    <row r="5945" ht="13.5" customHeight="1"/>
    <row r="5947" ht="13.5" customHeight="1"/>
    <row r="5949" ht="13.5" customHeight="1"/>
    <row r="5951" ht="13.5" customHeight="1"/>
    <row r="5953" ht="13.5" customHeight="1"/>
    <row r="5955" ht="13.5" customHeight="1"/>
    <row r="5957" ht="13.5" customHeight="1"/>
    <row r="5959" ht="13.5" customHeight="1"/>
    <row r="5961" ht="13.5" customHeight="1"/>
    <row r="5963" ht="13.5" customHeight="1"/>
    <row r="5965" ht="13.5" customHeight="1"/>
    <row r="5967" ht="13.5" customHeight="1"/>
    <row r="5969" ht="13.5" customHeight="1"/>
    <row r="5971" ht="13.5" customHeight="1"/>
    <row r="5973" ht="13.5" customHeight="1"/>
    <row r="5975" ht="13.5" customHeight="1"/>
    <row r="5977" ht="13.5" customHeight="1"/>
    <row r="5979" ht="13.5" customHeight="1"/>
    <row r="5981" ht="13.5" customHeight="1"/>
    <row r="5983" ht="13.5" customHeight="1"/>
    <row r="5985" ht="13.5" customHeight="1"/>
    <row r="5987" ht="13.5" customHeight="1"/>
    <row r="5989" ht="13.5" customHeight="1"/>
    <row r="5991" ht="13.5" customHeight="1"/>
    <row r="5993" ht="13.5" customHeight="1"/>
    <row r="5995" ht="13.5" customHeight="1"/>
    <row r="5997" ht="13.5" customHeight="1"/>
    <row r="5999" ht="13.5" customHeight="1"/>
    <row r="6001" ht="13.5" customHeight="1"/>
    <row r="6003" ht="13.5" customHeight="1"/>
    <row r="6005" ht="13.5" customHeight="1"/>
    <row r="6007" ht="13.5" customHeight="1"/>
    <row r="6009" ht="13.5" customHeight="1"/>
    <row r="6011" ht="13.5" customHeight="1"/>
    <row r="6013" ht="13.5" customHeight="1"/>
    <row r="6015" ht="13.5" customHeight="1"/>
    <row r="6017" ht="13.5" customHeight="1"/>
    <row r="6019" ht="13.5" customHeight="1"/>
    <row r="6021" ht="13.5" customHeight="1"/>
    <row r="6023" ht="13.5" customHeight="1"/>
    <row r="6025" ht="13.5" customHeight="1"/>
    <row r="6027" ht="13.5" customHeight="1"/>
    <row r="6029" ht="13.5" customHeight="1"/>
    <row r="6031" ht="13.5" customHeight="1"/>
    <row r="6033" ht="13.5" customHeight="1"/>
    <row r="6035" ht="13.5" customHeight="1"/>
    <row r="6037" ht="13.5" customHeight="1"/>
    <row r="6039" ht="13.5" customHeight="1"/>
    <row r="6041" ht="13.5" customHeight="1"/>
    <row r="6043" ht="13.5" customHeight="1"/>
    <row r="6045" ht="13.5" customHeight="1"/>
    <row r="6047" ht="13.5" customHeight="1"/>
    <row r="6049" ht="13.5" customHeight="1"/>
    <row r="6051" ht="13.5" customHeight="1"/>
    <row r="6053" ht="13.5" customHeight="1"/>
    <row r="6055" ht="13.5" customHeight="1"/>
    <row r="6057" ht="13.5" customHeight="1"/>
    <row r="6059" ht="13.5" customHeight="1"/>
    <row r="6061" ht="13.5" customHeight="1"/>
    <row r="6063" ht="13.5" customHeight="1"/>
    <row r="6065" ht="13.5" customHeight="1"/>
    <row r="6067" ht="13.5" customHeight="1"/>
    <row r="6069" ht="13.5" customHeight="1"/>
    <row r="6071" ht="13.5" customHeight="1"/>
    <row r="6073" ht="13.5" customHeight="1"/>
    <row r="6075" ht="13.5" customHeight="1"/>
    <row r="6077" ht="13.5" customHeight="1"/>
    <row r="6079" ht="13.5" customHeight="1"/>
    <row r="6081" ht="13.5" customHeight="1"/>
    <row r="6083" ht="13.5" customHeight="1"/>
    <row r="6085" ht="13.5" customHeight="1"/>
    <row r="6087" ht="13.5" customHeight="1"/>
    <row r="6089" ht="13.5" customHeight="1"/>
    <row r="6091" ht="13.5" customHeight="1"/>
    <row r="6093" ht="13.5" customHeight="1"/>
    <row r="6095" ht="13.5" customHeight="1"/>
    <row r="6097" ht="13.5" customHeight="1"/>
    <row r="6099" ht="13.5" customHeight="1"/>
    <row r="6101" ht="13.5" customHeight="1"/>
    <row r="6103" ht="13.5" customHeight="1"/>
    <row r="6105" ht="13.5" customHeight="1"/>
    <row r="6107" ht="13.5" customHeight="1"/>
    <row r="6109" ht="13.5" customHeight="1"/>
    <row r="6111" ht="13.5" customHeight="1"/>
    <row r="6113" ht="13.5" customHeight="1"/>
    <row r="6115" ht="13.5" customHeight="1"/>
    <row r="6117" ht="13.5" customHeight="1"/>
    <row r="6119" ht="13.5" customHeight="1"/>
    <row r="6121" ht="13.5" customHeight="1"/>
    <row r="6123" ht="13.5" customHeight="1"/>
    <row r="6125" ht="13.5" customHeight="1"/>
    <row r="6127" ht="13.5" customHeight="1"/>
    <row r="6129" ht="13.5" customHeight="1"/>
    <row r="6131" ht="13.5" customHeight="1"/>
    <row r="6133" ht="13.5" customHeight="1"/>
    <row r="6135" ht="13.5" customHeight="1"/>
    <row r="6137" ht="13.5" customHeight="1"/>
    <row r="6139" ht="13.5" customHeight="1"/>
    <row r="6141" ht="13.5" customHeight="1"/>
    <row r="6143" ht="13.5" customHeight="1"/>
    <row r="6145" ht="13.5" customHeight="1"/>
    <row r="6147" ht="13.5" customHeight="1"/>
    <row r="6149" ht="13.5" customHeight="1"/>
    <row r="6151" ht="13.5" customHeight="1"/>
    <row r="6153" ht="13.5" customHeight="1"/>
    <row r="6155" ht="13.5" customHeight="1"/>
    <row r="6157" ht="13.5" customHeight="1"/>
    <row r="6159" ht="13.5" customHeight="1"/>
    <row r="6161" ht="13.5" customHeight="1"/>
    <row r="6163" ht="13.5" customHeight="1"/>
    <row r="6165" ht="13.5" customHeight="1"/>
    <row r="6167" ht="13.5" customHeight="1"/>
    <row r="6169" ht="13.5" customHeight="1"/>
    <row r="6171" ht="13.5" customHeight="1"/>
    <row r="6173" ht="13.5" customHeight="1"/>
    <row r="6175" ht="13.5" customHeight="1"/>
    <row r="6177" ht="13.5" customHeight="1"/>
    <row r="6179" ht="13.5" customHeight="1"/>
    <row r="6181" ht="13.5" customHeight="1"/>
    <row r="6183" ht="13.5" customHeight="1"/>
    <row r="6185" ht="13.5" customHeight="1"/>
    <row r="6187" ht="13.5" customHeight="1"/>
    <row r="6189" ht="13.5" customHeight="1"/>
    <row r="6191" ht="13.5" customHeight="1"/>
    <row r="6193" ht="13.5" customHeight="1"/>
    <row r="6195" ht="13.5" customHeight="1"/>
    <row r="6197" ht="13.5" customHeight="1"/>
    <row r="6199" ht="13.5" customHeight="1"/>
    <row r="6201" ht="13.5" customHeight="1"/>
    <row r="6203" ht="13.5" customHeight="1"/>
    <row r="6205" ht="13.5" customHeight="1"/>
    <row r="6207" ht="13.5" customHeight="1"/>
    <row r="6209" ht="13.5" customHeight="1"/>
    <row r="6211" ht="13.5" customHeight="1"/>
    <row r="6213" ht="13.5" customHeight="1"/>
    <row r="6215" ht="13.5" customHeight="1"/>
    <row r="6217" ht="13.5" customHeight="1"/>
    <row r="6219" ht="13.5" customHeight="1"/>
    <row r="6221" ht="13.5" customHeight="1"/>
    <row r="6223" ht="13.5" customHeight="1"/>
    <row r="6225" ht="13.5" customHeight="1"/>
    <row r="6227" ht="13.5" customHeight="1"/>
    <row r="6229" ht="13.5" customHeight="1"/>
    <row r="6231" ht="13.5" customHeight="1"/>
    <row r="6233" ht="13.5" customHeight="1"/>
    <row r="6235" ht="13.5" customHeight="1"/>
    <row r="6237" ht="13.5" customHeight="1"/>
    <row r="6239" ht="13.5" customHeight="1"/>
    <row r="6241" ht="13.5" customHeight="1"/>
    <row r="6243" ht="13.5" customHeight="1"/>
    <row r="6245" ht="13.5" customHeight="1"/>
    <row r="6247" ht="13.5" customHeight="1"/>
    <row r="6249" ht="13.5" customHeight="1"/>
    <row r="6251" ht="13.5" customHeight="1"/>
    <row r="6253" ht="13.5" customHeight="1"/>
    <row r="6255" ht="13.5" customHeight="1"/>
    <row r="6257" ht="13.5" customHeight="1"/>
    <row r="6259" ht="13.5" customHeight="1"/>
    <row r="6261" ht="13.5" customHeight="1"/>
    <row r="6263" ht="13.5" customHeight="1"/>
    <row r="6265" ht="13.5" customHeight="1"/>
    <row r="6267" ht="13.5" customHeight="1"/>
    <row r="6269" ht="13.5" customHeight="1"/>
    <row r="6271" ht="13.5" customHeight="1"/>
    <row r="6273" ht="13.5" customHeight="1"/>
    <row r="6275" ht="13.5" customHeight="1"/>
    <row r="6277" ht="13.5" customHeight="1"/>
    <row r="6279" ht="13.5" customHeight="1"/>
    <row r="6281" ht="13.5" customHeight="1"/>
    <row r="6283" ht="13.5" customHeight="1"/>
    <row r="6285" ht="13.5" customHeight="1"/>
    <row r="6287" ht="13.5" customHeight="1"/>
    <row r="6289" ht="13.5" customHeight="1"/>
    <row r="6291" ht="13.5" customHeight="1"/>
    <row r="6293" ht="13.5" customHeight="1"/>
    <row r="6295" ht="13.5" customHeight="1"/>
    <row r="6297" ht="13.5" customHeight="1"/>
    <row r="6299" ht="13.5" customHeight="1"/>
    <row r="6301" ht="13.5" customHeight="1"/>
    <row r="6303" ht="13.5" customHeight="1"/>
    <row r="6305" ht="13.5" customHeight="1"/>
    <row r="6307" ht="13.5" customHeight="1"/>
    <row r="6309" ht="13.5" customHeight="1"/>
    <row r="6311" ht="13.5" customHeight="1"/>
    <row r="6313" ht="13.5" customHeight="1"/>
    <row r="6315" ht="13.5" customHeight="1"/>
    <row r="6317" ht="13.5" customHeight="1"/>
    <row r="6319" ht="13.5" customHeight="1"/>
    <row r="6321" ht="13.5" customHeight="1"/>
    <row r="6323" ht="13.5" customHeight="1"/>
    <row r="6325" ht="13.5" customHeight="1"/>
    <row r="6327" ht="13.5" customHeight="1"/>
    <row r="6329" ht="13.5" customHeight="1"/>
    <row r="6331" ht="13.5" customHeight="1"/>
    <row r="6333" ht="13.5" customHeight="1"/>
    <row r="6335" ht="13.5" customHeight="1"/>
    <row r="6337" ht="13.5" customHeight="1"/>
    <row r="6339" ht="13.5" customHeight="1"/>
    <row r="6341" ht="13.5" customHeight="1"/>
    <row r="6343" ht="13.5" customHeight="1"/>
    <row r="6345" ht="13.5" customHeight="1"/>
    <row r="6347" ht="13.5" customHeight="1"/>
    <row r="6349" ht="13.5" customHeight="1"/>
    <row r="6351" ht="13.5" customHeight="1"/>
    <row r="6353" ht="13.5" customHeight="1"/>
    <row r="6355" ht="13.5" customHeight="1"/>
    <row r="6357" ht="13.5" customHeight="1"/>
    <row r="6359" ht="13.5" customHeight="1"/>
    <row r="6361" ht="13.5" customHeight="1"/>
    <row r="6363" ht="13.5" customHeight="1"/>
    <row r="6365" ht="13.5" customHeight="1"/>
    <row r="6367" ht="13.5" customHeight="1"/>
    <row r="6369" ht="13.5" customHeight="1"/>
    <row r="6371" ht="13.5" customHeight="1"/>
    <row r="6373" ht="13.5" customHeight="1"/>
    <row r="6375" ht="13.5" customHeight="1"/>
    <row r="6377" ht="13.5" customHeight="1"/>
    <row r="6379" ht="13.5" customHeight="1"/>
    <row r="6381" ht="13.5" customHeight="1"/>
    <row r="6383" ht="13.5" customHeight="1"/>
    <row r="6385" ht="13.5" customHeight="1"/>
    <row r="6387" ht="13.5" customHeight="1"/>
    <row r="6389" ht="13.5" customHeight="1"/>
    <row r="6391" ht="13.5" customHeight="1"/>
    <row r="6393" ht="13.5" customHeight="1"/>
    <row r="6395" ht="13.5" customHeight="1"/>
    <row r="6397" ht="13.5" customHeight="1"/>
    <row r="6399" ht="13.5" customHeight="1"/>
    <row r="6401" ht="13.5" customHeight="1"/>
    <row r="6403" ht="13.5" customHeight="1"/>
    <row r="6405" ht="13.5" customHeight="1"/>
    <row r="6407" ht="13.5" customHeight="1"/>
    <row r="6409" ht="13.5" customHeight="1"/>
    <row r="6411" ht="13.5" customHeight="1"/>
    <row r="6413" ht="13.5" customHeight="1"/>
    <row r="6415" ht="13.5" customHeight="1"/>
    <row r="6417" ht="13.5" customHeight="1"/>
    <row r="6419" ht="13.5" customHeight="1"/>
    <row r="6421" ht="13.5" customHeight="1"/>
    <row r="6423" ht="13.5" customHeight="1"/>
    <row r="6425" ht="13.5" customHeight="1"/>
    <row r="6427" ht="13.5" customHeight="1"/>
    <row r="6429" ht="13.5" customHeight="1"/>
    <row r="6431" ht="13.5" customHeight="1"/>
    <row r="6433" ht="13.5" customHeight="1"/>
    <row r="6435" ht="13.5" customHeight="1"/>
    <row r="6437" ht="13.5" customHeight="1"/>
    <row r="6439" ht="13.5" customHeight="1"/>
    <row r="6441" ht="13.5" customHeight="1"/>
    <row r="6443" ht="13.5" customHeight="1"/>
    <row r="6445" ht="13.5" customHeight="1"/>
    <row r="6447" ht="13.5" customHeight="1"/>
    <row r="6449" ht="13.5" customHeight="1"/>
    <row r="6451" ht="13.5" customHeight="1"/>
    <row r="6453" ht="13.5" customHeight="1"/>
    <row r="6455" ht="13.5" customHeight="1"/>
    <row r="6457" ht="13.5" customHeight="1"/>
    <row r="6459" ht="13.5" customHeight="1"/>
    <row r="6461" ht="13.5" customHeight="1"/>
    <row r="6463" ht="13.5" customHeight="1"/>
    <row r="6465" ht="13.5" customHeight="1"/>
    <row r="6467" ht="13.5" customHeight="1"/>
    <row r="6469" ht="13.5" customHeight="1"/>
    <row r="6471" ht="13.5" customHeight="1"/>
    <row r="6473" ht="13.5" customHeight="1"/>
    <row r="6475" ht="13.5" customHeight="1"/>
    <row r="6477" ht="13.5" customHeight="1"/>
    <row r="6479" ht="13.5" customHeight="1"/>
    <row r="6481" ht="13.5" customHeight="1"/>
    <row r="6483" ht="13.5" customHeight="1"/>
    <row r="6485" ht="13.5" customHeight="1"/>
    <row r="6487" ht="13.5" customHeight="1"/>
    <row r="6489" ht="13.5" customHeight="1"/>
    <row r="6491" ht="13.5" customHeight="1"/>
    <row r="6493" ht="13.5" customHeight="1"/>
    <row r="6495" ht="13.5" customHeight="1"/>
    <row r="6497" ht="13.5" customHeight="1"/>
    <row r="6499" ht="13.5" customHeight="1"/>
    <row r="6501" ht="13.5" customHeight="1"/>
    <row r="6503" ht="13.5" customHeight="1"/>
    <row r="6505" ht="13.5" customHeight="1"/>
    <row r="6507" ht="13.5" customHeight="1"/>
    <row r="6509" ht="13.5" customHeight="1"/>
    <row r="6511" ht="13.5" customHeight="1"/>
    <row r="6513" ht="13.5" customHeight="1"/>
    <row r="6515" ht="13.5" customHeight="1"/>
    <row r="6517" ht="13.5" customHeight="1"/>
    <row r="6519" ht="13.5" customHeight="1"/>
    <row r="6521" ht="13.5" customHeight="1"/>
    <row r="6523" ht="13.5" customHeight="1"/>
    <row r="6525" ht="13.5" customHeight="1"/>
    <row r="6527" ht="13.5" customHeight="1"/>
    <row r="6529" ht="13.5" customHeight="1"/>
    <row r="6531" ht="13.5" customHeight="1"/>
    <row r="6533" ht="13.5" customHeight="1"/>
    <row r="6535" ht="13.5" customHeight="1"/>
    <row r="6537" ht="13.5" customHeight="1"/>
    <row r="6539" ht="13.5" customHeight="1"/>
    <row r="6541" ht="13.5" customHeight="1"/>
    <row r="6543" ht="13.5" customHeight="1"/>
    <row r="6545" ht="13.5" customHeight="1"/>
    <row r="6547" ht="13.5" customHeight="1"/>
    <row r="6549" ht="13.5" customHeight="1"/>
    <row r="6551" ht="13.5" customHeight="1"/>
    <row r="6553" ht="13.5" customHeight="1"/>
    <row r="6555" ht="13.5" customHeight="1"/>
    <row r="6557" ht="13.5" customHeight="1"/>
    <row r="6559" ht="13.5" customHeight="1"/>
    <row r="6561" ht="13.5" customHeight="1"/>
    <row r="6563" ht="13.5" customHeight="1"/>
    <row r="6565" ht="13.5" customHeight="1"/>
    <row r="6567" ht="13.5" customHeight="1"/>
    <row r="6569" ht="13.5" customHeight="1"/>
    <row r="6571" ht="13.5" customHeight="1"/>
    <row r="6573" ht="13.5" customHeight="1"/>
    <row r="6575" ht="13.5" customHeight="1"/>
    <row r="6577" ht="13.5" customHeight="1"/>
    <row r="6579" ht="13.5" customHeight="1"/>
    <row r="6581" ht="13.5" customHeight="1"/>
    <row r="6583" ht="13.5" customHeight="1"/>
    <row r="6585" ht="13.5" customHeight="1"/>
    <row r="6587" ht="13.5" customHeight="1"/>
    <row r="6589" ht="13.5" customHeight="1"/>
    <row r="6591" ht="13.5" customHeight="1"/>
    <row r="6593" ht="13.5" customHeight="1"/>
    <row r="6595" ht="13.5" customHeight="1"/>
    <row r="6597" ht="13.5" customHeight="1"/>
    <row r="6599" ht="13.5" customHeight="1"/>
    <row r="6601" ht="13.5" customHeight="1"/>
    <row r="6603" ht="13.5" customHeight="1"/>
    <row r="6605" ht="13.5" customHeight="1"/>
    <row r="6607" ht="13.5" customHeight="1"/>
    <row r="6609" ht="13.5" customHeight="1"/>
    <row r="6611" ht="13.5" customHeight="1"/>
    <row r="6613" ht="13.5" customHeight="1"/>
    <row r="6615" ht="13.5" customHeight="1"/>
    <row r="6617" ht="13.5" customHeight="1"/>
    <row r="6619" ht="13.5" customHeight="1"/>
    <row r="6621" ht="13.5" customHeight="1"/>
    <row r="6623" ht="13.5" customHeight="1"/>
    <row r="6625" ht="13.5" customHeight="1"/>
    <row r="6627" ht="13.5" customHeight="1"/>
    <row r="6629" ht="13.5" customHeight="1"/>
    <row r="6631" ht="13.5" customHeight="1"/>
    <row r="6633" ht="13.5" customHeight="1"/>
    <row r="6635" ht="13.5" customHeight="1"/>
    <row r="6637" ht="13.5" customHeight="1"/>
    <row r="6639" ht="13.5" customHeight="1"/>
    <row r="6641" ht="13.5" customHeight="1"/>
    <row r="6643" ht="13.5" customHeight="1"/>
    <row r="6645" ht="13.5" customHeight="1"/>
    <row r="6647" ht="13.5" customHeight="1"/>
    <row r="6649" ht="13.5" customHeight="1"/>
    <row r="6651" ht="13.5" customHeight="1"/>
    <row r="6653" ht="13.5" customHeight="1"/>
    <row r="6655" ht="13.5" customHeight="1"/>
    <row r="6657" ht="13.5" customHeight="1"/>
    <row r="6659" ht="13.5" customHeight="1"/>
    <row r="6661" ht="13.5" customHeight="1"/>
    <row r="6663" ht="13.5" customHeight="1"/>
    <row r="6665" ht="13.5" customHeight="1"/>
    <row r="6667" ht="13.5" customHeight="1"/>
    <row r="6669" ht="13.5" customHeight="1"/>
    <row r="6671" ht="13.5" customHeight="1"/>
    <row r="6673" ht="13.5" customHeight="1"/>
    <row r="6675" ht="13.5" customHeight="1"/>
    <row r="6677" ht="13.5" customHeight="1"/>
    <row r="6679" ht="13.5" customHeight="1"/>
    <row r="6681" ht="13.5" customHeight="1"/>
    <row r="6683" ht="13.5" customHeight="1"/>
    <row r="6685" ht="13.5" customHeight="1"/>
    <row r="6687" ht="13.5" customHeight="1"/>
    <row r="6689" ht="13.5" customHeight="1"/>
    <row r="6691" ht="13.5" customHeight="1"/>
    <row r="6693" ht="13.5" customHeight="1"/>
    <row r="6695" ht="13.5" customHeight="1"/>
    <row r="6697" ht="13.5" customHeight="1"/>
    <row r="6699" ht="13.5" customHeight="1"/>
    <row r="6701" ht="13.5" customHeight="1"/>
    <row r="6703" ht="13.5" customHeight="1"/>
    <row r="6705" ht="13.5" customHeight="1"/>
    <row r="6707" ht="13.5" customHeight="1"/>
    <row r="6709" ht="13.5" customHeight="1"/>
    <row r="6711" ht="13.5" customHeight="1"/>
    <row r="6713" ht="13.5" customHeight="1"/>
    <row r="6715" ht="13.5" customHeight="1"/>
    <row r="6717" ht="13.5" customHeight="1"/>
    <row r="6719" ht="13.5" customHeight="1"/>
    <row r="6721" ht="13.5" customHeight="1"/>
    <row r="6723" ht="13.5" customHeight="1"/>
    <row r="6725" ht="13.5" customHeight="1"/>
    <row r="6727" ht="13.5" customHeight="1"/>
    <row r="6729" ht="13.5" customHeight="1"/>
    <row r="6731" ht="13.5" customHeight="1"/>
    <row r="6733" ht="13.5" customHeight="1"/>
    <row r="6735" ht="13.5" customHeight="1"/>
    <row r="6737" ht="13.5" customHeight="1"/>
    <row r="6739" ht="13.5" customHeight="1"/>
    <row r="6741" ht="13.5" customHeight="1"/>
    <row r="6743" ht="13.5" customHeight="1"/>
    <row r="6745" ht="13.5" customHeight="1"/>
    <row r="6747" ht="13.5" customHeight="1"/>
    <row r="6749" ht="13.5" customHeight="1"/>
    <row r="6751" ht="13.5" customHeight="1"/>
    <row r="6753" ht="13.5" customHeight="1"/>
    <row r="6755" ht="13.5" customHeight="1"/>
    <row r="6757" ht="13.5" customHeight="1"/>
    <row r="6759" ht="13.5" customHeight="1"/>
    <row r="6761" ht="13.5" customHeight="1"/>
    <row r="6763" ht="13.5" customHeight="1"/>
    <row r="6765" ht="13.5" customHeight="1"/>
    <row r="6767" ht="13.5" customHeight="1"/>
    <row r="6769" ht="13.5" customHeight="1"/>
    <row r="6771" ht="13.5" customHeight="1"/>
    <row r="6773" ht="13.5" customHeight="1"/>
    <row r="6775" ht="13.5" customHeight="1"/>
    <row r="6777" ht="13.5" customHeight="1"/>
    <row r="6779" ht="13.5" customHeight="1"/>
    <row r="6781" ht="13.5" customHeight="1"/>
    <row r="6783" ht="13.5" customHeight="1"/>
    <row r="6785" ht="13.5" customHeight="1"/>
    <row r="6787" ht="13.5" customHeight="1"/>
    <row r="6789" ht="13.5" customHeight="1"/>
    <row r="6791" ht="13.5" customHeight="1"/>
    <row r="6793" ht="13.5" customHeight="1"/>
    <row r="6795" ht="13.5" customHeight="1"/>
    <row r="6797" ht="13.5" customHeight="1"/>
    <row r="6799" ht="13.5" customHeight="1"/>
    <row r="6801" ht="13.5" customHeight="1"/>
    <row r="6803" ht="13.5" customHeight="1"/>
    <row r="6805" ht="13.5" customHeight="1"/>
    <row r="6807" ht="13.5" customHeight="1"/>
    <row r="6809" ht="13.5" customHeight="1"/>
    <row r="6811" ht="13.5" customHeight="1"/>
    <row r="6813" ht="13.5" customHeight="1"/>
    <row r="6815" ht="13.5" customHeight="1"/>
    <row r="6817" ht="13.5" customHeight="1"/>
    <row r="6819" ht="13.5" customHeight="1"/>
    <row r="6821" ht="13.5" customHeight="1"/>
    <row r="6823" ht="13.5" customHeight="1"/>
    <row r="6825" ht="13.5" customHeight="1"/>
    <row r="6827" ht="13.5" customHeight="1"/>
    <row r="6829" ht="13.5" customHeight="1"/>
    <row r="6831" ht="13.5" customHeight="1"/>
    <row r="6833" ht="13.5" customHeight="1"/>
    <row r="6835" ht="13.5" customHeight="1"/>
    <row r="6837" ht="13.5" customHeight="1"/>
    <row r="6839" ht="13.5" customHeight="1"/>
    <row r="6841" ht="13.5" customHeight="1"/>
    <row r="6843" ht="13.5" customHeight="1"/>
    <row r="6845" ht="13.5" customHeight="1"/>
    <row r="6847" ht="13.5" customHeight="1"/>
    <row r="6849" ht="13.5" customHeight="1"/>
    <row r="6851" ht="13.5" customHeight="1"/>
    <row r="6853" ht="13.5" customHeight="1"/>
    <row r="6855" ht="13.5" customHeight="1"/>
    <row r="6857" ht="13.5" customHeight="1"/>
    <row r="6859" ht="13.5" customHeight="1"/>
    <row r="6861" ht="13.5" customHeight="1"/>
    <row r="6863" ht="13.5" customHeight="1"/>
    <row r="6865" ht="13.5" customHeight="1"/>
    <row r="6867" ht="13.5" customHeight="1"/>
    <row r="6869" ht="13.5" customHeight="1"/>
    <row r="6871" ht="13.5" customHeight="1"/>
    <row r="6873" ht="13.5" customHeight="1"/>
    <row r="6875" ht="13.5" customHeight="1"/>
    <row r="6877" ht="13.5" customHeight="1"/>
    <row r="6879" ht="13.5" customHeight="1"/>
    <row r="6881" ht="13.5" customHeight="1"/>
    <row r="6883" ht="13.5" customHeight="1"/>
    <row r="6885" ht="13.5" customHeight="1"/>
    <row r="6887" ht="13.5" customHeight="1"/>
    <row r="6889" ht="13.5" customHeight="1"/>
    <row r="6891" ht="13.5" customHeight="1"/>
    <row r="6893" ht="13.5" customHeight="1"/>
    <row r="6895" ht="13.5" customHeight="1"/>
    <row r="6897" ht="13.5" customHeight="1"/>
    <row r="6899" ht="13.5" customHeight="1"/>
    <row r="6901" ht="13.5" customHeight="1"/>
    <row r="6903" ht="13.5" customHeight="1"/>
    <row r="6905" ht="13.5" customHeight="1"/>
    <row r="6907" ht="13.5" customHeight="1"/>
    <row r="6909" ht="13.5" customHeight="1"/>
    <row r="6911" ht="13.5" customHeight="1"/>
    <row r="6913" ht="13.5" customHeight="1"/>
    <row r="6915" ht="13.5" customHeight="1"/>
    <row r="6917" ht="13.5" customHeight="1"/>
    <row r="6919" ht="13.5" customHeight="1"/>
    <row r="6921" ht="13.5" customHeight="1"/>
    <row r="6923" ht="13.5" customHeight="1"/>
    <row r="6925" ht="13.5" customHeight="1"/>
    <row r="6927" ht="13.5" customHeight="1"/>
    <row r="6929" ht="13.5" customHeight="1"/>
    <row r="6931" ht="13.5" customHeight="1"/>
    <row r="6933" ht="13.5" customHeight="1"/>
    <row r="6935" ht="13.5" customHeight="1"/>
    <row r="6937" ht="13.5" customHeight="1"/>
    <row r="6939" ht="13.5" customHeight="1"/>
    <row r="6941" ht="13.5" customHeight="1"/>
    <row r="6943" ht="13.5" customHeight="1"/>
    <row r="6945" ht="13.5" customHeight="1"/>
    <row r="6947" ht="13.5" customHeight="1"/>
    <row r="6949" ht="13.5" customHeight="1"/>
    <row r="6951" ht="13.5" customHeight="1"/>
    <row r="6953" ht="13.5" customHeight="1"/>
    <row r="6955" ht="13.5" customHeight="1"/>
    <row r="6957" ht="13.5" customHeight="1"/>
    <row r="6959" ht="13.5" customHeight="1"/>
    <row r="6961" ht="13.5" customHeight="1"/>
    <row r="6963" ht="13.5" customHeight="1"/>
    <row r="6965" ht="13.5" customHeight="1"/>
    <row r="6967" ht="13.5" customHeight="1"/>
    <row r="6969" ht="13.5" customHeight="1"/>
    <row r="6971" ht="13.5" customHeight="1"/>
    <row r="6973" ht="13.5" customHeight="1"/>
    <row r="6975" ht="13.5" customHeight="1"/>
    <row r="6977" ht="13.5" customHeight="1"/>
    <row r="6979" ht="13.5" customHeight="1"/>
    <row r="6981" ht="13.5" customHeight="1"/>
    <row r="6983" ht="13.5" customHeight="1"/>
    <row r="6985" ht="13.5" customHeight="1"/>
    <row r="6987" ht="13.5" customHeight="1"/>
    <row r="6989" ht="13.5" customHeight="1"/>
    <row r="6991" ht="13.5" customHeight="1"/>
    <row r="6993" ht="13.5" customHeight="1"/>
    <row r="6995" ht="13.5" customHeight="1"/>
    <row r="6997" ht="13.5" customHeight="1"/>
    <row r="6999" ht="13.5" customHeight="1"/>
    <row r="7001" ht="13.5" customHeight="1"/>
    <row r="7003" ht="13.5" customHeight="1"/>
    <row r="7005" ht="13.5" customHeight="1"/>
    <row r="7007" ht="13.5" customHeight="1"/>
    <row r="7009" ht="13.5" customHeight="1"/>
    <row r="7011" ht="13.5" customHeight="1"/>
    <row r="7013" ht="13.5" customHeight="1"/>
    <row r="7015" ht="13.5" customHeight="1"/>
    <row r="7017" ht="13.5" customHeight="1"/>
    <row r="7019" ht="13.5" customHeight="1"/>
    <row r="7021" ht="13.5" customHeight="1"/>
    <row r="7023" ht="13.5" customHeight="1"/>
    <row r="7025" ht="13.5" customHeight="1"/>
    <row r="7027" ht="13.5" customHeight="1"/>
    <row r="7029" ht="13.5" customHeight="1"/>
    <row r="7031" ht="13.5" customHeight="1"/>
    <row r="7033" ht="13.5" customHeight="1"/>
    <row r="7035" ht="13.5" customHeight="1"/>
    <row r="7037" ht="13.5" customHeight="1"/>
    <row r="7039" ht="13.5" customHeight="1"/>
    <row r="7041" ht="13.5" customHeight="1"/>
    <row r="7043" ht="13.5" customHeight="1"/>
    <row r="7045" ht="13.5" customHeight="1"/>
    <row r="7047" ht="13.5" customHeight="1"/>
    <row r="7049" ht="13.5" customHeight="1"/>
    <row r="7051" ht="13.5" customHeight="1"/>
    <row r="7053" ht="13.5" customHeight="1"/>
    <row r="7055" ht="13.5" customHeight="1"/>
    <row r="7057" ht="13.5" customHeight="1"/>
    <row r="7059" ht="13.5" customHeight="1"/>
    <row r="7061" ht="13.5" customHeight="1"/>
    <row r="7063" ht="13.5" customHeight="1"/>
    <row r="7065" ht="13.5" customHeight="1"/>
    <row r="7067" ht="13.5" customHeight="1"/>
    <row r="7069" ht="13.5" customHeight="1"/>
    <row r="7071" ht="13.5" customHeight="1"/>
    <row r="7073" ht="13.5" customHeight="1"/>
    <row r="7075" ht="13.5" customHeight="1"/>
    <row r="7077" ht="13.5" customHeight="1"/>
    <row r="7079" ht="13.5" customHeight="1"/>
    <row r="7081" ht="13.5" customHeight="1"/>
    <row r="7083" ht="13.5" customHeight="1"/>
    <row r="7085" ht="13.5" customHeight="1"/>
    <row r="7087" ht="13.5" customHeight="1"/>
    <row r="7089" ht="13.5" customHeight="1"/>
    <row r="7091" ht="13.5" customHeight="1"/>
    <row r="7093" ht="13.5" customHeight="1"/>
    <row r="7095" ht="13.5" customHeight="1"/>
    <row r="7097" ht="13.5" customHeight="1"/>
    <row r="7099" ht="13.5" customHeight="1"/>
    <row r="7101" ht="13.5" customHeight="1"/>
    <row r="7103" ht="13.5" customHeight="1"/>
    <row r="7105" ht="13.5" customHeight="1"/>
    <row r="7107" ht="13.5" customHeight="1"/>
    <row r="7109" ht="13.5" customHeight="1"/>
    <row r="7111" ht="13.5" customHeight="1"/>
    <row r="7113" ht="13.5" customHeight="1"/>
    <row r="7115" ht="13.5" customHeight="1"/>
    <row r="7117" ht="13.5" customHeight="1"/>
    <row r="7119" ht="13.5" customHeight="1"/>
    <row r="7121" ht="13.5" customHeight="1"/>
    <row r="7123" ht="13.5" customHeight="1"/>
    <row r="7125" ht="13.5" customHeight="1"/>
    <row r="7127" ht="13.5" customHeight="1"/>
    <row r="7129" ht="13.5" customHeight="1"/>
    <row r="7131" ht="13.5" customHeight="1"/>
    <row r="7133" ht="13.5" customHeight="1"/>
    <row r="7135" ht="13.5" customHeight="1"/>
    <row r="7137" ht="13.5" customHeight="1"/>
    <row r="7139" ht="13.5" customHeight="1"/>
    <row r="7141" ht="13.5" customHeight="1"/>
    <row r="7143" ht="13.5" customHeight="1"/>
    <row r="7145" ht="13.5" customHeight="1"/>
    <row r="7147" ht="13.5" customHeight="1"/>
    <row r="7149" ht="13.5" customHeight="1"/>
    <row r="7151" ht="13.5" customHeight="1"/>
    <row r="7153" ht="13.5" customHeight="1"/>
    <row r="7155" ht="13.5" customHeight="1"/>
    <row r="7157" ht="13.5" customHeight="1"/>
    <row r="7159" ht="13.5" customHeight="1"/>
    <row r="7161" ht="13.5" customHeight="1"/>
    <row r="7163" ht="13.5" customHeight="1"/>
    <row r="7165" ht="13.5" customHeight="1"/>
    <row r="7167" ht="13.5" customHeight="1"/>
    <row r="7169" ht="13.5" customHeight="1"/>
    <row r="7171" ht="13.5" customHeight="1"/>
    <row r="7173" ht="13.5" customHeight="1"/>
    <row r="7175" ht="13.5" customHeight="1"/>
    <row r="7177" ht="13.5" customHeight="1"/>
    <row r="7179" ht="13.5" customHeight="1"/>
    <row r="7181" ht="13.5" customHeight="1"/>
    <row r="7183" ht="13.5" customHeight="1"/>
    <row r="7185" ht="13.5" customHeight="1"/>
    <row r="7187" ht="13.5" customHeight="1"/>
    <row r="7189" ht="13.5" customHeight="1"/>
    <row r="7191" ht="13.5" customHeight="1"/>
    <row r="7193" ht="13.5" customHeight="1"/>
    <row r="7195" ht="13.5" customHeight="1"/>
    <row r="7197" ht="13.5" customHeight="1"/>
    <row r="7199" ht="13.5" customHeight="1"/>
    <row r="7201" ht="13.5" customHeight="1"/>
    <row r="7203" ht="13.5" customHeight="1"/>
    <row r="7205" ht="13.5" customHeight="1"/>
    <row r="7207" ht="13.5" customHeight="1"/>
    <row r="7209" ht="13.5" customHeight="1"/>
    <row r="7211" ht="13.5" customHeight="1"/>
    <row r="7213" ht="13.5" customHeight="1"/>
    <row r="7215" ht="13.5" customHeight="1"/>
    <row r="7217" ht="13.5" customHeight="1"/>
    <row r="7219" ht="13.5" customHeight="1"/>
    <row r="7221" ht="13.5" customHeight="1"/>
    <row r="7223" ht="13.5" customHeight="1"/>
    <row r="7225" ht="13.5" customHeight="1"/>
    <row r="7227" ht="13.5" customHeight="1"/>
    <row r="7229" ht="13.5" customHeight="1"/>
    <row r="7231" ht="13.5" customHeight="1"/>
    <row r="7233" ht="13.5" customHeight="1"/>
    <row r="7235" ht="13.5" customHeight="1"/>
    <row r="7237" ht="13.5" customHeight="1"/>
    <row r="7239" ht="13.5" customHeight="1"/>
    <row r="7241" ht="13.5" customHeight="1"/>
    <row r="7243" ht="13.5" customHeight="1"/>
    <row r="7245" ht="13.5" customHeight="1"/>
    <row r="7247" ht="13.5" customHeight="1"/>
    <row r="7249" ht="13.5" customHeight="1"/>
    <row r="7251" ht="13.5" customHeight="1"/>
    <row r="7253" ht="13.5" customHeight="1"/>
    <row r="7255" ht="13.5" customHeight="1"/>
    <row r="7257" ht="13.5" customHeight="1"/>
    <row r="7259" ht="13.5" customHeight="1"/>
    <row r="7261" ht="13.5" customHeight="1"/>
    <row r="7263" ht="13.5" customHeight="1"/>
    <row r="7265" ht="13.5" customHeight="1"/>
    <row r="7267" ht="13.5" customHeight="1"/>
    <row r="7269" ht="13.5" customHeight="1"/>
    <row r="7271" ht="13.5" customHeight="1"/>
    <row r="7273" ht="13.5" customHeight="1"/>
    <row r="7275" ht="13.5" customHeight="1"/>
    <row r="7277" ht="13.5" customHeight="1"/>
    <row r="7279" ht="13.5" customHeight="1"/>
    <row r="7281" ht="13.5" customHeight="1"/>
    <row r="7283" ht="13.5" customHeight="1"/>
    <row r="7285" ht="13.5" customHeight="1"/>
    <row r="7287" ht="13.5" customHeight="1"/>
    <row r="7289" ht="13.5" customHeight="1"/>
    <row r="7291" ht="13.5" customHeight="1"/>
    <row r="7293" ht="13.5" customHeight="1"/>
    <row r="7295" ht="13.5" customHeight="1"/>
    <row r="7297" ht="13.5" customHeight="1"/>
    <row r="7299" ht="13.5" customHeight="1"/>
    <row r="7301" ht="13.5" customHeight="1"/>
    <row r="7303" ht="13.5" customHeight="1"/>
    <row r="7305" ht="13.5" customHeight="1"/>
    <row r="7307" ht="13.5" customHeight="1"/>
    <row r="7309" ht="13.5" customHeight="1"/>
    <row r="7311" ht="13.5" customHeight="1"/>
    <row r="7313" ht="13.5" customHeight="1"/>
    <row r="7315" ht="13.5" customHeight="1"/>
    <row r="7317" ht="13.5" customHeight="1"/>
    <row r="7319" ht="13.5" customHeight="1"/>
    <row r="7321" ht="13.5" customHeight="1"/>
    <row r="7323" ht="13.5" customHeight="1"/>
    <row r="7325" ht="13.5" customHeight="1"/>
    <row r="7327" ht="13.5" customHeight="1"/>
    <row r="7329" ht="13.5" customHeight="1"/>
    <row r="7331" ht="13.5" customHeight="1"/>
    <row r="7333" ht="13.5" customHeight="1"/>
    <row r="7335" ht="13.5" customHeight="1"/>
    <row r="7337" ht="13.5" customHeight="1"/>
    <row r="7339" ht="13.5" customHeight="1"/>
    <row r="7341" ht="13.5" customHeight="1"/>
    <row r="7343" ht="13.5" customHeight="1"/>
    <row r="7345" ht="13.5" customHeight="1"/>
    <row r="7347" ht="13.5" customHeight="1"/>
    <row r="7349" ht="13.5" customHeight="1"/>
    <row r="7351" ht="13.5" customHeight="1"/>
    <row r="7353" ht="13.5" customHeight="1"/>
    <row r="7355" ht="13.5" customHeight="1"/>
    <row r="7357" ht="13.5" customHeight="1"/>
    <row r="7359" ht="13.5" customHeight="1"/>
    <row r="7361" ht="13.5" customHeight="1"/>
    <row r="7363" ht="13.5" customHeight="1"/>
    <row r="7365" ht="13.5" customHeight="1"/>
    <row r="7367" ht="13.5" customHeight="1"/>
    <row r="7369" ht="13.5" customHeight="1"/>
    <row r="7371" ht="13.5" customHeight="1"/>
    <row r="7373" ht="13.5" customHeight="1"/>
    <row r="7375" ht="13.5" customHeight="1"/>
    <row r="7377" ht="13.5" customHeight="1"/>
    <row r="7379" ht="13.5" customHeight="1"/>
    <row r="7381" ht="13.5" customHeight="1"/>
    <row r="7383" ht="13.5" customHeight="1"/>
    <row r="7385" ht="13.5" customHeight="1"/>
    <row r="7387" ht="13.5" customHeight="1"/>
    <row r="7389" ht="13.5" customHeight="1"/>
    <row r="7391" ht="13.5" customHeight="1"/>
    <row r="7393" ht="13.5" customHeight="1"/>
    <row r="7395" ht="13.5" customHeight="1"/>
    <row r="7397" ht="13.5" customHeight="1"/>
    <row r="7399" ht="13.5" customHeight="1"/>
    <row r="7401" ht="13.5" customHeight="1"/>
    <row r="7403" ht="13.5" customHeight="1"/>
    <row r="7405" ht="13.5" customHeight="1"/>
    <row r="7407" ht="13.5" customHeight="1"/>
    <row r="7409" ht="13.5" customHeight="1"/>
    <row r="7411" ht="13.5" customHeight="1"/>
    <row r="7413" ht="13.5" customHeight="1"/>
    <row r="7415" ht="13.5" customHeight="1"/>
    <row r="7417" ht="13.5" customHeight="1"/>
    <row r="7419" ht="13.5" customHeight="1"/>
    <row r="7421" ht="13.5" customHeight="1"/>
    <row r="7423" ht="13.5" customHeight="1"/>
    <row r="7425" ht="13.5" customHeight="1"/>
    <row r="7427" ht="13.5" customHeight="1"/>
    <row r="7429" ht="13.5" customHeight="1"/>
    <row r="7431" ht="13.5" customHeight="1"/>
    <row r="7433" ht="13.5" customHeight="1"/>
    <row r="7435" ht="13.5" customHeight="1"/>
    <row r="7437" ht="13.5" customHeight="1"/>
    <row r="7439" ht="13.5" customHeight="1"/>
    <row r="7441" ht="13.5" customHeight="1"/>
    <row r="7443" ht="13.5" customHeight="1"/>
    <row r="7445" ht="13.5" customHeight="1"/>
    <row r="7447" ht="13.5" customHeight="1"/>
    <row r="7449" ht="13.5" customHeight="1"/>
    <row r="7451" ht="13.5" customHeight="1"/>
    <row r="7453" ht="13.5" customHeight="1"/>
    <row r="7455" ht="13.5" customHeight="1"/>
    <row r="7457" ht="13.5" customHeight="1"/>
    <row r="7459" ht="13.5" customHeight="1"/>
    <row r="7461" ht="13.5" customHeight="1"/>
    <row r="7463" ht="13.5" customHeight="1"/>
    <row r="7465" ht="13.5" customHeight="1"/>
    <row r="7467" ht="13.5" customHeight="1"/>
    <row r="7469" ht="13.5" customHeight="1"/>
    <row r="7471" ht="13.5" customHeight="1"/>
    <row r="7473" ht="13.5" customHeight="1"/>
    <row r="7475" ht="13.5" customHeight="1"/>
    <row r="7477" ht="13.5" customHeight="1"/>
    <row r="7479" ht="13.5" customHeight="1"/>
    <row r="7481" ht="13.5" customHeight="1"/>
    <row r="7483" ht="13.5" customHeight="1"/>
    <row r="7485" ht="13.5" customHeight="1"/>
    <row r="7487" ht="13.5" customHeight="1"/>
    <row r="7489" ht="13.5" customHeight="1"/>
    <row r="7491" ht="13.5" customHeight="1"/>
    <row r="7493" ht="13.5" customHeight="1"/>
    <row r="7495" ht="13.5" customHeight="1"/>
    <row r="7497" ht="13.5" customHeight="1"/>
    <row r="7499" ht="13.5" customHeight="1"/>
    <row r="7501" ht="13.5" customHeight="1"/>
    <row r="7503" ht="13.5" customHeight="1"/>
    <row r="7505" ht="13.5" customHeight="1"/>
    <row r="7507" ht="13.5" customHeight="1"/>
    <row r="7509" ht="13.5" customHeight="1"/>
    <row r="7511" ht="13.5" customHeight="1"/>
    <row r="7513" ht="13.5" customHeight="1"/>
    <row r="7515" ht="13.5" customHeight="1"/>
    <row r="7517" ht="13.5" customHeight="1"/>
    <row r="7519" ht="13.5" customHeight="1"/>
    <row r="7521" ht="13.5" customHeight="1"/>
    <row r="7523" ht="13.5" customHeight="1"/>
    <row r="7525" ht="13.5" customHeight="1"/>
    <row r="7527" ht="13.5" customHeight="1"/>
    <row r="7529" ht="13.5" customHeight="1"/>
    <row r="7531" ht="13.5" customHeight="1"/>
    <row r="7533" ht="13.5" customHeight="1"/>
    <row r="7535" ht="13.5" customHeight="1"/>
    <row r="7537" ht="13.5" customHeight="1"/>
    <row r="7539" ht="13.5" customHeight="1"/>
    <row r="7541" ht="13.5" customHeight="1"/>
    <row r="7543" ht="13.5" customHeight="1"/>
    <row r="7545" ht="13.5" customHeight="1"/>
    <row r="7547" ht="13.5" customHeight="1"/>
    <row r="7549" ht="13.5" customHeight="1"/>
    <row r="7551" ht="13.5" customHeight="1"/>
    <row r="7553" ht="13.5" customHeight="1"/>
    <row r="7555" ht="13.5" customHeight="1"/>
    <row r="7557" ht="13.5" customHeight="1"/>
    <row r="7559" ht="13.5" customHeight="1"/>
    <row r="7561" ht="13.5" customHeight="1"/>
    <row r="7563" ht="13.5" customHeight="1"/>
    <row r="7565" ht="13.5" customHeight="1"/>
    <row r="7567" ht="13.5" customHeight="1"/>
    <row r="7569" ht="13.5" customHeight="1"/>
    <row r="7571" ht="13.5" customHeight="1"/>
    <row r="7573" ht="13.5" customHeight="1"/>
    <row r="7575" ht="13.5" customHeight="1"/>
    <row r="7577" ht="13.5" customHeight="1"/>
    <row r="7579" ht="13.5" customHeight="1"/>
    <row r="7581" ht="13.5" customHeight="1"/>
    <row r="7583" ht="13.5" customHeight="1"/>
    <row r="7585" ht="13.5" customHeight="1"/>
    <row r="7587" ht="13.5" customHeight="1"/>
    <row r="7589" ht="13.5" customHeight="1"/>
    <row r="7591" ht="13.5" customHeight="1"/>
    <row r="7593" ht="13.5" customHeight="1"/>
    <row r="7595" ht="13.5" customHeight="1"/>
    <row r="7597" ht="13.5" customHeight="1"/>
    <row r="7599" ht="13.5" customHeight="1"/>
    <row r="7601" ht="13.5" customHeight="1"/>
    <row r="7603" ht="13.5" customHeight="1"/>
    <row r="7605" ht="13.5" customHeight="1"/>
    <row r="7607" ht="13.5" customHeight="1"/>
    <row r="7609" ht="13.5" customHeight="1"/>
    <row r="7611" ht="13.5" customHeight="1"/>
    <row r="7613" ht="13.5" customHeight="1"/>
    <row r="7615" ht="13.5" customHeight="1"/>
    <row r="7617" ht="13.5" customHeight="1"/>
    <row r="7619" ht="13.5" customHeight="1"/>
    <row r="7621" ht="13.5" customHeight="1"/>
    <row r="7623" ht="13.5" customHeight="1"/>
    <row r="7625" ht="13.5" customHeight="1"/>
    <row r="7627" ht="13.5" customHeight="1"/>
    <row r="7629" ht="13.5" customHeight="1"/>
    <row r="7631" ht="13.5" customHeight="1"/>
    <row r="7633" ht="13.5" customHeight="1"/>
    <row r="7635" ht="13.5" customHeight="1"/>
    <row r="7637" ht="13.5" customHeight="1"/>
    <row r="7639" ht="13.5" customHeight="1"/>
    <row r="7641" ht="13.5" customHeight="1"/>
    <row r="7643" ht="13.5" customHeight="1"/>
    <row r="7645" ht="13.5" customHeight="1"/>
    <row r="7647" ht="13.5" customHeight="1"/>
    <row r="7649" ht="13.5" customHeight="1"/>
    <row r="7651" ht="13.5" customHeight="1"/>
    <row r="7653" ht="13.5" customHeight="1"/>
    <row r="7655" ht="13.5" customHeight="1"/>
    <row r="7657" ht="13.5" customHeight="1"/>
    <row r="7659" ht="13.5" customHeight="1"/>
    <row r="7661" ht="13.5" customHeight="1"/>
    <row r="7663" ht="13.5" customHeight="1"/>
    <row r="7665" ht="13.5" customHeight="1"/>
    <row r="7667" ht="13.5" customHeight="1"/>
    <row r="7669" ht="13.5" customHeight="1"/>
    <row r="7671" ht="13.5" customHeight="1"/>
    <row r="7673" ht="13.5" customHeight="1"/>
    <row r="7675" ht="13.5" customHeight="1"/>
    <row r="7677" ht="13.5" customHeight="1"/>
    <row r="7679" ht="13.5" customHeight="1"/>
    <row r="7681" ht="13.5" customHeight="1"/>
    <row r="7683" ht="13.5" customHeight="1"/>
    <row r="7685" ht="13.5" customHeight="1"/>
    <row r="7687" ht="13.5" customHeight="1"/>
    <row r="7689" ht="13.5" customHeight="1"/>
    <row r="7691" ht="13.5" customHeight="1"/>
    <row r="7693" ht="13.5" customHeight="1"/>
    <row r="7695" ht="13.5" customHeight="1"/>
    <row r="7697" ht="13.5" customHeight="1"/>
    <row r="7699" ht="13.5" customHeight="1"/>
    <row r="7701" ht="13.5" customHeight="1"/>
    <row r="7703" ht="13.5" customHeight="1"/>
    <row r="7705" ht="13.5" customHeight="1"/>
    <row r="7707" ht="13.5" customHeight="1"/>
    <row r="7709" ht="13.5" customHeight="1"/>
    <row r="7711" ht="13.5" customHeight="1"/>
    <row r="7713" ht="13.5" customHeight="1"/>
    <row r="7715" ht="13.5" customHeight="1"/>
    <row r="7717" ht="13.5" customHeight="1"/>
    <row r="7719" ht="13.5" customHeight="1"/>
    <row r="7721" ht="13.5" customHeight="1"/>
    <row r="7723" ht="13.5" customHeight="1"/>
    <row r="7725" ht="13.5" customHeight="1"/>
    <row r="7727" ht="13.5" customHeight="1"/>
    <row r="7729" ht="13.5" customHeight="1"/>
    <row r="7731" ht="13.5" customHeight="1"/>
    <row r="7733" ht="13.5" customHeight="1"/>
    <row r="7735" ht="13.5" customHeight="1"/>
    <row r="7737" ht="13.5" customHeight="1"/>
    <row r="7739" ht="13.5" customHeight="1"/>
    <row r="7741" ht="13.5" customHeight="1"/>
    <row r="7743" ht="13.5" customHeight="1"/>
    <row r="7745" ht="13.5" customHeight="1"/>
    <row r="7747" ht="13.5" customHeight="1"/>
    <row r="7749" ht="13.5" customHeight="1"/>
    <row r="7751" ht="13.5" customHeight="1"/>
    <row r="7753" ht="13.5" customHeight="1"/>
    <row r="7755" ht="13.5" customHeight="1"/>
    <row r="7757" ht="13.5" customHeight="1"/>
    <row r="7759" ht="13.5" customHeight="1"/>
    <row r="7761" ht="13.5" customHeight="1"/>
    <row r="7763" ht="13.5" customHeight="1"/>
    <row r="7765" ht="13.5" customHeight="1"/>
    <row r="7767" ht="13.5" customHeight="1"/>
    <row r="7769" ht="13.5" customHeight="1"/>
    <row r="7771" ht="13.5" customHeight="1"/>
    <row r="7773" ht="13.5" customHeight="1"/>
    <row r="7775" ht="13.5" customHeight="1"/>
    <row r="7777" ht="13.5" customHeight="1"/>
    <row r="7779" ht="13.5" customHeight="1"/>
    <row r="7781" ht="13.5" customHeight="1"/>
    <row r="7783" ht="13.5" customHeight="1"/>
    <row r="7785" ht="13.5" customHeight="1"/>
    <row r="7787" ht="13.5" customHeight="1"/>
    <row r="7789" ht="13.5" customHeight="1"/>
    <row r="7791" ht="13.5" customHeight="1"/>
    <row r="7793" ht="13.5" customHeight="1"/>
    <row r="7795" ht="13.5" customHeight="1"/>
    <row r="7797" ht="13.5" customHeight="1"/>
    <row r="7799" ht="13.5" customHeight="1"/>
    <row r="7801" ht="13.5" customHeight="1"/>
    <row r="7803" ht="13.5" customHeight="1"/>
    <row r="7805" ht="13.5" customHeight="1"/>
    <row r="7807" ht="13.5" customHeight="1"/>
    <row r="7809" ht="13.5" customHeight="1"/>
    <row r="7811" ht="13.5" customHeight="1"/>
    <row r="7813" ht="13.5" customHeight="1"/>
    <row r="7815" ht="13.5" customHeight="1"/>
    <row r="7817" ht="13.5" customHeight="1"/>
    <row r="7819" ht="13.5" customHeight="1"/>
    <row r="7821" ht="13.5" customHeight="1"/>
    <row r="7823" ht="13.5" customHeight="1"/>
    <row r="7825" ht="13.5" customHeight="1"/>
    <row r="7827" ht="13.5" customHeight="1"/>
    <row r="7829" ht="13.5" customHeight="1"/>
    <row r="7831" ht="13.5" customHeight="1"/>
    <row r="7833" ht="13.5" customHeight="1"/>
    <row r="7835" ht="13.5" customHeight="1"/>
    <row r="7837" ht="13.5" customHeight="1"/>
    <row r="7839" ht="13.5" customHeight="1"/>
    <row r="7841" ht="13.5" customHeight="1"/>
    <row r="7843" ht="13.5" customHeight="1"/>
    <row r="7845" ht="13.5" customHeight="1"/>
    <row r="7847" ht="13.5" customHeight="1"/>
    <row r="7849" ht="13.5" customHeight="1"/>
    <row r="7851" ht="13.5" customHeight="1"/>
    <row r="7853" ht="13.5" customHeight="1"/>
    <row r="7855" ht="13.5" customHeight="1"/>
    <row r="7857" ht="13.5" customHeight="1"/>
    <row r="7859" ht="13.5" customHeight="1"/>
    <row r="7861" ht="13.5" customHeight="1"/>
    <row r="7863" ht="13.5" customHeight="1"/>
    <row r="7865" ht="13.5" customHeight="1"/>
    <row r="7867" ht="13.5" customHeight="1"/>
    <row r="7869" ht="13.5" customHeight="1"/>
    <row r="7871" ht="13.5" customHeight="1"/>
    <row r="7873" ht="13.5" customHeight="1"/>
    <row r="7875" ht="13.5" customHeight="1"/>
    <row r="7877" ht="13.5" customHeight="1"/>
    <row r="7879" ht="13.5" customHeight="1"/>
    <row r="7881" ht="13.5" customHeight="1"/>
    <row r="7883" ht="13.5" customHeight="1"/>
    <row r="7885" ht="13.5" customHeight="1"/>
    <row r="7887" ht="13.5" customHeight="1"/>
    <row r="7889" ht="13.5" customHeight="1"/>
    <row r="7891" ht="13.5" customHeight="1"/>
    <row r="7893" ht="13.5" customHeight="1"/>
    <row r="7895" ht="13.5" customHeight="1"/>
    <row r="7897" ht="13.5" customHeight="1"/>
    <row r="7899" ht="13.5" customHeight="1"/>
    <row r="7901" ht="13.5" customHeight="1"/>
    <row r="7903" ht="13.5" customHeight="1"/>
    <row r="7905" ht="13.5" customHeight="1"/>
    <row r="7907" ht="13.5" customHeight="1"/>
    <row r="7909" ht="13.5" customHeight="1"/>
    <row r="7911" ht="13.5" customHeight="1"/>
    <row r="7913" ht="13.5" customHeight="1"/>
    <row r="7915" ht="13.5" customHeight="1"/>
    <row r="7917" ht="13.5" customHeight="1"/>
    <row r="7919" ht="13.5" customHeight="1"/>
    <row r="7921" ht="13.5" customHeight="1"/>
    <row r="7923" ht="13.5" customHeight="1"/>
    <row r="7925" ht="13.5" customHeight="1"/>
    <row r="7927" ht="13.5" customHeight="1"/>
    <row r="7929" ht="13.5" customHeight="1"/>
    <row r="7931" ht="13.5" customHeight="1"/>
    <row r="7933" ht="13.5" customHeight="1"/>
    <row r="7935" ht="13.5" customHeight="1"/>
    <row r="7937" ht="13.5" customHeight="1"/>
    <row r="7939" ht="13.5" customHeight="1"/>
    <row r="7941" ht="13.5" customHeight="1"/>
    <row r="7943" ht="13.5" customHeight="1"/>
    <row r="7945" ht="13.5" customHeight="1"/>
    <row r="7947" ht="13.5" customHeight="1"/>
    <row r="7949" ht="13.5" customHeight="1"/>
    <row r="7951" ht="13.5" customHeight="1"/>
    <row r="7953" ht="13.5" customHeight="1"/>
    <row r="7955" ht="13.5" customHeight="1"/>
    <row r="7957" ht="13.5" customHeight="1"/>
    <row r="7959" ht="13.5" customHeight="1"/>
    <row r="7961" ht="13.5" customHeight="1"/>
    <row r="7963" ht="13.5" customHeight="1"/>
    <row r="7965" ht="13.5" customHeight="1"/>
    <row r="7967" ht="13.5" customHeight="1"/>
    <row r="7969" ht="13.5" customHeight="1"/>
    <row r="7971" ht="13.5" customHeight="1"/>
    <row r="7973" ht="13.5" customHeight="1"/>
    <row r="7975" ht="13.5" customHeight="1"/>
    <row r="7977" ht="13.5" customHeight="1"/>
    <row r="7979" ht="13.5" customHeight="1"/>
    <row r="7981" ht="13.5" customHeight="1"/>
    <row r="7983" ht="13.5" customHeight="1"/>
    <row r="7985" ht="13.5" customHeight="1"/>
    <row r="7987" ht="13.5" customHeight="1"/>
    <row r="7989" ht="13.5" customHeight="1"/>
    <row r="7991" ht="13.5" customHeight="1"/>
    <row r="7993" ht="13.5" customHeight="1"/>
    <row r="7995" ht="13.5" customHeight="1"/>
    <row r="7997" ht="13.5" customHeight="1"/>
    <row r="7999" ht="13.5" customHeight="1"/>
    <row r="8001" ht="13.5" customHeight="1"/>
    <row r="8003" ht="13.5" customHeight="1"/>
    <row r="8005" ht="13.5" customHeight="1"/>
    <row r="8007" ht="13.5" customHeight="1"/>
    <row r="8009" ht="13.5" customHeight="1"/>
    <row r="8011" ht="13.5" customHeight="1"/>
    <row r="8013" ht="13.5" customHeight="1"/>
    <row r="8015" ht="13.5" customHeight="1"/>
    <row r="8017" ht="13.5" customHeight="1"/>
    <row r="8019" ht="13.5" customHeight="1"/>
    <row r="8021" ht="13.5" customHeight="1"/>
    <row r="8023" ht="13.5" customHeight="1"/>
    <row r="8025" ht="13.5" customHeight="1"/>
    <row r="8027" ht="13.5" customHeight="1"/>
    <row r="8029" ht="13.5" customHeight="1"/>
    <row r="8031" ht="13.5" customHeight="1"/>
    <row r="8033" ht="13.5" customHeight="1"/>
    <row r="8035" ht="13.5" customHeight="1"/>
    <row r="8037" ht="13.5" customHeight="1"/>
    <row r="8039" ht="13.5" customHeight="1"/>
    <row r="8041" ht="13.5" customHeight="1"/>
    <row r="8043" ht="13.5" customHeight="1"/>
    <row r="8045" ht="13.5" customHeight="1"/>
    <row r="8047" ht="13.5" customHeight="1"/>
    <row r="8049" ht="13.5" customHeight="1"/>
    <row r="8051" ht="13.5" customHeight="1"/>
    <row r="8053" ht="13.5" customHeight="1"/>
    <row r="8055" ht="13.5" customHeight="1"/>
    <row r="8057" ht="13.5" customHeight="1"/>
    <row r="8059" ht="13.5" customHeight="1"/>
    <row r="8061" ht="13.5" customHeight="1"/>
    <row r="8063" ht="13.5" customHeight="1"/>
    <row r="8065" ht="13.5" customHeight="1"/>
    <row r="8067" ht="13.5" customHeight="1"/>
    <row r="8069" ht="13.5" customHeight="1"/>
    <row r="8071" ht="13.5" customHeight="1"/>
    <row r="8073" ht="13.5" customHeight="1"/>
    <row r="8075" ht="13.5" customHeight="1"/>
    <row r="8077" ht="13.5" customHeight="1"/>
    <row r="8079" ht="13.5" customHeight="1"/>
    <row r="8081" ht="13.5" customHeight="1"/>
    <row r="8083" ht="13.5" customHeight="1"/>
    <row r="8085" ht="13.5" customHeight="1"/>
    <row r="8087" ht="13.5" customHeight="1"/>
    <row r="8089" ht="13.5" customHeight="1"/>
    <row r="8091" ht="13.5" customHeight="1"/>
    <row r="8093" ht="13.5" customHeight="1"/>
    <row r="8095" ht="13.5" customHeight="1"/>
    <row r="8097" ht="13.5" customHeight="1"/>
    <row r="8099" ht="13.5" customHeight="1"/>
    <row r="8101" ht="13.5" customHeight="1"/>
    <row r="8103" ht="13.5" customHeight="1"/>
    <row r="8105" ht="13.5" customHeight="1"/>
    <row r="8107" ht="13.5" customHeight="1"/>
    <row r="8109" ht="13.5" customHeight="1"/>
    <row r="8111" ht="13.5" customHeight="1"/>
    <row r="8113" ht="13.5" customHeight="1"/>
    <row r="8115" ht="13.5" customHeight="1"/>
    <row r="8117" ht="13.5" customHeight="1"/>
    <row r="8119" ht="13.5" customHeight="1"/>
    <row r="8121" ht="13.5" customHeight="1"/>
    <row r="8123" ht="13.5" customHeight="1"/>
    <row r="8125" ht="13.5" customHeight="1"/>
    <row r="8127" ht="13.5" customHeight="1"/>
    <row r="8129" ht="13.5" customHeight="1"/>
    <row r="8131" ht="13.5" customHeight="1"/>
    <row r="8133" ht="13.5" customHeight="1"/>
    <row r="8135" ht="13.5" customHeight="1"/>
    <row r="8137" ht="13.5" customHeight="1"/>
    <row r="8139" ht="13.5" customHeight="1"/>
    <row r="8141" ht="13.5" customHeight="1"/>
    <row r="8143" ht="13.5" customHeight="1"/>
    <row r="8145" ht="13.5" customHeight="1"/>
    <row r="8147" ht="13.5" customHeight="1"/>
    <row r="8149" ht="13.5" customHeight="1"/>
    <row r="8151" ht="13.5" customHeight="1"/>
    <row r="8153" ht="13.5" customHeight="1"/>
    <row r="8155" ht="13.5" customHeight="1"/>
    <row r="8157" ht="13.5" customHeight="1"/>
    <row r="8159" ht="13.5" customHeight="1"/>
    <row r="8161" ht="13.5" customHeight="1"/>
    <row r="8163" ht="13.5" customHeight="1"/>
    <row r="8165" ht="13.5" customHeight="1"/>
    <row r="8167" ht="13.5" customHeight="1"/>
    <row r="8169" ht="13.5" customHeight="1"/>
    <row r="8171" ht="13.5" customHeight="1"/>
    <row r="8173" ht="13.5" customHeight="1"/>
    <row r="8175" ht="13.5" customHeight="1"/>
    <row r="8177" ht="13.5" customHeight="1"/>
    <row r="8179" ht="13.5" customHeight="1"/>
    <row r="8181" ht="13.5" customHeight="1"/>
    <row r="8183" ht="13.5" customHeight="1"/>
    <row r="8185" ht="13.5" customHeight="1"/>
    <row r="8187" ht="13.5" customHeight="1"/>
    <row r="8189" ht="13.5" customHeight="1"/>
    <row r="8191" ht="13.5" customHeight="1"/>
    <row r="8193" ht="13.5" customHeight="1"/>
    <row r="8195" ht="13.5" customHeight="1"/>
    <row r="8197" ht="13.5" customHeight="1"/>
    <row r="8199" ht="13.5" customHeight="1"/>
    <row r="8201" ht="13.5" customHeight="1"/>
    <row r="8203" ht="13.5" customHeight="1"/>
    <row r="8205" ht="13.5" customHeight="1"/>
    <row r="8207" ht="13.5" customHeight="1"/>
    <row r="8209" ht="13.5" customHeight="1"/>
    <row r="8211" ht="13.5" customHeight="1"/>
    <row r="8213" ht="13.5" customHeight="1"/>
    <row r="8215" ht="13.5" customHeight="1"/>
    <row r="8217" ht="13.5" customHeight="1"/>
    <row r="8219" ht="13.5" customHeight="1"/>
    <row r="8221" ht="13.5" customHeight="1"/>
    <row r="8223" ht="13.5" customHeight="1"/>
    <row r="8225" ht="13.5" customHeight="1"/>
    <row r="8227" ht="13.5" customHeight="1"/>
    <row r="8229" ht="13.5" customHeight="1"/>
    <row r="8231" ht="13.5" customHeight="1"/>
    <row r="8233" ht="13.5" customHeight="1"/>
    <row r="8235" ht="13.5" customHeight="1"/>
    <row r="8237" ht="13.5" customHeight="1"/>
    <row r="8239" ht="13.5" customHeight="1"/>
    <row r="8241" ht="13.5" customHeight="1"/>
    <row r="8243" ht="13.5" customHeight="1"/>
    <row r="8245" ht="13.5" customHeight="1"/>
    <row r="8247" ht="13.5" customHeight="1"/>
    <row r="8249" ht="13.5" customHeight="1"/>
    <row r="8251" ht="13.5" customHeight="1"/>
    <row r="8253" ht="13.5" customHeight="1"/>
    <row r="8255" ht="13.5" customHeight="1"/>
    <row r="8257" ht="13.5" customHeight="1"/>
    <row r="8259" ht="13.5" customHeight="1"/>
    <row r="8261" ht="13.5" customHeight="1"/>
    <row r="8263" ht="13.5" customHeight="1"/>
    <row r="8265" ht="13.5" customHeight="1"/>
    <row r="8267" ht="13.5" customHeight="1"/>
    <row r="8269" ht="13.5" customHeight="1"/>
    <row r="8271" ht="13.5" customHeight="1"/>
    <row r="8273" ht="13.5" customHeight="1"/>
    <row r="8275" ht="13.5" customHeight="1"/>
    <row r="8277" ht="13.5" customHeight="1"/>
    <row r="8279" ht="13.5" customHeight="1"/>
    <row r="8281" ht="13.5" customHeight="1"/>
    <row r="8283" ht="13.5" customHeight="1"/>
    <row r="8285" ht="13.5" customHeight="1"/>
    <row r="8287" ht="13.5" customHeight="1"/>
    <row r="8289" ht="13.5" customHeight="1"/>
    <row r="8291" ht="13.5" customHeight="1"/>
    <row r="8293" ht="13.5" customHeight="1"/>
    <row r="8295" ht="13.5" customHeight="1"/>
    <row r="8297" ht="13.5" customHeight="1"/>
    <row r="8299" ht="13.5" customHeight="1"/>
    <row r="8301" ht="13.5" customHeight="1"/>
    <row r="8303" ht="13.5" customHeight="1"/>
    <row r="8305" ht="13.5" customHeight="1"/>
    <row r="8307" ht="13.5" customHeight="1"/>
    <row r="8309" ht="13.5" customHeight="1"/>
    <row r="8311" ht="13.5" customHeight="1"/>
    <row r="8313" ht="13.5" customHeight="1"/>
    <row r="8315" ht="13.5" customHeight="1"/>
    <row r="8317" ht="13.5" customHeight="1"/>
    <row r="8319" ht="13.5" customHeight="1"/>
    <row r="8321" ht="13.5" customHeight="1"/>
    <row r="8323" ht="13.5" customHeight="1"/>
    <row r="8325" ht="13.5" customHeight="1"/>
    <row r="8327" ht="13.5" customHeight="1"/>
    <row r="8329" ht="13.5" customHeight="1"/>
    <row r="8331" ht="13.5" customHeight="1"/>
    <row r="8333" ht="13.5" customHeight="1"/>
    <row r="8335" ht="13.5" customHeight="1"/>
    <row r="8337" ht="13.5" customHeight="1"/>
    <row r="8339" ht="13.5" customHeight="1"/>
    <row r="8341" ht="13.5" customHeight="1"/>
    <row r="8343" ht="13.5" customHeight="1"/>
    <row r="8345" ht="13.5" customHeight="1"/>
    <row r="8347" ht="13.5" customHeight="1"/>
    <row r="8349" ht="13.5" customHeight="1"/>
    <row r="8351" ht="13.5" customHeight="1"/>
    <row r="8353" ht="13.5" customHeight="1"/>
    <row r="8355" ht="13.5" customHeight="1"/>
    <row r="8357" ht="13.5" customHeight="1"/>
    <row r="8359" ht="13.5" customHeight="1"/>
    <row r="8361" ht="13.5" customHeight="1"/>
    <row r="8363" ht="13.5" customHeight="1"/>
    <row r="8365" ht="13.5" customHeight="1"/>
    <row r="8367" ht="13.5" customHeight="1"/>
    <row r="8369" ht="13.5" customHeight="1"/>
    <row r="8371" ht="13.5" customHeight="1"/>
    <row r="8373" ht="13.5" customHeight="1"/>
    <row r="8375" ht="13.5" customHeight="1"/>
    <row r="8377" ht="13.5" customHeight="1"/>
    <row r="8379" ht="13.5" customHeight="1"/>
    <row r="8381" ht="13.5" customHeight="1"/>
    <row r="8383" ht="13.5" customHeight="1"/>
    <row r="8385" ht="13.5" customHeight="1"/>
    <row r="8387" ht="13.5" customHeight="1"/>
    <row r="8389" ht="13.5" customHeight="1"/>
    <row r="8391" ht="13.5" customHeight="1"/>
    <row r="8393" ht="13.5" customHeight="1"/>
    <row r="8395" ht="13.5" customHeight="1"/>
    <row r="8397" ht="13.5" customHeight="1"/>
    <row r="8399" ht="13.5" customHeight="1"/>
    <row r="8401" ht="13.5" customHeight="1"/>
    <row r="8403" ht="13.5" customHeight="1"/>
    <row r="8405" ht="13.5" customHeight="1"/>
    <row r="8407" ht="13.5" customHeight="1"/>
    <row r="8409" ht="13.5" customHeight="1"/>
    <row r="8411" ht="13.5" customHeight="1"/>
    <row r="8413" ht="13.5" customHeight="1"/>
    <row r="8415" ht="13.5" customHeight="1"/>
    <row r="8417" ht="13.5" customHeight="1"/>
    <row r="8419" ht="13.5" customHeight="1"/>
    <row r="8421" ht="13.5" customHeight="1"/>
    <row r="8423" ht="13.5" customHeight="1"/>
    <row r="8425" ht="13.5" customHeight="1"/>
    <row r="8427" ht="13.5" customHeight="1"/>
    <row r="8429" ht="13.5" customHeight="1"/>
    <row r="8431" ht="13.5" customHeight="1"/>
    <row r="8433" ht="13.5" customHeight="1"/>
    <row r="8435" ht="13.5" customHeight="1"/>
    <row r="8437" ht="13.5" customHeight="1"/>
    <row r="8439" ht="13.5" customHeight="1"/>
    <row r="8441" ht="13.5" customHeight="1"/>
    <row r="8443" ht="13.5" customHeight="1"/>
    <row r="8445" ht="13.5" customHeight="1"/>
    <row r="8447" ht="13.5" customHeight="1"/>
    <row r="8449" ht="13.5" customHeight="1"/>
    <row r="8451" ht="13.5" customHeight="1"/>
    <row r="8453" ht="13.5" customHeight="1"/>
    <row r="8455" ht="13.5" customHeight="1"/>
    <row r="8457" ht="13.5" customHeight="1"/>
    <row r="8459" ht="13.5" customHeight="1"/>
    <row r="8461" ht="13.5" customHeight="1"/>
    <row r="8463" ht="13.5" customHeight="1"/>
    <row r="8465" ht="13.5" customHeight="1"/>
    <row r="8467" ht="13.5" customHeight="1"/>
    <row r="8469" ht="13.5" customHeight="1"/>
    <row r="8471" ht="13.5" customHeight="1"/>
    <row r="8473" ht="13.5" customHeight="1"/>
    <row r="8475" ht="13.5" customHeight="1"/>
    <row r="8477" ht="13.5" customHeight="1"/>
    <row r="8479" ht="13.5" customHeight="1"/>
    <row r="8481" ht="13.5" customHeight="1"/>
    <row r="8483" ht="13.5" customHeight="1"/>
    <row r="8485" ht="13.5" customHeight="1"/>
    <row r="8487" ht="13.5" customHeight="1"/>
    <row r="8489" ht="13.5" customHeight="1"/>
    <row r="8491" ht="13.5" customHeight="1"/>
    <row r="8493" ht="13.5" customHeight="1"/>
    <row r="8495" ht="13.5" customHeight="1"/>
    <row r="8497" ht="13.5" customHeight="1"/>
    <row r="8499" ht="13.5" customHeight="1"/>
    <row r="8501" ht="13.5" customHeight="1"/>
    <row r="8503" ht="13.5" customHeight="1"/>
    <row r="8505" ht="13.5" customHeight="1"/>
    <row r="8507" ht="13.5" customHeight="1"/>
    <row r="8509" ht="13.5" customHeight="1"/>
    <row r="8511" ht="13.5" customHeight="1"/>
    <row r="8513" ht="13.5" customHeight="1"/>
    <row r="8515" ht="13.5" customHeight="1"/>
    <row r="8517" ht="13.5" customHeight="1"/>
    <row r="8519" ht="13.5" customHeight="1"/>
    <row r="8521" ht="13.5" customHeight="1"/>
    <row r="8523" ht="13.5" customHeight="1"/>
    <row r="8525" ht="13.5" customHeight="1"/>
    <row r="8527" ht="13.5" customHeight="1"/>
    <row r="8529" ht="13.5" customHeight="1"/>
    <row r="8531" ht="13.5" customHeight="1"/>
    <row r="8533" ht="13.5" customHeight="1"/>
    <row r="8535" ht="13.5" customHeight="1"/>
    <row r="8537" ht="13.5" customHeight="1"/>
    <row r="8539" ht="13.5" customHeight="1"/>
    <row r="8541" ht="13.5" customHeight="1"/>
    <row r="8543" ht="13.5" customHeight="1"/>
    <row r="8545" ht="13.5" customHeight="1"/>
    <row r="8547" ht="13.5" customHeight="1"/>
    <row r="8549" ht="13.5" customHeight="1"/>
    <row r="8551" ht="13.5" customHeight="1"/>
    <row r="8553" ht="13.5" customHeight="1"/>
    <row r="8555" ht="13.5" customHeight="1"/>
    <row r="8557" ht="13.5" customHeight="1"/>
    <row r="8559" ht="13.5" customHeight="1"/>
    <row r="8561" ht="13.5" customHeight="1"/>
    <row r="8563" ht="13.5" customHeight="1"/>
    <row r="8565" ht="13.5" customHeight="1"/>
    <row r="8567" ht="13.5" customHeight="1"/>
    <row r="8569" ht="13.5" customHeight="1"/>
    <row r="8571" ht="13.5" customHeight="1"/>
    <row r="8573" ht="13.5" customHeight="1"/>
    <row r="8575" ht="13.5" customHeight="1"/>
    <row r="8577" ht="13.5" customHeight="1"/>
    <row r="8579" ht="13.5" customHeight="1"/>
    <row r="8581" ht="13.5" customHeight="1"/>
    <row r="8583" ht="13.5" customHeight="1"/>
    <row r="8585" ht="13.5" customHeight="1"/>
    <row r="8587" ht="13.5" customHeight="1"/>
    <row r="8589" ht="13.5" customHeight="1"/>
    <row r="8591" ht="13.5" customHeight="1"/>
    <row r="8593" ht="13.5" customHeight="1"/>
    <row r="8595" ht="13.5" customHeight="1"/>
    <row r="8597" ht="13.5" customHeight="1"/>
    <row r="8599" ht="13.5" customHeight="1"/>
    <row r="8601" ht="13.5" customHeight="1"/>
    <row r="8603" ht="13.5" customHeight="1"/>
    <row r="8605" ht="13.5" customHeight="1"/>
    <row r="8607" ht="13.5" customHeight="1"/>
    <row r="8609" ht="13.5" customHeight="1"/>
    <row r="8611" ht="13.5" customHeight="1"/>
    <row r="8613" ht="13.5" customHeight="1"/>
    <row r="8615" ht="13.5" customHeight="1"/>
    <row r="8617" ht="13.5" customHeight="1"/>
    <row r="8619" ht="13.5" customHeight="1"/>
    <row r="8621" ht="13.5" customHeight="1"/>
    <row r="8623" ht="13.5" customHeight="1"/>
    <row r="8625" ht="13.5" customHeight="1"/>
    <row r="8627" ht="13.5" customHeight="1"/>
    <row r="8629" ht="13.5" customHeight="1"/>
    <row r="8631" ht="13.5" customHeight="1"/>
    <row r="8633" ht="13.5" customHeight="1"/>
    <row r="8635" ht="13.5" customHeight="1"/>
    <row r="8637" ht="13.5" customHeight="1"/>
    <row r="8639" ht="13.5" customHeight="1"/>
    <row r="8641" ht="13.5" customHeight="1"/>
    <row r="8643" ht="13.5" customHeight="1"/>
    <row r="8645" ht="13.5" customHeight="1"/>
    <row r="8647" ht="13.5" customHeight="1"/>
    <row r="8649" ht="13.5" customHeight="1"/>
    <row r="8651" ht="13.5" customHeight="1"/>
    <row r="8653" ht="13.5" customHeight="1"/>
    <row r="8655" ht="13.5" customHeight="1"/>
    <row r="8657" ht="13.5" customHeight="1"/>
    <row r="8659" ht="13.5" customHeight="1"/>
    <row r="8661" ht="13.5" customHeight="1"/>
    <row r="8663" ht="13.5" customHeight="1"/>
    <row r="8665" ht="13.5" customHeight="1"/>
    <row r="8667" ht="13.5" customHeight="1"/>
    <row r="8669" ht="13.5" customHeight="1"/>
    <row r="8671" ht="13.5" customHeight="1"/>
    <row r="8673" ht="13.5" customHeight="1"/>
    <row r="8675" ht="13.5" customHeight="1"/>
    <row r="8677" ht="13.5" customHeight="1"/>
    <row r="8679" ht="13.5" customHeight="1"/>
    <row r="8681" ht="13.5" customHeight="1"/>
    <row r="8683" ht="13.5" customHeight="1"/>
    <row r="8685" ht="13.5" customHeight="1"/>
    <row r="8687" ht="13.5" customHeight="1"/>
    <row r="8689" ht="13.5" customHeight="1"/>
    <row r="8691" ht="13.5" customHeight="1"/>
    <row r="8693" ht="13.5" customHeight="1"/>
    <row r="8695" ht="13.5" customHeight="1"/>
    <row r="8697" ht="13.5" customHeight="1"/>
    <row r="8699" ht="13.5" customHeight="1"/>
    <row r="8701" ht="13.5" customHeight="1"/>
    <row r="8703" ht="13.5" customHeight="1"/>
    <row r="8705" ht="13.5" customHeight="1"/>
    <row r="8707" ht="13.5" customHeight="1"/>
    <row r="8709" ht="13.5" customHeight="1"/>
    <row r="8711" ht="13.5" customHeight="1"/>
    <row r="8713" ht="13.5" customHeight="1"/>
    <row r="8715" ht="13.5" customHeight="1"/>
    <row r="8717" ht="13.5" customHeight="1"/>
    <row r="8719" ht="13.5" customHeight="1"/>
    <row r="8721" ht="13.5" customHeight="1"/>
    <row r="8723" ht="13.5" customHeight="1"/>
    <row r="8725" ht="13.5" customHeight="1"/>
    <row r="8727" ht="13.5" customHeight="1"/>
    <row r="8729" ht="13.5" customHeight="1"/>
    <row r="8731" ht="13.5" customHeight="1"/>
    <row r="8733" ht="13.5" customHeight="1"/>
    <row r="8735" ht="13.5" customHeight="1"/>
    <row r="8737" ht="13.5" customHeight="1"/>
    <row r="8739" ht="13.5" customHeight="1"/>
    <row r="8741" ht="13.5" customHeight="1"/>
    <row r="8743" ht="13.5" customHeight="1"/>
    <row r="8745" ht="13.5" customHeight="1"/>
    <row r="8747" ht="13.5" customHeight="1"/>
    <row r="8749" ht="13.5" customHeight="1"/>
    <row r="8751" ht="13.5" customHeight="1"/>
    <row r="8753" ht="13.5" customHeight="1"/>
    <row r="8755" ht="13.5" customHeight="1"/>
    <row r="8757" ht="13.5" customHeight="1"/>
    <row r="8759" ht="13.5" customHeight="1"/>
    <row r="8761" ht="13.5" customHeight="1"/>
    <row r="8763" ht="13.5" customHeight="1"/>
    <row r="8765" ht="13.5" customHeight="1"/>
    <row r="8767" ht="13.5" customHeight="1"/>
    <row r="8769" ht="13.5" customHeight="1"/>
    <row r="8771" ht="13.5" customHeight="1"/>
    <row r="8773" ht="13.5" customHeight="1"/>
    <row r="8775" ht="13.5" customHeight="1"/>
    <row r="8777" ht="13.5" customHeight="1"/>
    <row r="8779" ht="13.5" customHeight="1"/>
    <row r="8781" ht="13.5" customHeight="1"/>
    <row r="8783" ht="13.5" customHeight="1"/>
    <row r="8785" ht="13.5" customHeight="1"/>
    <row r="8787" ht="13.5" customHeight="1"/>
    <row r="8789" ht="13.5" customHeight="1"/>
    <row r="8791" ht="13.5" customHeight="1"/>
    <row r="8793" ht="13.5" customHeight="1"/>
    <row r="8795" ht="13.5" customHeight="1"/>
    <row r="8797" ht="13.5" customHeight="1"/>
    <row r="8799" ht="13.5" customHeight="1"/>
    <row r="8801" ht="13.5" customHeight="1"/>
    <row r="8803" ht="13.5" customHeight="1"/>
    <row r="8805" ht="13.5" customHeight="1"/>
    <row r="8807" ht="13.5" customHeight="1"/>
    <row r="8809" ht="13.5" customHeight="1"/>
    <row r="8811" ht="13.5" customHeight="1"/>
    <row r="8813" ht="13.5" customHeight="1"/>
    <row r="8815" ht="13.5" customHeight="1"/>
    <row r="8817" ht="13.5" customHeight="1"/>
    <row r="8819" ht="13.5" customHeight="1"/>
    <row r="8821" ht="13.5" customHeight="1"/>
    <row r="8823" ht="13.5" customHeight="1"/>
    <row r="8825" ht="13.5" customHeight="1"/>
    <row r="8827" ht="13.5" customHeight="1"/>
    <row r="8829" ht="13.5" customHeight="1"/>
    <row r="8831" ht="13.5" customHeight="1"/>
    <row r="8833" ht="13.5" customHeight="1"/>
    <row r="8835" ht="13.5" customHeight="1"/>
    <row r="8837" ht="13.5" customHeight="1"/>
    <row r="8839" ht="13.5" customHeight="1"/>
    <row r="8841" ht="13.5" customHeight="1"/>
    <row r="8843" ht="13.5" customHeight="1"/>
    <row r="8845" ht="13.5" customHeight="1"/>
    <row r="8847" ht="13.5" customHeight="1"/>
    <row r="8849" ht="13.5" customHeight="1"/>
    <row r="8851" ht="13.5" customHeight="1"/>
    <row r="8853" ht="13.5" customHeight="1"/>
    <row r="8855" ht="13.5" customHeight="1"/>
    <row r="8857" ht="13.5" customHeight="1"/>
    <row r="8859" ht="13.5" customHeight="1"/>
    <row r="8861" ht="13.5" customHeight="1"/>
    <row r="8863" ht="13.5" customHeight="1"/>
    <row r="8865" ht="13.5" customHeight="1"/>
    <row r="8867" ht="13.5" customHeight="1"/>
    <row r="8869" ht="13.5" customHeight="1"/>
    <row r="8871" ht="13.5" customHeight="1"/>
    <row r="8873" ht="13.5" customHeight="1"/>
    <row r="8875" ht="13.5" customHeight="1"/>
    <row r="8877" ht="13.5" customHeight="1"/>
    <row r="8879" ht="13.5" customHeight="1"/>
    <row r="8881" ht="13.5" customHeight="1"/>
    <row r="8883" ht="13.5" customHeight="1"/>
    <row r="8885" ht="13.5" customHeight="1"/>
    <row r="8887" ht="13.5" customHeight="1"/>
    <row r="8889" ht="13.5" customHeight="1"/>
    <row r="8891" ht="13.5" customHeight="1"/>
    <row r="8893" ht="13.5" customHeight="1"/>
    <row r="8895" ht="13.5" customHeight="1"/>
    <row r="8897" ht="13.5" customHeight="1"/>
    <row r="8899" ht="13.5" customHeight="1"/>
    <row r="8901" ht="13.5" customHeight="1"/>
    <row r="8903" ht="13.5" customHeight="1"/>
    <row r="8905" ht="13.5" customHeight="1"/>
    <row r="8907" ht="13.5" customHeight="1"/>
    <row r="8909" ht="13.5" customHeight="1"/>
    <row r="8911" ht="13.5" customHeight="1"/>
    <row r="8913" ht="13.5" customHeight="1"/>
    <row r="8915" ht="13.5" customHeight="1"/>
    <row r="8917" ht="13.5" customHeight="1"/>
    <row r="8919" ht="13.5" customHeight="1"/>
    <row r="8921" ht="13.5" customHeight="1"/>
    <row r="8923" ht="13.5" customHeight="1"/>
    <row r="8925" ht="13.5" customHeight="1"/>
    <row r="8927" ht="13.5" customHeight="1"/>
    <row r="8929" ht="13.5" customHeight="1"/>
    <row r="8931" ht="13.5" customHeight="1"/>
    <row r="8933" ht="13.5" customHeight="1"/>
    <row r="8935" ht="13.5" customHeight="1"/>
    <row r="8937" ht="13.5" customHeight="1"/>
    <row r="8939" ht="13.5" customHeight="1"/>
    <row r="8941" ht="13.5" customHeight="1"/>
    <row r="8943" ht="13.5" customHeight="1"/>
    <row r="8945" ht="13.5" customHeight="1"/>
    <row r="8947" ht="13.5" customHeight="1"/>
    <row r="8949" ht="13.5" customHeight="1"/>
    <row r="8951" ht="13.5" customHeight="1"/>
    <row r="8953" ht="13.5" customHeight="1"/>
    <row r="8955" ht="13.5" customHeight="1"/>
    <row r="8957" ht="13.5" customHeight="1"/>
    <row r="8959" ht="13.5" customHeight="1"/>
    <row r="8961" ht="13.5" customHeight="1"/>
    <row r="8963" ht="13.5" customHeight="1"/>
    <row r="8965" ht="13.5" customHeight="1"/>
    <row r="8967" ht="13.5" customHeight="1"/>
    <row r="8969" ht="13.5" customHeight="1"/>
    <row r="8971" ht="13.5" customHeight="1"/>
    <row r="8973" ht="13.5" customHeight="1"/>
    <row r="8975" ht="13.5" customHeight="1"/>
    <row r="8977" ht="13.5" customHeight="1"/>
    <row r="8979" ht="13.5" customHeight="1"/>
    <row r="8981" ht="13.5" customHeight="1"/>
    <row r="8983" ht="13.5" customHeight="1"/>
    <row r="8985" ht="13.5" customHeight="1"/>
    <row r="8987" ht="13.5" customHeight="1"/>
    <row r="8989" ht="13.5" customHeight="1"/>
    <row r="8991" ht="13.5" customHeight="1"/>
    <row r="8993" ht="13.5" customHeight="1"/>
    <row r="8995" ht="13.5" customHeight="1"/>
    <row r="8997" ht="13.5" customHeight="1"/>
    <row r="8999" ht="13.5" customHeight="1"/>
    <row r="9001" ht="13.5" customHeight="1"/>
    <row r="9003" ht="13.5" customHeight="1"/>
    <row r="9005" ht="13.5" customHeight="1"/>
    <row r="9007" ht="13.5" customHeight="1"/>
    <row r="9009" ht="13.5" customHeight="1"/>
    <row r="9011" ht="13.5" customHeight="1"/>
    <row r="9013" ht="13.5" customHeight="1"/>
    <row r="9015" ht="13.5" customHeight="1"/>
    <row r="9017" ht="13.5" customHeight="1"/>
    <row r="9019" ht="13.5" customHeight="1"/>
    <row r="9021" ht="13.5" customHeight="1"/>
    <row r="9023" ht="13.5" customHeight="1"/>
    <row r="9025" ht="13.5" customHeight="1"/>
    <row r="9027" ht="13.5" customHeight="1"/>
    <row r="9029" ht="13.5" customHeight="1"/>
    <row r="9031" ht="13.5" customHeight="1"/>
    <row r="9033" ht="13.5" customHeight="1"/>
    <row r="9035" ht="13.5" customHeight="1"/>
    <row r="9037" ht="13.5" customHeight="1"/>
    <row r="9039" ht="13.5" customHeight="1"/>
    <row r="9041" ht="13.5" customHeight="1"/>
    <row r="9043" ht="13.5" customHeight="1"/>
    <row r="9045" ht="13.5" customHeight="1"/>
    <row r="9047" ht="13.5" customHeight="1"/>
    <row r="9049" ht="13.5" customHeight="1"/>
    <row r="9051" ht="13.5" customHeight="1"/>
    <row r="9053" ht="13.5" customHeight="1"/>
    <row r="9055" ht="13.5" customHeight="1"/>
    <row r="9057" ht="13.5" customHeight="1"/>
    <row r="9059" ht="13.5" customHeight="1"/>
    <row r="9061" ht="13.5" customHeight="1"/>
    <row r="9063" ht="13.5" customHeight="1"/>
    <row r="9065" ht="13.5" customHeight="1"/>
    <row r="9067" ht="13.5" customHeight="1"/>
    <row r="9069" ht="13.5" customHeight="1"/>
    <row r="9071" ht="13.5" customHeight="1"/>
    <row r="9073" ht="13.5" customHeight="1"/>
    <row r="9075" ht="13.5" customHeight="1"/>
    <row r="9077" ht="13.5" customHeight="1"/>
    <row r="9079" ht="13.5" customHeight="1"/>
    <row r="9081" ht="13.5" customHeight="1"/>
    <row r="9083" ht="13.5" customHeight="1"/>
    <row r="9085" ht="13.5" customHeight="1"/>
    <row r="9087" ht="13.5" customHeight="1"/>
    <row r="9089" ht="13.5" customHeight="1"/>
    <row r="9091" ht="13.5" customHeight="1"/>
    <row r="9093" ht="13.5" customHeight="1"/>
    <row r="9095" ht="13.5" customHeight="1"/>
    <row r="9097" ht="13.5" customHeight="1"/>
    <row r="9099" ht="13.5" customHeight="1"/>
    <row r="9101" ht="13.5" customHeight="1"/>
    <row r="9103" ht="13.5" customHeight="1"/>
    <row r="9105" ht="13.5" customHeight="1"/>
    <row r="9107" ht="13.5" customHeight="1"/>
    <row r="9109" ht="13.5" customHeight="1"/>
    <row r="9111" ht="13.5" customHeight="1"/>
    <row r="9113" ht="13.5" customHeight="1"/>
    <row r="9115" ht="13.5" customHeight="1"/>
    <row r="9117" ht="13.5" customHeight="1"/>
    <row r="9119" ht="13.5" customHeight="1"/>
    <row r="9121" ht="13.5" customHeight="1"/>
    <row r="9123" ht="13.5" customHeight="1"/>
    <row r="9125" ht="13.5" customHeight="1"/>
    <row r="9127" ht="13.5" customHeight="1"/>
    <row r="9129" ht="13.5" customHeight="1"/>
    <row r="9131" ht="13.5" customHeight="1"/>
    <row r="9133" ht="13.5" customHeight="1"/>
    <row r="9135" ht="13.5" customHeight="1"/>
    <row r="9137" ht="13.5" customHeight="1"/>
    <row r="9139" ht="13.5" customHeight="1"/>
    <row r="9141" ht="13.5" customHeight="1"/>
    <row r="9143" ht="13.5" customHeight="1"/>
    <row r="9145" ht="13.5" customHeight="1"/>
    <row r="9147" ht="13.5" customHeight="1"/>
    <row r="9149" ht="13.5" customHeight="1"/>
    <row r="9151" ht="13.5" customHeight="1"/>
    <row r="9153" ht="13.5" customHeight="1"/>
    <row r="9155" ht="13.5" customHeight="1"/>
    <row r="9157" ht="13.5" customHeight="1"/>
    <row r="9159" ht="13.5" customHeight="1"/>
    <row r="9161" ht="13.5" customHeight="1"/>
    <row r="9163" ht="13.5" customHeight="1"/>
    <row r="9165" ht="13.5" customHeight="1"/>
    <row r="9167" ht="13.5" customHeight="1"/>
    <row r="9169" ht="13.5" customHeight="1"/>
    <row r="9171" ht="13.5" customHeight="1"/>
    <row r="9173" ht="13.5" customHeight="1"/>
    <row r="9175" ht="13.5" customHeight="1"/>
    <row r="9177" ht="13.5" customHeight="1"/>
    <row r="9179" ht="13.5" customHeight="1"/>
    <row r="9181" ht="13.5" customHeight="1"/>
    <row r="9183" ht="13.5" customHeight="1"/>
    <row r="9185" ht="13.5" customHeight="1"/>
    <row r="9187" ht="13.5" customHeight="1"/>
    <row r="9189" ht="13.5" customHeight="1"/>
    <row r="9191" ht="13.5" customHeight="1"/>
    <row r="9193" ht="13.5" customHeight="1"/>
    <row r="9195" ht="13.5" customHeight="1"/>
    <row r="9197" ht="13.5" customHeight="1"/>
    <row r="9199" ht="13.5" customHeight="1"/>
    <row r="9201" ht="13.5" customHeight="1"/>
    <row r="9203" ht="13.5" customHeight="1"/>
    <row r="9205" ht="13.5" customHeight="1"/>
    <row r="9207" ht="13.5" customHeight="1"/>
    <row r="9209" ht="13.5" customHeight="1"/>
    <row r="9211" ht="13.5" customHeight="1"/>
    <row r="9213" ht="13.5" customHeight="1"/>
    <row r="9215" ht="13.5" customHeight="1"/>
    <row r="9217" ht="13.5" customHeight="1"/>
    <row r="9219" ht="13.5" customHeight="1"/>
    <row r="9221" ht="13.5" customHeight="1"/>
    <row r="9223" ht="13.5" customHeight="1"/>
    <row r="9225" ht="13.5" customHeight="1"/>
    <row r="9227" ht="13.5" customHeight="1"/>
    <row r="9229" ht="13.5" customHeight="1"/>
    <row r="9231" ht="13.5" customHeight="1"/>
    <row r="9233" ht="13.5" customHeight="1"/>
    <row r="9235" ht="13.5" customHeight="1"/>
    <row r="9237" ht="13.5" customHeight="1"/>
    <row r="9239" ht="13.5" customHeight="1"/>
    <row r="9241" ht="13.5" customHeight="1"/>
    <row r="9243" ht="13.5" customHeight="1"/>
    <row r="9245" ht="13.5" customHeight="1"/>
    <row r="9247" ht="13.5" customHeight="1"/>
    <row r="9249" ht="13.5" customHeight="1"/>
    <row r="9251" ht="13.5" customHeight="1"/>
    <row r="9253" ht="13.5" customHeight="1"/>
    <row r="9255" ht="13.5" customHeight="1"/>
    <row r="9257" ht="13.5" customHeight="1"/>
    <row r="9259" ht="13.5" customHeight="1"/>
    <row r="9261" ht="13.5" customHeight="1"/>
    <row r="9263" ht="13.5" customHeight="1"/>
    <row r="9265" ht="13.5" customHeight="1"/>
    <row r="9267" ht="13.5" customHeight="1"/>
    <row r="9269" ht="13.5" customHeight="1"/>
    <row r="9271" ht="13.5" customHeight="1"/>
    <row r="9273" ht="13.5" customHeight="1"/>
    <row r="9275" ht="13.5" customHeight="1"/>
    <row r="9277" ht="13.5" customHeight="1"/>
    <row r="9279" ht="13.5" customHeight="1"/>
    <row r="9281" ht="13.5" customHeight="1"/>
    <row r="9283" ht="13.5" customHeight="1"/>
    <row r="9285" ht="13.5" customHeight="1"/>
    <row r="9287" ht="13.5" customHeight="1"/>
    <row r="9289" ht="13.5" customHeight="1"/>
    <row r="9291" ht="13.5" customHeight="1"/>
    <row r="9293" ht="13.5" customHeight="1"/>
    <row r="9295" ht="13.5" customHeight="1"/>
    <row r="9297" ht="13.5" customHeight="1"/>
    <row r="9299" ht="13.5" customHeight="1"/>
    <row r="9301" ht="13.5" customHeight="1"/>
    <row r="9303" ht="13.5" customHeight="1"/>
    <row r="9305" ht="13.5" customHeight="1"/>
    <row r="9307" ht="13.5" customHeight="1"/>
    <row r="9309" ht="13.5" customHeight="1"/>
    <row r="9311" ht="13.5" customHeight="1"/>
    <row r="9313" ht="13.5" customHeight="1"/>
    <row r="9315" ht="13.5" customHeight="1"/>
    <row r="9317" ht="13.5" customHeight="1"/>
    <row r="9319" ht="13.5" customHeight="1"/>
    <row r="9321" ht="13.5" customHeight="1"/>
    <row r="9323" ht="13.5" customHeight="1"/>
    <row r="9325" ht="13.5" customHeight="1"/>
    <row r="9327" ht="13.5" customHeight="1"/>
    <row r="9329" ht="13.5" customHeight="1"/>
    <row r="9331" ht="13.5" customHeight="1"/>
    <row r="9333" ht="13.5" customHeight="1"/>
    <row r="9335" ht="13.5" customHeight="1"/>
    <row r="9337" ht="13.5" customHeight="1"/>
    <row r="9339" ht="13.5" customHeight="1"/>
    <row r="9341" ht="13.5" customHeight="1"/>
    <row r="9343" ht="13.5" customHeight="1"/>
    <row r="9345" ht="13.5" customHeight="1"/>
    <row r="9347" ht="13.5" customHeight="1"/>
    <row r="9349" ht="13.5" customHeight="1"/>
    <row r="9351" ht="13.5" customHeight="1"/>
    <row r="9353" ht="13.5" customHeight="1"/>
    <row r="9355" ht="13.5" customHeight="1"/>
    <row r="9357" ht="13.5" customHeight="1"/>
    <row r="9359" ht="13.5" customHeight="1"/>
    <row r="9361" ht="13.5" customHeight="1"/>
    <row r="9363" ht="13.5" customHeight="1"/>
    <row r="9365" ht="13.5" customHeight="1"/>
    <row r="9367" ht="13.5" customHeight="1"/>
    <row r="9369" ht="13.5" customHeight="1"/>
    <row r="9371" ht="13.5" customHeight="1"/>
    <row r="9373" ht="13.5" customHeight="1"/>
    <row r="9375" ht="13.5" customHeight="1"/>
    <row r="9377" ht="13.5" customHeight="1"/>
    <row r="9379" ht="13.5" customHeight="1"/>
    <row r="9381" ht="13.5" customHeight="1"/>
    <row r="9383" ht="13.5" customHeight="1"/>
    <row r="9385" ht="13.5" customHeight="1"/>
    <row r="9387" ht="13.5" customHeight="1"/>
    <row r="9389" ht="13.5" customHeight="1"/>
    <row r="9391" ht="13.5" customHeight="1"/>
    <row r="9393" ht="13.5" customHeight="1"/>
    <row r="9395" ht="13.5" customHeight="1"/>
    <row r="9397" ht="13.5" customHeight="1"/>
    <row r="9399" ht="13.5" customHeight="1"/>
    <row r="9401" ht="13.5" customHeight="1"/>
    <row r="9403" ht="13.5" customHeight="1"/>
    <row r="9405" ht="13.5" customHeight="1"/>
    <row r="9407" ht="13.5" customHeight="1"/>
    <row r="9409" ht="13.5" customHeight="1"/>
    <row r="9411" ht="13.5" customHeight="1"/>
    <row r="9413" ht="13.5" customHeight="1"/>
    <row r="9415" ht="13.5" customHeight="1"/>
    <row r="9417" ht="13.5" customHeight="1"/>
    <row r="9419" ht="13.5" customHeight="1"/>
    <row r="9421" ht="13.5" customHeight="1"/>
    <row r="9423" ht="13.5" customHeight="1"/>
    <row r="9425" ht="13.5" customHeight="1"/>
    <row r="9427" ht="13.5" customHeight="1"/>
    <row r="9429" ht="13.5" customHeight="1"/>
    <row r="9431" ht="13.5" customHeight="1"/>
    <row r="9433" ht="13.5" customHeight="1"/>
    <row r="9435" ht="13.5" customHeight="1"/>
    <row r="9437" ht="13.5" customHeight="1"/>
    <row r="9439" ht="13.5" customHeight="1"/>
    <row r="9441" ht="13.5" customHeight="1"/>
    <row r="9443" ht="13.5" customHeight="1"/>
    <row r="9445" ht="13.5" customHeight="1"/>
    <row r="9447" ht="13.5" customHeight="1"/>
    <row r="9449" ht="13.5" customHeight="1"/>
    <row r="9451" ht="13.5" customHeight="1"/>
    <row r="9453" ht="13.5" customHeight="1"/>
    <row r="9455" ht="13.5" customHeight="1"/>
    <row r="9457" ht="13.5" customHeight="1"/>
    <row r="9459" ht="13.5" customHeight="1"/>
    <row r="9461" ht="13.5" customHeight="1"/>
    <row r="9463" ht="13.5" customHeight="1"/>
    <row r="9465" ht="13.5" customHeight="1"/>
    <row r="9467" ht="13.5" customHeight="1"/>
    <row r="9469" ht="13.5" customHeight="1"/>
    <row r="9471" ht="13.5" customHeight="1"/>
    <row r="9473" ht="13.5" customHeight="1"/>
    <row r="9475" ht="13.5" customHeight="1"/>
    <row r="9477" ht="13.5" customHeight="1"/>
    <row r="9479" ht="13.5" customHeight="1"/>
    <row r="9481" ht="13.5" customHeight="1"/>
    <row r="9483" ht="13.5" customHeight="1"/>
    <row r="9485" ht="13.5" customHeight="1"/>
    <row r="9487" ht="13.5" customHeight="1"/>
    <row r="9489" ht="13.5" customHeight="1"/>
    <row r="9491" ht="13.5" customHeight="1"/>
    <row r="9493" ht="13.5" customHeight="1"/>
    <row r="9495" ht="13.5" customHeight="1"/>
    <row r="9497" ht="13.5" customHeight="1"/>
    <row r="9499" ht="13.5" customHeight="1"/>
    <row r="9501" ht="13.5" customHeight="1"/>
    <row r="9503" ht="13.5" customHeight="1"/>
    <row r="9505" ht="13.5" customHeight="1"/>
    <row r="9507" ht="13.5" customHeight="1"/>
    <row r="9509" ht="13.5" customHeight="1"/>
    <row r="9511" ht="13.5" customHeight="1"/>
    <row r="9513" ht="13.5" customHeight="1"/>
    <row r="9515" ht="13.5" customHeight="1"/>
    <row r="9517" ht="13.5" customHeight="1"/>
    <row r="9519" ht="13.5" customHeight="1"/>
    <row r="9521" ht="13.5" customHeight="1"/>
    <row r="9523" ht="13.5" customHeight="1"/>
    <row r="9525" ht="13.5" customHeight="1"/>
    <row r="9527" ht="13.5" customHeight="1"/>
    <row r="9529" ht="13.5" customHeight="1"/>
    <row r="9531" ht="13.5" customHeight="1"/>
    <row r="9533" ht="13.5" customHeight="1"/>
    <row r="9535" ht="13.5" customHeight="1"/>
    <row r="9537" ht="13.5" customHeight="1"/>
    <row r="9539" ht="13.5" customHeight="1"/>
    <row r="9541" ht="13.5" customHeight="1"/>
    <row r="9543" ht="13.5" customHeight="1"/>
    <row r="9545" ht="13.5" customHeight="1"/>
    <row r="9547" ht="13.5" customHeight="1"/>
    <row r="9549" ht="13.5" customHeight="1"/>
    <row r="9551" ht="13.5" customHeight="1"/>
    <row r="9553" ht="13.5" customHeight="1"/>
    <row r="9555" ht="13.5" customHeight="1"/>
    <row r="9557" ht="13.5" customHeight="1"/>
    <row r="9559" ht="13.5" customHeight="1"/>
    <row r="9561" ht="13.5" customHeight="1"/>
    <row r="9563" ht="13.5" customHeight="1"/>
    <row r="9565" ht="13.5" customHeight="1"/>
    <row r="9567" ht="13.5" customHeight="1"/>
    <row r="9569" ht="13.5" customHeight="1"/>
    <row r="9571" ht="13.5" customHeight="1"/>
    <row r="9573" ht="13.5" customHeight="1"/>
    <row r="9575" ht="13.5" customHeight="1"/>
    <row r="9577" ht="13.5" customHeight="1"/>
    <row r="9579" ht="13.5" customHeight="1"/>
    <row r="9581" ht="13.5" customHeight="1"/>
    <row r="9583" ht="13.5" customHeight="1"/>
    <row r="9585" ht="13.5" customHeight="1"/>
    <row r="9587" ht="13.5" customHeight="1"/>
    <row r="9589" ht="13.5" customHeight="1"/>
    <row r="9591" ht="13.5" customHeight="1"/>
    <row r="9593" ht="13.5" customHeight="1"/>
    <row r="9595" ht="13.5" customHeight="1"/>
    <row r="9597" ht="13.5" customHeight="1"/>
    <row r="9599" ht="13.5" customHeight="1"/>
    <row r="9601" ht="13.5" customHeight="1"/>
    <row r="9603" ht="13.5" customHeight="1"/>
    <row r="9605" ht="13.5" customHeight="1"/>
    <row r="9607" ht="13.5" customHeight="1"/>
    <row r="9609" ht="13.5" customHeight="1"/>
    <row r="9611" ht="13.5" customHeight="1"/>
    <row r="9613" ht="13.5" customHeight="1"/>
    <row r="9615" ht="13.5" customHeight="1"/>
    <row r="9617" ht="13.5" customHeight="1"/>
    <row r="9619" ht="13.5" customHeight="1"/>
    <row r="9621" ht="13.5" customHeight="1"/>
    <row r="9623" ht="13.5" customHeight="1"/>
    <row r="9625" ht="13.5" customHeight="1"/>
    <row r="9627" ht="13.5" customHeight="1"/>
    <row r="9629" ht="13.5" customHeight="1"/>
    <row r="9631" ht="13.5" customHeight="1"/>
    <row r="9633" ht="13.5" customHeight="1"/>
    <row r="9635" ht="13.5" customHeight="1"/>
    <row r="9637" ht="13.5" customHeight="1"/>
    <row r="9639" ht="13.5" customHeight="1"/>
    <row r="9641" ht="13.5" customHeight="1"/>
    <row r="9643" ht="13.5" customHeight="1"/>
    <row r="9645" ht="13.5" customHeight="1"/>
    <row r="9647" ht="13.5" customHeight="1"/>
    <row r="9649" ht="13.5" customHeight="1"/>
    <row r="9651" ht="13.5" customHeight="1"/>
    <row r="9653" ht="13.5" customHeight="1"/>
    <row r="9655" ht="13.5" customHeight="1"/>
    <row r="9657" ht="13.5" customHeight="1"/>
    <row r="9659" ht="13.5" customHeight="1"/>
    <row r="9661" ht="13.5" customHeight="1"/>
    <row r="9663" ht="13.5" customHeight="1"/>
    <row r="9665" ht="13.5" customHeight="1"/>
    <row r="9667" ht="13.5" customHeight="1"/>
    <row r="9669" ht="13.5" customHeight="1"/>
    <row r="9671" ht="13.5" customHeight="1"/>
    <row r="9673" ht="13.5" customHeight="1"/>
    <row r="9675" ht="13.5" customHeight="1"/>
    <row r="9677" ht="13.5" customHeight="1"/>
    <row r="9679" ht="13.5" customHeight="1"/>
    <row r="9681" ht="13.5" customHeight="1"/>
    <row r="9683" ht="13.5" customHeight="1"/>
    <row r="9685" ht="13.5" customHeight="1"/>
    <row r="9687" ht="13.5" customHeight="1"/>
    <row r="9689" ht="13.5" customHeight="1"/>
    <row r="9691" ht="13.5" customHeight="1"/>
    <row r="9693" ht="13.5" customHeight="1"/>
    <row r="9695" ht="13.5" customHeight="1"/>
    <row r="9697" ht="13.5" customHeight="1"/>
    <row r="9699" ht="13.5" customHeight="1"/>
    <row r="9701" ht="13.5" customHeight="1"/>
    <row r="9703" ht="13.5" customHeight="1"/>
    <row r="9705" ht="13.5" customHeight="1"/>
    <row r="9707" ht="13.5" customHeight="1"/>
    <row r="9709" ht="13.5" customHeight="1"/>
    <row r="9711" ht="13.5" customHeight="1"/>
    <row r="9713" ht="13.5" customHeight="1"/>
    <row r="9715" ht="13.5" customHeight="1"/>
    <row r="9717" ht="13.5" customHeight="1"/>
    <row r="9719" ht="13.5" customHeight="1"/>
    <row r="9721" ht="13.5" customHeight="1"/>
    <row r="9723" ht="13.5" customHeight="1"/>
    <row r="9725" ht="13.5" customHeight="1"/>
    <row r="9727" ht="13.5" customHeight="1"/>
    <row r="9729" ht="13.5" customHeight="1"/>
    <row r="9731" ht="13.5" customHeight="1"/>
    <row r="9733" ht="13.5" customHeight="1"/>
    <row r="9735" ht="13.5" customHeight="1"/>
    <row r="9737" ht="13.5" customHeight="1"/>
    <row r="9739" ht="13.5" customHeight="1"/>
    <row r="9741" ht="13.5" customHeight="1"/>
    <row r="9743" ht="13.5" customHeight="1"/>
    <row r="9745" ht="13.5" customHeight="1"/>
    <row r="9747" ht="13.5" customHeight="1"/>
    <row r="9749" ht="13.5" customHeight="1"/>
    <row r="9751" ht="13.5" customHeight="1"/>
    <row r="9753" ht="13.5" customHeight="1"/>
    <row r="9755" ht="13.5" customHeight="1"/>
    <row r="9757" ht="13.5" customHeight="1"/>
    <row r="9759" ht="13.5" customHeight="1"/>
    <row r="9761" ht="13.5" customHeight="1"/>
    <row r="9763" ht="13.5" customHeight="1"/>
    <row r="9765" ht="13.5" customHeight="1"/>
    <row r="9767" ht="13.5" customHeight="1"/>
    <row r="9769" ht="13.5" customHeight="1"/>
    <row r="9771" ht="13.5" customHeight="1"/>
    <row r="9773" ht="13.5" customHeight="1"/>
    <row r="9775" ht="13.5" customHeight="1"/>
    <row r="9777" ht="13.5" customHeight="1"/>
    <row r="9779" ht="13.5" customHeight="1"/>
    <row r="9781" ht="13.5" customHeight="1"/>
    <row r="9783" ht="13.5" customHeight="1"/>
    <row r="9785" ht="13.5" customHeight="1"/>
    <row r="9787" ht="13.5" customHeight="1"/>
    <row r="9789" ht="13.5" customHeight="1"/>
    <row r="9791" ht="13.5" customHeight="1"/>
    <row r="9793" ht="13.5" customHeight="1"/>
    <row r="9795" ht="13.5" customHeight="1"/>
    <row r="9797" ht="13.5" customHeight="1"/>
    <row r="9799" ht="13.5" customHeight="1"/>
    <row r="9801" ht="13.5" customHeight="1"/>
    <row r="9803" ht="13.5" customHeight="1"/>
    <row r="9805" ht="13.5" customHeight="1"/>
    <row r="9807" ht="13.5" customHeight="1"/>
    <row r="9809" ht="13.5" customHeight="1"/>
    <row r="9811" ht="13.5" customHeight="1"/>
    <row r="9813" ht="13.5" customHeight="1"/>
    <row r="9815" ht="13.5" customHeight="1"/>
    <row r="9817" ht="13.5" customHeight="1"/>
    <row r="9819" ht="13.5" customHeight="1"/>
    <row r="9821" ht="13.5" customHeight="1"/>
    <row r="9823" ht="13.5" customHeight="1"/>
    <row r="9825" ht="13.5" customHeight="1"/>
    <row r="9827" ht="13.5" customHeight="1"/>
    <row r="9829" ht="13.5" customHeight="1"/>
    <row r="9831" ht="13.5" customHeight="1"/>
    <row r="9833" ht="13.5" customHeight="1"/>
    <row r="9835" ht="13.5" customHeight="1"/>
    <row r="9837" ht="13.5" customHeight="1"/>
    <row r="9839" ht="13.5" customHeight="1"/>
    <row r="9841" ht="13.5" customHeight="1"/>
    <row r="9843" ht="13.5" customHeight="1"/>
    <row r="9845" ht="13.5" customHeight="1"/>
    <row r="9847" ht="13.5" customHeight="1"/>
    <row r="9849" ht="13.5" customHeight="1"/>
    <row r="9851" ht="13.5" customHeight="1"/>
    <row r="9853" ht="13.5" customHeight="1"/>
    <row r="9855" ht="13.5" customHeight="1"/>
    <row r="9857" ht="13.5" customHeight="1"/>
    <row r="9859" ht="13.5" customHeight="1"/>
    <row r="9861" ht="13.5" customHeight="1"/>
    <row r="9863" ht="13.5" customHeight="1"/>
    <row r="9865" ht="13.5" customHeight="1"/>
    <row r="9867" ht="13.5" customHeight="1"/>
    <row r="9869" ht="13.5" customHeight="1"/>
    <row r="9871" ht="13.5" customHeight="1"/>
    <row r="9873" ht="13.5" customHeight="1"/>
    <row r="9875" ht="13.5" customHeight="1"/>
    <row r="9877" ht="13.5" customHeight="1"/>
    <row r="9879" ht="13.5" customHeight="1"/>
    <row r="9881" ht="13.5" customHeight="1"/>
    <row r="9883" ht="13.5" customHeight="1"/>
    <row r="9885" ht="13.5" customHeight="1"/>
    <row r="9887" ht="13.5" customHeight="1"/>
    <row r="9889" ht="13.5" customHeight="1"/>
    <row r="9891" ht="13.5" customHeight="1"/>
    <row r="9893" ht="13.5" customHeight="1"/>
    <row r="9895" ht="13.5" customHeight="1"/>
    <row r="9897" ht="13.5" customHeight="1"/>
    <row r="9899" ht="13.5" customHeight="1"/>
    <row r="9901" ht="13.5" customHeight="1"/>
    <row r="9903" ht="13.5" customHeight="1"/>
    <row r="9905" ht="13.5" customHeight="1"/>
    <row r="9907" ht="13.5" customHeight="1"/>
    <row r="9909" ht="13.5" customHeight="1"/>
    <row r="9911" ht="13.5" customHeight="1"/>
    <row r="9913" ht="13.5" customHeight="1"/>
    <row r="9915" ht="13.5" customHeight="1"/>
    <row r="9917" ht="13.5" customHeight="1"/>
    <row r="9919" ht="13.5" customHeight="1"/>
    <row r="9921" ht="13.5" customHeight="1"/>
    <row r="9923" ht="13.5" customHeight="1"/>
    <row r="9925" ht="13.5" customHeight="1"/>
    <row r="9927" ht="13.5" customHeight="1"/>
    <row r="9929" ht="13.5" customHeight="1"/>
    <row r="9931" ht="13.5" customHeight="1"/>
    <row r="9933" ht="13.5" customHeight="1"/>
    <row r="9935" ht="13.5" customHeight="1"/>
    <row r="9937" ht="13.5" customHeight="1"/>
    <row r="9939" ht="13.5" customHeight="1"/>
    <row r="9941" ht="13.5" customHeight="1"/>
    <row r="9943" ht="13.5" customHeight="1"/>
    <row r="9945" ht="13.5" customHeight="1"/>
    <row r="9947" ht="13.5" customHeight="1"/>
    <row r="9949" ht="13.5" customHeight="1"/>
    <row r="9951" ht="13.5" customHeight="1"/>
    <row r="9953" ht="13.5" customHeight="1"/>
    <row r="9955" ht="13.5" customHeight="1"/>
    <row r="9957" ht="13.5" customHeight="1"/>
    <row r="9959" ht="13.5" customHeight="1"/>
    <row r="9961" ht="13.5" customHeight="1"/>
    <row r="9963" ht="13.5" customHeight="1"/>
    <row r="9965" ht="13.5" customHeight="1"/>
    <row r="9967" ht="13.5" customHeight="1"/>
    <row r="9969" ht="13.5" customHeight="1"/>
    <row r="9971" ht="13.5" customHeight="1"/>
    <row r="9973" ht="13.5" customHeight="1"/>
    <row r="9975" ht="13.5" customHeight="1"/>
    <row r="9977" ht="13.5" customHeight="1"/>
    <row r="9979" ht="13.5" customHeight="1"/>
    <row r="9981" ht="13.5" customHeight="1"/>
    <row r="9983" ht="13.5" customHeight="1"/>
    <row r="9985" ht="13.5" customHeight="1"/>
    <row r="9987" ht="13.5" customHeight="1"/>
    <row r="9989" ht="13.5" customHeight="1"/>
    <row r="9991" ht="13.5" customHeight="1"/>
    <row r="9993" ht="13.5" customHeight="1"/>
    <row r="9995" ht="13.5" customHeight="1"/>
    <row r="9997" ht="13.5" customHeight="1"/>
    <row r="9999" ht="13.5" customHeight="1"/>
    <row r="10001" ht="13.5" customHeight="1"/>
    <row r="10003" ht="13.5" customHeight="1"/>
    <row r="10005" ht="13.5" customHeight="1"/>
    <row r="10007" ht="13.5" customHeight="1"/>
    <row r="10009" ht="13.5" customHeight="1"/>
    <row r="10011" ht="13.5" customHeight="1"/>
    <row r="10013" ht="13.5" customHeight="1"/>
    <row r="10015" ht="13.5" customHeight="1"/>
    <row r="10017" ht="13.5" customHeight="1"/>
    <row r="10019" ht="13.5" customHeight="1"/>
    <row r="10021" ht="13.5" customHeight="1"/>
    <row r="10023" ht="13.5" customHeight="1"/>
    <row r="10025" ht="13.5" customHeight="1"/>
    <row r="10027" ht="13.5" customHeight="1"/>
    <row r="10029" ht="13.5" customHeight="1"/>
    <row r="10031" ht="13.5" customHeight="1"/>
    <row r="10033" ht="13.5" customHeight="1"/>
    <row r="10035" ht="13.5" customHeight="1"/>
    <row r="10037" ht="13.5" customHeight="1"/>
    <row r="10039" ht="13.5" customHeight="1"/>
    <row r="10041" ht="13.5" customHeight="1"/>
    <row r="10043" ht="13.5" customHeight="1"/>
    <row r="10045" ht="13.5" customHeight="1"/>
    <row r="10047" ht="13.5" customHeight="1"/>
    <row r="10049" ht="13.5" customHeight="1"/>
    <row r="10051" ht="13.5" customHeight="1"/>
    <row r="10053" ht="13.5" customHeight="1"/>
    <row r="10055" ht="13.5" customHeight="1"/>
    <row r="10057" ht="13.5" customHeight="1"/>
    <row r="10059" ht="13.5" customHeight="1"/>
    <row r="10061" ht="13.5" customHeight="1"/>
    <row r="10063" ht="13.5" customHeight="1"/>
    <row r="10065" ht="13.5" customHeight="1"/>
    <row r="10067" ht="13.5" customHeight="1"/>
    <row r="10069" ht="13.5" customHeight="1"/>
    <row r="10071" ht="13.5" customHeight="1"/>
    <row r="10073" ht="13.5" customHeight="1"/>
    <row r="10075" ht="13.5" customHeight="1"/>
    <row r="10077" ht="13.5" customHeight="1"/>
    <row r="10079" ht="13.5" customHeight="1"/>
    <row r="10081" ht="13.5" customHeight="1"/>
    <row r="10083" ht="13.5" customHeight="1"/>
    <row r="10085" ht="13.5" customHeight="1"/>
    <row r="10087" ht="13.5" customHeight="1"/>
    <row r="10089" ht="13.5" customHeight="1"/>
    <row r="10091" ht="13.5" customHeight="1"/>
    <row r="10093" ht="13.5" customHeight="1"/>
    <row r="10095" ht="13.5" customHeight="1"/>
    <row r="10097" ht="13.5" customHeight="1"/>
    <row r="10099" ht="13.5" customHeight="1"/>
    <row r="10101" ht="13.5" customHeight="1"/>
    <row r="10103" ht="13.5" customHeight="1"/>
    <row r="10105" ht="13.5" customHeight="1"/>
    <row r="10107" ht="13.5" customHeight="1"/>
    <row r="10109" ht="13.5" customHeight="1"/>
    <row r="10111" ht="13.5" customHeight="1"/>
    <row r="10113" ht="13.5" customHeight="1"/>
    <row r="10115" ht="13.5" customHeight="1"/>
    <row r="10117" ht="13.5" customHeight="1"/>
    <row r="10119" ht="13.5" customHeight="1"/>
    <row r="10121" ht="13.5" customHeight="1"/>
    <row r="10123" ht="13.5" customHeight="1"/>
    <row r="10125" ht="13.5" customHeight="1"/>
    <row r="10127" ht="13.5" customHeight="1"/>
    <row r="10129" ht="13.5" customHeight="1"/>
    <row r="10131" ht="13.5" customHeight="1"/>
    <row r="10133" ht="13.5" customHeight="1"/>
    <row r="10135" ht="13.5" customHeight="1"/>
    <row r="10137" ht="13.5" customHeight="1"/>
    <row r="10139" ht="13.5" customHeight="1"/>
    <row r="10141" ht="13.5" customHeight="1"/>
    <row r="10143" ht="13.5" customHeight="1"/>
    <row r="10145" ht="13.5" customHeight="1"/>
    <row r="10147" ht="13.5" customHeight="1"/>
    <row r="10149" ht="13.5" customHeight="1"/>
    <row r="10151" ht="13.5" customHeight="1"/>
    <row r="10153" ht="13.5" customHeight="1"/>
    <row r="10155" ht="13.5" customHeight="1"/>
    <row r="10157" ht="13.5" customHeight="1"/>
    <row r="10159" ht="13.5" customHeight="1"/>
    <row r="10161" ht="13.5" customHeight="1"/>
    <row r="10163" ht="13.5" customHeight="1"/>
    <row r="10165" ht="13.5" customHeight="1"/>
    <row r="10167" ht="13.5" customHeight="1"/>
    <row r="10169" ht="13.5" customHeight="1"/>
    <row r="10171" ht="13.5" customHeight="1"/>
    <row r="10173" ht="13.5" customHeight="1"/>
    <row r="10175" ht="13.5" customHeight="1"/>
    <row r="10177" ht="13.5" customHeight="1"/>
    <row r="10179" ht="13.5" customHeight="1"/>
    <row r="10181" ht="13.5" customHeight="1"/>
    <row r="10183" ht="13.5" customHeight="1"/>
    <row r="10185" ht="13.5" customHeight="1"/>
    <row r="10187" ht="13.5" customHeight="1"/>
    <row r="10189" ht="13.5" customHeight="1"/>
    <row r="10191" ht="13.5" customHeight="1"/>
    <row r="10193" ht="13.5" customHeight="1"/>
    <row r="10195" ht="13.5" customHeight="1"/>
    <row r="10197" ht="13.5" customHeight="1"/>
    <row r="10199" ht="13.5" customHeight="1"/>
    <row r="10201" ht="13.5" customHeight="1"/>
    <row r="10203" ht="13.5" customHeight="1"/>
    <row r="10205" ht="13.5" customHeight="1"/>
    <row r="10207" ht="13.5" customHeight="1"/>
    <row r="10209" ht="13.5" customHeight="1"/>
    <row r="10211" ht="13.5" customHeight="1"/>
    <row r="10213" ht="13.5" customHeight="1"/>
    <row r="10215" ht="13.5" customHeight="1"/>
    <row r="10217" ht="13.5" customHeight="1"/>
    <row r="10219" ht="13.5" customHeight="1"/>
    <row r="10221" ht="13.5" customHeight="1"/>
    <row r="10223" ht="13.5" customHeight="1"/>
    <row r="10225" ht="13.5" customHeight="1"/>
    <row r="10227" ht="13.5" customHeight="1"/>
    <row r="10229" ht="13.5" customHeight="1"/>
    <row r="10231" ht="13.5" customHeight="1"/>
    <row r="10233" ht="13.5" customHeight="1"/>
    <row r="10235" ht="13.5" customHeight="1"/>
    <row r="10237" ht="13.5" customHeight="1"/>
    <row r="10239" ht="13.5" customHeight="1"/>
    <row r="10241" ht="13.5" customHeight="1"/>
    <row r="10243" ht="13.5" customHeight="1"/>
    <row r="10245" ht="13.5" customHeight="1"/>
    <row r="10247" ht="13.5" customHeight="1"/>
    <row r="10249" ht="13.5" customHeight="1"/>
    <row r="10251" ht="13.5" customHeight="1"/>
    <row r="10253" ht="13.5" customHeight="1"/>
    <row r="10255" ht="13.5" customHeight="1"/>
    <row r="10257" ht="13.5" customHeight="1"/>
    <row r="10259" ht="13.5" customHeight="1"/>
    <row r="10261" ht="13.5" customHeight="1"/>
    <row r="10263" ht="13.5" customHeight="1"/>
    <row r="10265" ht="13.5" customHeight="1"/>
    <row r="10267" ht="13.5" customHeight="1"/>
    <row r="10269" ht="13.5" customHeight="1"/>
    <row r="10271" ht="13.5" customHeight="1"/>
    <row r="10273" ht="13.5" customHeight="1"/>
    <row r="10275" ht="13.5" customHeight="1"/>
    <row r="10277" ht="13.5" customHeight="1"/>
    <row r="10279" ht="13.5" customHeight="1"/>
    <row r="10281" ht="13.5" customHeight="1"/>
    <row r="10283" ht="13.5" customHeight="1"/>
    <row r="10285" ht="13.5" customHeight="1"/>
    <row r="10287" ht="13.5" customHeight="1"/>
    <row r="10289" ht="13.5" customHeight="1"/>
    <row r="10291" ht="13.5" customHeight="1"/>
    <row r="10293" ht="13.5" customHeight="1"/>
    <row r="10295" ht="13.5" customHeight="1"/>
    <row r="10297" ht="13.5" customHeight="1"/>
    <row r="10299" ht="13.5" customHeight="1"/>
    <row r="10301" ht="13.5" customHeight="1"/>
    <row r="10303" ht="13.5" customHeight="1"/>
    <row r="10305" ht="13.5" customHeight="1"/>
    <row r="10307" ht="13.5" customHeight="1"/>
    <row r="10309" ht="13.5" customHeight="1"/>
    <row r="10311" ht="13.5" customHeight="1"/>
    <row r="10313" ht="13.5" customHeight="1"/>
    <row r="10315" ht="13.5" customHeight="1"/>
    <row r="10317" ht="13.5" customHeight="1"/>
    <row r="10319" ht="13.5" customHeight="1"/>
    <row r="10321" ht="13.5" customHeight="1"/>
    <row r="10323" ht="13.5" customHeight="1"/>
    <row r="10325" ht="13.5" customHeight="1"/>
    <row r="10327" ht="13.5" customHeight="1"/>
    <row r="10329" ht="13.5" customHeight="1"/>
    <row r="10331" ht="13.5" customHeight="1"/>
    <row r="10333" ht="13.5" customHeight="1"/>
    <row r="10335" ht="13.5" customHeight="1"/>
    <row r="10337" ht="13.5" customHeight="1"/>
    <row r="10339" ht="13.5" customHeight="1"/>
    <row r="10341" ht="13.5" customHeight="1"/>
    <row r="10343" ht="13.5" customHeight="1"/>
    <row r="10345" ht="13.5" customHeight="1"/>
    <row r="10347" ht="13.5" customHeight="1"/>
    <row r="10349" ht="13.5" customHeight="1"/>
    <row r="10351" ht="13.5" customHeight="1"/>
    <row r="10353" ht="13.5" customHeight="1"/>
    <row r="10355" ht="13.5" customHeight="1"/>
    <row r="10357" ht="13.5" customHeight="1"/>
    <row r="10359" ht="13.5" customHeight="1"/>
    <row r="10361" ht="13.5" customHeight="1"/>
    <row r="10363" ht="13.5" customHeight="1"/>
    <row r="10365" ht="13.5" customHeight="1"/>
    <row r="10367" ht="13.5" customHeight="1"/>
    <row r="10369" ht="13.5" customHeight="1"/>
    <row r="10371" ht="13.5" customHeight="1"/>
    <row r="10373" ht="13.5" customHeight="1"/>
    <row r="10375" ht="13.5" customHeight="1"/>
    <row r="10377" ht="13.5" customHeight="1"/>
    <row r="10379" ht="13.5" customHeight="1"/>
    <row r="10381" ht="13.5" customHeight="1"/>
    <row r="10383" ht="13.5" customHeight="1"/>
    <row r="10385" ht="13.5" customHeight="1"/>
    <row r="10387" ht="13.5" customHeight="1"/>
    <row r="10389" ht="13.5" customHeight="1"/>
    <row r="10391" ht="13.5" customHeight="1"/>
    <row r="10393" ht="13.5" customHeight="1"/>
    <row r="10395" ht="13.5" customHeight="1"/>
    <row r="10397" ht="13.5" customHeight="1"/>
    <row r="10399" ht="13.5" customHeight="1"/>
    <row r="10401" ht="13.5" customHeight="1"/>
    <row r="10403" ht="13.5" customHeight="1"/>
    <row r="10405" ht="13.5" customHeight="1"/>
    <row r="10407" ht="13.5" customHeight="1"/>
    <row r="10409" ht="13.5" customHeight="1"/>
    <row r="10411" ht="13.5" customHeight="1"/>
    <row r="10413" ht="13.5" customHeight="1"/>
    <row r="10415" ht="13.5" customHeight="1"/>
    <row r="10417" ht="13.5" customHeight="1"/>
    <row r="10419" ht="13.5" customHeight="1"/>
    <row r="10421" ht="13.5" customHeight="1"/>
    <row r="10423" ht="13.5" customHeight="1"/>
    <row r="10425" ht="13.5" customHeight="1"/>
    <row r="10427" ht="13.5" customHeight="1"/>
    <row r="10429" ht="13.5" customHeight="1"/>
    <row r="10431" ht="13.5" customHeight="1"/>
    <row r="10433" ht="13.5" customHeight="1"/>
    <row r="10435" ht="13.5" customHeight="1"/>
    <row r="10437" ht="13.5" customHeight="1"/>
    <row r="10439" ht="13.5" customHeight="1"/>
    <row r="10441" ht="13.5" customHeight="1"/>
    <row r="10443" ht="13.5" customHeight="1"/>
    <row r="10445" ht="13.5" customHeight="1"/>
    <row r="10447" ht="13.5" customHeight="1"/>
    <row r="10449" ht="13.5" customHeight="1"/>
    <row r="10451" ht="13.5" customHeight="1"/>
    <row r="10453" ht="13.5" customHeight="1"/>
    <row r="10455" ht="13.5" customHeight="1"/>
    <row r="10457" ht="13.5" customHeight="1"/>
    <row r="10459" ht="13.5" customHeight="1"/>
    <row r="10461" ht="13.5" customHeight="1"/>
    <row r="10463" ht="13.5" customHeight="1"/>
    <row r="10465" ht="13.5" customHeight="1"/>
    <row r="10467" ht="13.5" customHeight="1"/>
    <row r="10469" ht="13.5" customHeight="1"/>
    <row r="10471" ht="13.5" customHeight="1"/>
    <row r="10473" ht="13.5" customHeight="1"/>
    <row r="10475" ht="13.5" customHeight="1"/>
    <row r="10477" ht="13.5" customHeight="1"/>
    <row r="10479" ht="13.5" customHeight="1"/>
    <row r="10481" ht="13.5" customHeight="1"/>
    <row r="10483" ht="13.5" customHeight="1"/>
    <row r="10485" ht="13.5" customHeight="1"/>
    <row r="10487" ht="13.5" customHeight="1"/>
    <row r="10489" ht="13.5" customHeight="1"/>
    <row r="10491" ht="13.5" customHeight="1"/>
    <row r="10493" ht="13.5" customHeight="1"/>
    <row r="10495" ht="13.5" customHeight="1"/>
    <row r="10497" ht="13.5" customHeight="1"/>
    <row r="10499" ht="13.5" customHeight="1"/>
    <row r="10501" ht="13.5" customHeight="1"/>
    <row r="10503" ht="13.5" customHeight="1"/>
    <row r="10505" ht="13.5" customHeight="1"/>
    <row r="10507" ht="13.5" customHeight="1"/>
    <row r="10509" ht="13.5" customHeight="1"/>
    <row r="10511" ht="13.5" customHeight="1"/>
    <row r="10513" ht="13.5" customHeight="1"/>
    <row r="10515" ht="13.5" customHeight="1"/>
    <row r="10517" ht="13.5" customHeight="1"/>
    <row r="10519" ht="13.5" customHeight="1"/>
    <row r="10521" ht="13.5" customHeight="1"/>
    <row r="10523" ht="13.5" customHeight="1"/>
    <row r="10525" ht="13.5" customHeight="1"/>
    <row r="10527" ht="13.5" customHeight="1"/>
    <row r="10529" ht="13.5" customHeight="1"/>
    <row r="10531" ht="13.5" customHeight="1"/>
    <row r="10533" ht="13.5" customHeight="1"/>
    <row r="10535" ht="13.5" customHeight="1"/>
    <row r="10537" ht="13.5" customHeight="1"/>
    <row r="10539" ht="13.5" customHeight="1"/>
    <row r="10541" ht="13.5" customHeight="1"/>
    <row r="10543" ht="13.5" customHeight="1"/>
    <row r="10545" ht="13.5" customHeight="1"/>
    <row r="10547" ht="13.5" customHeight="1"/>
    <row r="10549" ht="13.5" customHeight="1"/>
    <row r="10551" ht="13.5" customHeight="1"/>
    <row r="10553" ht="13.5" customHeight="1"/>
    <row r="10555" ht="13.5" customHeight="1"/>
    <row r="10557" ht="13.5" customHeight="1"/>
    <row r="10559" ht="13.5" customHeight="1"/>
    <row r="10561" ht="13.5" customHeight="1"/>
    <row r="10563" ht="13.5" customHeight="1"/>
    <row r="10565" ht="13.5" customHeight="1"/>
    <row r="10567" ht="13.5" customHeight="1"/>
    <row r="10569" ht="13.5" customHeight="1"/>
    <row r="10571" ht="13.5" customHeight="1"/>
    <row r="10573" ht="13.5" customHeight="1"/>
    <row r="10575" ht="13.5" customHeight="1"/>
    <row r="10577" ht="13.5" customHeight="1"/>
    <row r="10579" ht="13.5" customHeight="1"/>
    <row r="10581" ht="13.5" customHeight="1"/>
    <row r="10583" ht="13.5" customHeight="1"/>
    <row r="10585" ht="13.5" customHeight="1"/>
    <row r="10587" ht="13.5" customHeight="1"/>
    <row r="10589" ht="13.5" customHeight="1"/>
    <row r="10591" ht="13.5" customHeight="1"/>
    <row r="10593" ht="13.5" customHeight="1"/>
    <row r="10595" ht="13.5" customHeight="1"/>
    <row r="10597" ht="13.5" customHeight="1"/>
    <row r="10599" ht="13.5" customHeight="1"/>
    <row r="10601" ht="13.5" customHeight="1"/>
    <row r="10603" ht="13.5" customHeight="1"/>
    <row r="10605" ht="13.5" customHeight="1"/>
    <row r="10607" ht="13.5" customHeight="1"/>
    <row r="10609" ht="13.5" customHeight="1"/>
    <row r="10611" ht="13.5" customHeight="1"/>
    <row r="10613" ht="13.5" customHeight="1"/>
    <row r="10615" ht="13.5" customHeight="1"/>
    <row r="10617" ht="13.5" customHeight="1"/>
    <row r="10619" ht="13.5" customHeight="1"/>
    <row r="10621" ht="13.5" customHeight="1"/>
    <row r="10623" ht="13.5" customHeight="1"/>
    <row r="10625" ht="13.5" customHeight="1"/>
    <row r="10627" ht="13.5" customHeight="1"/>
    <row r="10629" ht="13.5" customHeight="1"/>
    <row r="10631" ht="13.5" customHeight="1"/>
    <row r="10633" ht="13.5" customHeight="1"/>
    <row r="10635" ht="13.5" customHeight="1"/>
    <row r="10637" ht="13.5" customHeight="1"/>
    <row r="10639" ht="13.5" customHeight="1"/>
    <row r="10641" ht="13.5" customHeight="1"/>
    <row r="10643" ht="13.5" customHeight="1"/>
    <row r="10645" ht="13.5" customHeight="1"/>
    <row r="10647" ht="13.5" customHeight="1"/>
    <row r="10649" ht="13.5" customHeight="1"/>
    <row r="10651" ht="13.5" customHeight="1"/>
    <row r="10653" ht="13.5" customHeight="1"/>
    <row r="10655" ht="13.5" customHeight="1"/>
    <row r="10657" ht="13.5" customHeight="1"/>
    <row r="10659" ht="13.5" customHeight="1"/>
    <row r="10661" ht="13.5" customHeight="1"/>
    <row r="10663" ht="13.5" customHeight="1"/>
    <row r="10665" ht="13.5" customHeight="1"/>
    <row r="10667" ht="13.5" customHeight="1"/>
    <row r="10669" ht="13.5" customHeight="1"/>
    <row r="10671" ht="13.5" customHeight="1"/>
    <row r="10673" ht="13.5" customHeight="1"/>
    <row r="10675" ht="13.5" customHeight="1"/>
    <row r="10677" ht="13.5" customHeight="1"/>
    <row r="10679" ht="13.5" customHeight="1"/>
    <row r="10681" ht="13.5" customHeight="1"/>
    <row r="10683" ht="13.5" customHeight="1"/>
    <row r="10685" ht="13.5" customHeight="1"/>
    <row r="10687" ht="13.5" customHeight="1"/>
    <row r="10689" ht="13.5" customHeight="1"/>
    <row r="10691" ht="13.5" customHeight="1"/>
    <row r="10693" ht="13.5" customHeight="1"/>
    <row r="10695" ht="13.5" customHeight="1"/>
    <row r="10697" ht="13.5" customHeight="1"/>
    <row r="10699" ht="13.5" customHeight="1"/>
    <row r="10701" ht="13.5" customHeight="1"/>
    <row r="10703" ht="13.5" customHeight="1"/>
    <row r="10705" ht="13.5" customHeight="1"/>
    <row r="10707" ht="13.5" customHeight="1"/>
    <row r="10709" ht="13.5" customHeight="1"/>
    <row r="10711" ht="13.5" customHeight="1"/>
    <row r="10713" ht="13.5" customHeight="1"/>
    <row r="10715" ht="13.5" customHeight="1"/>
    <row r="10717" ht="13.5" customHeight="1"/>
    <row r="10719" ht="13.5" customHeight="1"/>
    <row r="10721" ht="13.5" customHeight="1"/>
    <row r="10723" ht="13.5" customHeight="1"/>
    <row r="10725" ht="13.5" customHeight="1"/>
    <row r="10727" ht="13.5" customHeight="1"/>
    <row r="10729" ht="13.5" customHeight="1"/>
    <row r="10731" ht="13.5" customHeight="1"/>
    <row r="10733" ht="13.5" customHeight="1"/>
    <row r="10735" ht="13.5" customHeight="1"/>
    <row r="10737" ht="13.5" customHeight="1"/>
    <row r="10739" ht="13.5" customHeight="1"/>
    <row r="10741" ht="13.5" customHeight="1"/>
    <row r="10743" ht="13.5" customHeight="1"/>
    <row r="10745" ht="13.5" customHeight="1"/>
    <row r="10747" ht="13.5" customHeight="1"/>
    <row r="10749" ht="13.5" customHeight="1"/>
    <row r="10751" ht="13.5" customHeight="1"/>
    <row r="10753" ht="13.5" customHeight="1"/>
    <row r="10755" ht="13.5" customHeight="1"/>
    <row r="10757" ht="13.5" customHeight="1"/>
    <row r="10759" ht="13.5" customHeight="1"/>
    <row r="10761" ht="13.5" customHeight="1"/>
    <row r="10763" ht="13.5" customHeight="1"/>
    <row r="10765" ht="13.5" customHeight="1"/>
    <row r="10767" ht="13.5" customHeight="1"/>
    <row r="10769" ht="13.5" customHeight="1"/>
    <row r="10771" ht="13.5" customHeight="1"/>
    <row r="10773" ht="13.5" customHeight="1"/>
    <row r="10775" ht="13.5" customHeight="1"/>
    <row r="10777" ht="13.5" customHeight="1"/>
    <row r="10779" ht="13.5" customHeight="1"/>
    <row r="10781" ht="13.5" customHeight="1"/>
    <row r="10783" ht="13.5" customHeight="1"/>
    <row r="10785" ht="13.5" customHeight="1"/>
    <row r="10787" ht="13.5" customHeight="1"/>
    <row r="10789" ht="13.5" customHeight="1"/>
    <row r="10791" ht="13.5" customHeight="1"/>
    <row r="10793" ht="13.5" customHeight="1"/>
    <row r="10795" ht="13.5" customHeight="1"/>
    <row r="10797" ht="13.5" customHeight="1"/>
    <row r="10799" ht="13.5" customHeight="1"/>
    <row r="10801" ht="13.5" customHeight="1"/>
    <row r="10803" ht="13.5" customHeight="1"/>
    <row r="10805" ht="13.5" customHeight="1"/>
    <row r="10807" ht="13.5" customHeight="1"/>
    <row r="10809" ht="13.5" customHeight="1"/>
    <row r="10811" ht="13.5" customHeight="1"/>
    <row r="10813" ht="13.5" customHeight="1"/>
    <row r="10815" ht="13.5" customHeight="1"/>
    <row r="10817" ht="13.5" customHeight="1"/>
    <row r="10819" ht="13.5" customHeight="1"/>
    <row r="10821" ht="13.5" customHeight="1"/>
    <row r="10823" ht="13.5" customHeight="1"/>
    <row r="10825" ht="13.5" customHeight="1"/>
    <row r="10827" ht="13.5" customHeight="1"/>
    <row r="10829" ht="13.5" customHeight="1"/>
    <row r="10831" ht="13.5" customHeight="1"/>
    <row r="10833" ht="13.5" customHeight="1"/>
    <row r="10835" ht="13.5" customHeight="1"/>
    <row r="10837" ht="13.5" customHeight="1"/>
    <row r="10839" ht="13.5" customHeight="1"/>
    <row r="10841" ht="13.5" customHeight="1"/>
    <row r="10843" ht="13.5" customHeight="1"/>
    <row r="10845" ht="13.5" customHeight="1"/>
    <row r="10847" ht="13.5" customHeight="1"/>
    <row r="10849" ht="13.5" customHeight="1"/>
    <row r="10851" ht="13.5" customHeight="1"/>
    <row r="10853" ht="13.5" customHeight="1"/>
    <row r="10855" ht="13.5" customHeight="1"/>
    <row r="10857" ht="13.5" customHeight="1"/>
    <row r="10859" ht="13.5" customHeight="1"/>
    <row r="10861" ht="13.5" customHeight="1"/>
    <row r="10863" ht="13.5" customHeight="1"/>
    <row r="10865" ht="13.5" customHeight="1"/>
    <row r="10867" ht="13.5" customHeight="1"/>
    <row r="10869" ht="13.5" customHeight="1"/>
    <row r="10871" ht="13.5" customHeight="1"/>
    <row r="10873" ht="13.5" customHeight="1"/>
    <row r="10875" ht="13.5" customHeight="1"/>
    <row r="10877" ht="13.5" customHeight="1"/>
    <row r="10879" ht="13.5" customHeight="1"/>
    <row r="10881" ht="13.5" customHeight="1"/>
    <row r="10883" ht="13.5" customHeight="1"/>
    <row r="10885" ht="13.5" customHeight="1"/>
    <row r="10887" ht="13.5" customHeight="1"/>
    <row r="10889" ht="13.5" customHeight="1"/>
    <row r="10891" ht="13.5" customHeight="1"/>
    <row r="10893" ht="13.5" customHeight="1"/>
    <row r="10895" ht="13.5" customHeight="1"/>
    <row r="10897" ht="13.5" customHeight="1"/>
    <row r="10899" ht="13.5" customHeight="1"/>
    <row r="10901" ht="13.5" customHeight="1"/>
    <row r="10903" ht="13.5" customHeight="1"/>
    <row r="10905" ht="13.5" customHeight="1"/>
    <row r="10907" ht="13.5" customHeight="1"/>
    <row r="10909" ht="13.5" customHeight="1"/>
    <row r="10911" ht="13.5" customHeight="1"/>
    <row r="10913" ht="13.5" customHeight="1"/>
    <row r="10915" ht="13.5" customHeight="1"/>
    <row r="10917" ht="13.5" customHeight="1"/>
    <row r="10919" ht="13.5" customHeight="1"/>
    <row r="10921" ht="13.5" customHeight="1"/>
    <row r="10923" ht="13.5" customHeight="1"/>
    <row r="10925" ht="13.5" customHeight="1"/>
    <row r="10927" ht="13.5" customHeight="1"/>
    <row r="10929" ht="13.5" customHeight="1"/>
    <row r="10931" ht="13.5" customHeight="1"/>
    <row r="10933" ht="13.5" customHeight="1"/>
    <row r="10935" ht="13.5" customHeight="1"/>
    <row r="10937" ht="13.5" customHeight="1"/>
    <row r="10939" ht="13.5" customHeight="1"/>
    <row r="10941" ht="13.5" customHeight="1"/>
    <row r="10943" ht="13.5" customHeight="1"/>
    <row r="10945" ht="13.5" customHeight="1"/>
    <row r="10947" ht="13.5" customHeight="1"/>
    <row r="10949" ht="13.5" customHeight="1"/>
    <row r="10951" ht="13.5" customHeight="1"/>
    <row r="10953" ht="13.5" customHeight="1"/>
    <row r="10955" ht="13.5" customHeight="1"/>
    <row r="10957" ht="13.5" customHeight="1"/>
    <row r="10959" ht="13.5" customHeight="1"/>
    <row r="10961" ht="13.5" customHeight="1"/>
    <row r="10963" ht="13.5" customHeight="1"/>
    <row r="10965" ht="13.5" customHeight="1"/>
    <row r="10967" ht="13.5" customHeight="1"/>
    <row r="10969" ht="13.5" customHeight="1"/>
    <row r="10971" ht="13.5" customHeight="1"/>
    <row r="10973" ht="13.5" customHeight="1"/>
    <row r="10975" ht="13.5" customHeight="1"/>
    <row r="10977" ht="13.5" customHeight="1"/>
    <row r="10979" ht="13.5" customHeight="1"/>
    <row r="10981" ht="13.5" customHeight="1"/>
    <row r="10983" ht="13.5" customHeight="1"/>
    <row r="10985" ht="13.5" customHeight="1"/>
    <row r="10987" ht="13.5" customHeight="1"/>
    <row r="10989" ht="13.5" customHeight="1"/>
    <row r="10991" ht="13.5" customHeight="1"/>
    <row r="10993" ht="13.5" customHeight="1"/>
    <row r="10995" ht="13.5" customHeight="1"/>
    <row r="10997" ht="13.5" customHeight="1"/>
    <row r="10999" ht="13.5" customHeight="1"/>
    <row r="11001" ht="13.5" customHeight="1"/>
    <row r="11003" ht="13.5" customHeight="1"/>
    <row r="11005" ht="13.5" customHeight="1"/>
    <row r="11007" ht="13.5" customHeight="1"/>
    <row r="11009" ht="13.5" customHeight="1"/>
    <row r="11011" ht="13.5" customHeight="1"/>
    <row r="11013" ht="13.5" customHeight="1"/>
    <row r="11015" ht="13.5" customHeight="1"/>
    <row r="11017" ht="13.5" customHeight="1"/>
    <row r="11019" ht="13.5" customHeight="1"/>
    <row r="11021" ht="13.5" customHeight="1"/>
    <row r="11023" ht="13.5" customHeight="1"/>
    <row r="11025" ht="13.5" customHeight="1"/>
    <row r="11027" ht="13.5" customHeight="1"/>
    <row r="11029" ht="13.5" customHeight="1"/>
    <row r="11031" ht="13.5" customHeight="1"/>
    <row r="11033" ht="13.5" customHeight="1"/>
    <row r="11035" ht="13.5" customHeight="1"/>
    <row r="11037" ht="13.5" customHeight="1"/>
    <row r="11039" ht="13.5" customHeight="1"/>
    <row r="11041" ht="13.5" customHeight="1"/>
    <row r="11043" ht="13.5" customHeight="1"/>
    <row r="11045" ht="13.5" customHeight="1"/>
    <row r="11047" ht="13.5" customHeight="1"/>
    <row r="11049" ht="13.5" customHeight="1"/>
    <row r="11051" ht="13.5" customHeight="1"/>
    <row r="11053" ht="13.5" customHeight="1"/>
    <row r="11055" ht="13.5" customHeight="1"/>
    <row r="11057" ht="13.5" customHeight="1"/>
    <row r="11059" ht="13.5" customHeight="1"/>
    <row r="11061" ht="13.5" customHeight="1"/>
    <row r="11063" ht="13.5" customHeight="1"/>
    <row r="11065" ht="13.5" customHeight="1"/>
    <row r="11067" ht="13.5" customHeight="1"/>
    <row r="11069" ht="13.5" customHeight="1"/>
    <row r="11071" ht="13.5" customHeight="1"/>
    <row r="11073" ht="13.5" customHeight="1"/>
    <row r="11075" ht="13.5" customHeight="1"/>
    <row r="11077" ht="13.5" customHeight="1"/>
    <row r="11079" ht="13.5" customHeight="1"/>
    <row r="11081" ht="13.5" customHeight="1"/>
    <row r="11083" ht="13.5" customHeight="1"/>
    <row r="11085" ht="13.5" customHeight="1"/>
    <row r="11087" ht="13.5" customHeight="1"/>
    <row r="11089" ht="13.5" customHeight="1"/>
    <row r="11091" ht="13.5" customHeight="1"/>
    <row r="11093" ht="13.5" customHeight="1"/>
    <row r="11095" ht="13.5" customHeight="1"/>
    <row r="11097" ht="13.5" customHeight="1"/>
    <row r="11099" ht="13.5" customHeight="1"/>
    <row r="11101" ht="13.5" customHeight="1"/>
    <row r="11103" ht="13.5" customHeight="1"/>
    <row r="11105" ht="13.5" customHeight="1"/>
    <row r="11107" ht="13.5" customHeight="1"/>
    <row r="11109" ht="13.5" customHeight="1"/>
    <row r="11111" ht="13.5" customHeight="1"/>
    <row r="11113" ht="13.5" customHeight="1"/>
    <row r="11115" ht="13.5" customHeight="1"/>
    <row r="11117" ht="13.5" customHeight="1"/>
    <row r="11119" ht="13.5" customHeight="1"/>
    <row r="11121" ht="13.5" customHeight="1"/>
    <row r="11123" ht="13.5" customHeight="1"/>
    <row r="11125" ht="13.5" customHeight="1"/>
    <row r="11127" ht="13.5" customHeight="1"/>
    <row r="11129" ht="13.5" customHeight="1"/>
    <row r="11131" ht="13.5" customHeight="1"/>
    <row r="11133" ht="13.5" customHeight="1"/>
    <row r="11135" ht="13.5" customHeight="1"/>
    <row r="11137" ht="13.5" customHeight="1"/>
    <row r="11139" ht="13.5" customHeight="1"/>
    <row r="11141" ht="13.5" customHeight="1"/>
    <row r="11143" ht="13.5" customHeight="1"/>
    <row r="11145" ht="13.5" customHeight="1"/>
    <row r="11147" ht="13.5" customHeight="1"/>
    <row r="11149" ht="13.5" customHeight="1"/>
    <row r="11151" ht="13.5" customHeight="1"/>
    <row r="11153" ht="13.5" customHeight="1"/>
    <row r="11155" ht="13.5" customHeight="1"/>
    <row r="11157" ht="13.5" customHeight="1"/>
    <row r="11159" ht="13.5" customHeight="1"/>
    <row r="11161" ht="13.5" customHeight="1"/>
    <row r="11163" ht="13.5" customHeight="1"/>
    <row r="11165" ht="13.5" customHeight="1"/>
    <row r="11167" ht="13.5" customHeight="1"/>
    <row r="11169" ht="13.5" customHeight="1"/>
    <row r="11171" ht="13.5" customHeight="1"/>
    <row r="11173" ht="13.5" customHeight="1"/>
    <row r="11175" ht="13.5" customHeight="1"/>
    <row r="11177" ht="13.5" customHeight="1"/>
    <row r="11179" ht="13.5" customHeight="1"/>
    <row r="11181" ht="13.5" customHeight="1"/>
    <row r="11183" ht="13.5" customHeight="1"/>
    <row r="11185" ht="13.5" customHeight="1"/>
    <row r="11187" ht="13.5" customHeight="1"/>
    <row r="11189" ht="13.5" customHeight="1"/>
    <row r="11191" ht="13.5" customHeight="1"/>
    <row r="11193" ht="13.5" customHeight="1"/>
    <row r="11195" ht="13.5" customHeight="1"/>
    <row r="11197" ht="13.5" customHeight="1"/>
    <row r="11199" ht="13.5" customHeight="1"/>
    <row r="11201" ht="13.5" customHeight="1"/>
    <row r="11203" ht="13.5" customHeight="1"/>
    <row r="11205" ht="13.5" customHeight="1"/>
    <row r="11207" ht="13.5" customHeight="1"/>
    <row r="11209" ht="13.5" customHeight="1"/>
    <row r="11211" ht="13.5" customHeight="1"/>
    <row r="11213" ht="13.5" customHeight="1"/>
    <row r="11215" ht="13.5" customHeight="1"/>
    <row r="11217" ht="13.5" customHeight="1"/>
    <row r="11219" ht="13.5" customHeight="1"/>
    <row r="11221" ht="13.5" customHeight="1"/>
    <row r="11223" ht="13.5" customHeight="1"/>
    <row r="11225" ht="13.5" customHeight="1"/>
    <row r="11227" ht="13.5" customHeight="1"/>
    <row r="11229" ht="13.5" customHeight="1"/>
    <row r="11231" ht="13.5" customHeight="1"/>
    <row r="11233" ht="13.5" customHeight="1"/>
    <row r="11235" ht="13.5" customHeight="1"/>
    <row r="11237" ht="13.5" customHeight="1"/>
    <row r="11239" ht="13.5" customHeight="1"/>
    <row r="11241" ht="13.5" customHeight="1"/>
    <row r="11243" ht="13.5" customHeight="1"/>
    <row r="11245" ht="13.5" customHeight="1"/>
    <row r="11247" ht="13.5" customHeight="1"/>
    <row r="11249" ht="13.5" customHeight="1"/>
    <row r="11251" ht="13.5" customHeight="1"/>
    <row r="11253" ht="13.5" customHeight="1"/>
    <row r="11255" ht="13.5" customHeight="1"/>
    <row r="11257" ht="13.5" customHeight="1"/>
    <row r="11259" ht="13.5" customHeight="1"/>
    <row r="11261" ht="13.5" customHeight="1"/>
    <row r="11263" ht="13.5" customHeight="1"/>
    <row r="11265" ht="13.5" customHeight="1"/>
    <row r="11267" ht="13.5" customHeight="1"/>
    <row r="11269" ht="13.5" customHeight="1"/>
    <row r="11271" ht="13.5" customHeight="1"/>
    <row r="11273" ht="13.5" customHeight="1"/>
    <row r="11275" ht="13.5" customHeight="1"/>
    <row r="11277" ht="13.5" customHeight="1"/>
    <row r="11279" ht="13.5" customHeight="1"/>
    <row r="11281" ht="13.5" customHeight="1"/>
    <row r="11283" ht="13.5" customHeight="1"/>
    <row r="11285" ht="13.5" customHeight="1"/>
    <row r="11287" ht="13.5" customHeight="1"/>
    <row r="11289" ht="13.5" customHeight="1"/>
    <row r="11291" ht="13.5" customHeight="1"/>
    <row r="11293" ht="13.5" customHeight="1"/>
    <row r="11295" ht="13.5" customHeight="1"/>
    <row r="11297" ht="13.5" customHeight="1"/>
    <row r="11299" ht="13.5" customHeight="1"/>
    <row r="11301" ht="13.5" customHeight="1"/>
    <row r="11303" ht="13.5" customHeight="1"/>
    <row r="11305" ht="13.5" customHeight="1"/>
    <row r="11307" ht="13.5" customHeight="1"/>
    <row r="11309" ht="13.5" customHeight="1"/>
    <row r="11311" ht="13.5" customHeight="1"/>
    <row r="11313" ht="13.5" customHeight="1"/>
    <row r="11315" ht="13.5" customHeight="1"/>
    <row r="11317" ht="13.5" customHeight="1"/>
    <row r="11319" ht="13.5" customHeight="1"/>
    <row r="11321" ht="13.5" customHeight="1"/>
    <row r="11323" ht="13.5" customHeight="1"/>
    <row r="11325" ht="13.5" customHeight="1"/>
    <row r="11327" ht="13.5" customHeight="1"/>
    <row r="11329" ht="13.5" customHeight="1"/>
    <row r="11331" ht="13.5" customHeight="1"/>
    <row r="11333" ht="13.5" customHeight="1"/>
    <row r="11335" ht="13.5" customHeight="1"/>
    <row r="11337" ht="13.5" customHeight="1"/>
    <row r="11339" ht="13.5" customHeight="1"/>
    <row r="11341" ht="13.5" customHeight="1"/>
    <row r="11343" ht="13.5" customHeight="1"/>
    <row r="11345" ht="13.5" customHeight="1"/>
    <row r="11347" ht="13.5" customHeight="1"/>
    <row r="11349" ht="13.5" customHeight="1"/>
    <row r="11351" ht="13.5" customHeight="1"/>
    <row r="11353" ht="13.5" customHeight="1"/>
    <row r="11355" ht="13.5" customHeight="1"/>
    <row r="11357" ht="13.5" customHeight="1"/>
    <row r="11359" ht="13.5" customHeight="1"/>
    <row r="11361" ht="13.5" customHeight="1"/>
    <row r="11363" ht="13.5" customHeight="1"/>
    <row r="11365" ht="13.5" customHeight="1"/>
    <row r="11367" ht="13.5" customHeight="1"/>
    <row r="11369" ht="13.5" customHeight="1"/>
    <row r="11371" ht="13.5" customHeight="1"/>
    <row r="11373" ht="13.5" customHeight="1"/>
    <row r="11375" ht="13.5" customHeight="1"/>
    <row r="11377" ht="13.5" customHeight="1"/>
    <row r="11379" ht="13.5" customHeight="1"/>
    <row r="11381" ht="13.5" customHeight="1"/>
    <row r="11383" ht="13.5" customHeight="1"/>
    <row r="11385" ht="13.5" customHeight="1"/>
    <row r="11387" ht="13.5" customHeight="1"/>
    <row r="11389" ht="13.5" customHeight="1"/>
    <row r="11391" ht="13.5" customHeight="1"/>
    <row r="11393" ht="13.5" customHeight="1"/>
    <row r="11395" ht="13.5" customHeight="1"/>
    <row r="11397" ht="13.5" customHeight="1"/>
    <row r="11399" ht="13.5" customHeight="1"/>
    <row r="11401" ht="13.5" customHeight="1"/>
    <row r="11403" ht="13.5" customHeight="1"/>
    <row r="11405" ht="13.5" customHeight="1"/>
    <row r="11407" ht="13.5" customHeight="1"/>
    <row r="11409" ht="13.5" customHeight="1"/>
    <row r="11411" ht="13.5" customHeight="1"/>
    <row r="11413" ht="13.5" customHeight="1"/>
    <row r="11415" ht="13.5" customHeight="1"/>
    <row r="11417" ht="13.5" customHeight="1"/>
    <row r="11419" ht="13.5" customHeight="1"/>
    <row r="11421" ht="13.5" customHeight="1"/>
    <row r="11423" ht="13.5" customHeight="1"/>
    <row r="11425" ht="13.5" customHeight="1"/>
    <row r="11427" ht="13.5" customHeight="1"/>
    <row r="11429" ht="13.5" customHeight="1"/>
    <row r="11431" ht="13.5" customHeight="1"/>
    <row r="11433" ht="13.5" customHeight="1"/>
    <row r="11435" ht="13.5" customHeight="1"/>
    <row r="11437" ht="13.5" customHeight="1"/>
    <row r="11439" ht="13.5" customHeight="1"/>
    <row r="11441" ht="13.5" customHeight="1"/>
    <row r="11443" ht="13.5" customHeight="1"/>
    <row r="11445" ht="13.5" customHeight="1"/>
    <row r="11447" ht="13.5" customHeight="1"/>
    <row r="11449" ht="13.5" customHeight="1"/>
    <row r="11451" ht="13.5" customHeight="1"/>
    <row r="11453" ht="13.5" customHeight="1"/>
    <row r="11455" ht="13.5" customHeight="1"/>
    <row r="11457" ht="13.5" customHeight="1"/>
    <row r="11459" ht="13.5" customHeight="1"/>
    <row r="11461" ht="13.5" customHeight="1"/>
    <row r="11463" ht="13.5" customHeight="1"/>
    <row r="11465" ht="13.5" customHeight="1"/>
    <row r="11467" ht="13.5" customHeight="1"/>
    <row r="11469" ht="13.5" customHeight="1"/>
    <row r="11471" ht="13.5" customHeight="1"/>
    <row r="11473" ht="13.5" customHeight="1"/>
    <row r="11475" ht="13.5" customHeight="1"/>
    <row r="11477" ht="13.5" customHeight="1"/>
    <row r="11479" ht="13.5" customHeight="1"/>
    <row r="11481" ht="13.5" customHeight="1"/>
    <row r="11483" ht="13.5" customHeight="1"/>
    <row r="11485" ht="13.5" customHeight="1"/>
    <row r="11487" ht="13.5" customHeight="1"/>
    <row r="11489" ht="13.5" customHeight="1"/>
    <row r="11491" ht="13.5" customHeight="1"/>
    <row r="11493" ht="13.5" customHeight="1"/>
    <row r="11495" ht="13.5" customHeight="1"/>
    <row r="11497" ht="13.5" customHeight="1"/>
    <row r="11499" ht="13.5" customHeight="1"/>
    <row r="11501" ht="13.5" customHeight="1"/>
    <row r="11503" ht="13.5" customHeight="1"/>
    <row r="11505" ht="13.5" customHeight="1"/>
    <row r="11507" ht="13.5" customHeight="1"/>
    <row r="11509" ht="13.5" customHeight="1"/>
    <row r="11511" ht="13.5" customHeight="1"/>
    <row r="11513" ht="13.5" customHeight="1"/>
    <row r="11515" ht="13.5" customHeight="1"/>
    <row r="11517" ht="13.5" customHeight="1"/>
    <row r="11519" ht="13.5" customHeight="1"/>
    <row r="11521" ht="13.5" customHeight="1"/>
    <row r="11523" ht="13.5" customHeight="1"/>
    <row r="11525" ht="13.5" customHeight="1"/>
    <row r="11527" ht="13.5" customHeight="1"/>
    <row r="11529" ht="13.5" customHeight="1"/>
    <row r="11531" ht="13.5" customHeight="1"/>
    <row r="11533" ht="13.5" customHeight="1"/>
    <row r="11535" ht="13.5" customHeight="1"/>
    <row r="11537" ht="13.5" customHeight="1"/>
    <row r="11539" ht="13.5" customHeight="1"/>
    <row r="11541" ht="13.5" customHeight="1"/>
    <row r="11543" ht="13.5" customHeight="1"/>
    <row r="11545" ht="13.5" customHeight="1"/>
    <row r="11547" ht="13.5" customHeight="1"/>
    <row r="11549" ht="13.5" customHeight="1"/>
    <row r="11551" ht="13.5" customHeight="1"/>
    <row r="11553" ht="13.5" customHeight="1"/>
    <row r="11555" ht="13.5" customHeight="1"/>
    <row r="11557" ht="13.5" customHeight="1"/>
    <row r="11559" ht="13.5" customHeight="1"/>
    <row r="11561" ht="13.5" customHeight="1"/>
    <row r="11563" ht="13.5" customHeight="1"/>
    <row r="11565" ht="13.5" customHeight="1"/>
    <row r="11567" ht="13.5" customHeight="1"/>
    <row r="11569" ht="13.5" customHeight="1"/>
    <row r="11571" ht="13.5" customHeight="1"/>
    <row r="11573" ht="13.5" customHeight="1"/>
    <row r="11575" ht="13.5" customHeight="1"/>
    <row r="11577" ht="13.5" customHeight="1"/>
    <row r="11579" ht="13.5" customHeight="1"/>
    <row r="11581" ht="13.5" customHeight="1"/>
    <row r="11583" ht="13.5" customHeight="1"/>
    <row r="11585" ht="13.5" customHeight="1"/>
    <row r="11587" ht="13.5" customHeight="1"/>
    <row r="11589" ht="13.5" customHeight="1"/>
    <row r="11591" ht="13.5" customHeight="1"/>
    <row r="11593" ht="13.5" customHeight="1"/>
    <row r="11595" ht="13.5" customHeight="1"/>
    <row r="11597" ht="13.5" customHeight="1"/>
    <row r="11599" ht="13.5" customHeight="1"/>
    <row r="11601" ht="13.5" customHeight="1"/>
    <row r="11603" ht="13.5" customHeight="1"/>
    <row r="11605" ht="13.5" customHeight="1"/>
    <row r="11607" ht="13.5" customHeight="1"/>
    <row r="11609" ht="13.5" customHeight="1"/>
    <row r="11611" ht="13.5" customHeight="1"/>
    <row r="11613" ht="13.5" customHeight="1"/>
    <row r="11615" ht="13.5" customHeight="1"/>
    <row r="11617" ht="13.5" customHeight="1"/>
    <row r="11619" ht="13.5" customHeight="1"/>
    <row r="11621" ht="13.5" customHeight="1"/>
    <row r="11623" ht="13.5" customHeight="1"/>
    <row r="11625" ht="13.5" customHeight="1"/>
    <row r="11627" ht="13.5" customHeight="1"/>
    <row r="11629" ht="13.5" customHeight="1"/>
    <row r="11631" ht="13.5" customHeight="1"/>
    <row r="11633" ht="13.5" customHeight="1"/>
    <row r="11635" ht="13.5" customHeight="1"/>
    <row r="11637" ht="13.5" customHeight="1"/>
    <row r="11639" ht="13.5" customHeight="1"/>
    <row r="11641" ht="13.5" customHeight="1"/>
    <row r="11643" ht="13.5" customHeight="1"/>
    <row r="11645" ht="13.5" customHeight="1"/>
    <row r="11647" ht="13.5" customHeight="1"/>
    <row r="11649" ht="13.5" customHeight="1"/>
    <row r="11651" ht="13.5" customHeight="1"/>
    <row r="11653" ht="13.5" customHeight="1"/>
    <row r="11655" ht="13.5" customHeight="1"/>
    <row r="11657" ht="13.5" customHeight="1"/>
    <row r="11659" ht="13.5" customHeight="1"/>
    <row r="11661" ht="13.5" customHeight="1"/>
    <row r="11663" ht="13.5" customHeight="1"/>
    <row r="11665" ht="13.5" customHeight="1"/>
    <row r="11667" ht="13.5" customHeight="1"/>
    <row r="11669" ht="13.5" customHeight="1"/>
    <row r="11671" ht="13.5" customHeight="1"/>
    <row r="11673" ht="13.5" customHeight="1"/>
    <row r="11675" ht="13.5" customHeight="1"/>
    <row r="11677" ht="13.5" customHeight="1"/>
    <row r="11679" ht="13.5" customHeight="1"/>
    <row r="11681" ht="13.5" customHeight="1"/>
    <row r="11683" ht="13.5" customHeight="1"/>
    <row r="11685" ht="13.5" customHeight="1"/>
    <row r="11687" ht="13.5" customHeight="1"/>
    <row r="11689" ht="13.5" customHeight="1"/>
    <row r="11691" ht="13.5" customHeight="1"/>
    <row r="11693" ht="13.5" customHeight="1"/>
    <row r="11695" ht="13.5" customHeight="1"/>
    <row r="11697" ht="13.5" customHeight="1"/>
    <row r="11699" ht="13.5" customHeight="1"/>
    <row r="11701" ht="13.5" customHeight="1"/>
    <row r="11703" ht="13.5" customHeight="1"/>
    <row r="11705" ht="13.5" customHeight="1"/>
    <row r="11707" ht="13.5" customHeight="1"/>
    <row r="11709" ht="13.5" customHeight="1"/>
    <row r="11711" ht="13.5" customHeight="1"/>
    <row r="11713" ht="13.5" customHeight="1"/>
    <row r="11715" ht="13.5" customHeight="1"/>
    <row r="11717" ht="13.5" customHeight="1"/>
    <row r="11719" ht="13.5" customHeight="1"/>
    <row r="11721" ht="13.5" customHeight="1"/>
    <row r="11723" ht="13.5" customHeight="1"/>
    <row r="11725" ht="13.5" customHeight="1"/>
    <row r="11727" ht="13.5" customHeight="1"/>
    <row r="11729" ht="13.5" customHeight="1"/>
    <row r="11731" ht="13.5" customHeight="1"/>
    <row r="11733" ht="13.5" customHeight="1"/>
    <row r="11735" ht="13.5" customHeight="1"/>
    <row r="11737" ht="13.5" customHeight="1"/>
    <row r="11739" ht="13.5" customHeight="1"/>
    <row r="11741" ht="13.5" customHeight="1"/>
    <row r="11743" ht="13.5" customHeight="1"/>
    <row r="11745" ht="13.5" customHeight="1"/>
    <row r="11747" ht="13.5" customHeight="1"/>
    <row r="11749" ht="13.5" customHeight="1"/>
    <row r="11751" ht="13.5" customHeight="1"/>
    <row r="11753" ht="13.5" customHeight="1"/>
    <row r="11755" ht="13.5" customHeight="1"/>
    <row r="11757" ht="13.5" customHeight="1"/>
    <row r="11759" ht="13.5" customHeight="1"/>
    <row r="11761" ht="13.5" customHeight="1"/>
    <row r="11763" ht="13.5" customHeight="1"/>
    <row r="11765" ht="13.5" customHeight="1"/>
    <row r="11767" ht="13.5" customHeight="1"/>
    <row r="11769" ht="13.5" customHeight="1"/>
    <row r="11771" ht="13.5" customHeight="1"/>
    <row r="11773" ht="13.5" customHeight="1"/>
    <row r="11775" ht="13.5" customHeight="1"/>
    <row r="11777" ht="13.5" customHeight="1"/>
    <row r="11779" ht="13.5" customHeight="1"/>
    <row r="11781" ht="13.5" customHeight="1"/>
    <row r="11783" ht="13.5" customHeight="1"/>
    <row r="11785" ht="13.5" customHeight="1"/>
    <row r="11787" ht="13.5" customHeight="1"/>
    <row r="11789" ht="13.5" customHeight="1"/>
    <row r="11791" ht="13.5" customHeight="1"/>
    <row r="11793" ht="13.5" customHeight="1"/>
    <row r="11795" ht="13.5" customHeight="1"/>
    <row r="11797" ht="13.5" customHeight="1"/>
    <row r="11799" ht="13.5" customHeight="1"/>
    <row r="11801" ht="13.5" customHeight="1"/>
    <row r="11803" ht="13.5" customHeight="1"/>
    <row r="11805" ht="13.5" customHeight="1"/>
    <row r="11807" ht="13.5" customHeight="1"/>
    <row r="11809" ht="13.5" customHeight="1"/>
    <row r="11811" ht="13.5" customHeight="1"/>
    <row r="11813" ht="13.5" customHeight="1"/>
    <row r="11815" ht="13.5" customHeight="1"/>
    <row r="11817" ht="13.5" customHeight="1"/>
    <row r="11819" ht="13.5" customHeight="1"/>
    <row r="11821" ht="13.5" customHeight="1"/>
    <row r="11823" ht="13.5" customHeight="1"/>
    <row r="11825" ht="13.5" customHeight="1"/>
    <row r="11827" ht="13.5" customHeight="1"/>
    <row r="11829" ht="13.5" customHeight="1"/>
    <row r="11831" ht="13.5" customHeight="1"/>
    <row r="11833" ht="13.5" customHeight="1"/>
    <row r="11835" ht="13.5" customHeight="1"/>
    <row r="11837" ht="13.5" customHeight="1"/>
    <row r="11839" ht="13.5" customHeight="1"/>
    <row r="11841" ht="13.5" customHeight="1"/>
    <row r="11843" ht="13.5" customHeight="1"/>
    <row r="11845" ht="13.5" customHeight="1"/>
    <row r="11847" ht="13.5" customHeight="1"/>
    <row r="11849" ht="13.5" customHeight="1"/>
    <row r="11851" ht="13.5" customHeight="1"/>
    <row r="11853" ht="13.5" customHeight="1"/>
    <row r="11855" ht="13.5" customHeight="1"/>
    <row r="11857" ht="13.5" customHeight="1"/>
    <row r="11859" ht="13.5" customHeight="1"/>
    <row r="11861" ht="13.5" customHeight="1"/>
    <row r="11863" ht="13.5" customHeight="1"/>
    <row r="11865" ht="13.5" customHeight="1"/>
    <row r="11867" ht="13.5" customHeight="1"/>
    <row r="11869" ht="13.5" customHeight="1"/>
    <row r="11871" ht="13.5" customHeight="1"/>
    <row r="11873" ht="13.5" customHeight="1"/>
    <row r="11875" ht="13.5" customHeight="1"/>
    <row r="11877" ht="13.5" customHeight="1"/>
    <row r="11879" ht="13.5" customHeight="1"/>
    <row r="11881" ht="13.5" customHeight="1"/>
    <row r="11883" ht="13.5" customHeight="1"/>
    <row r="11885" ht="13.5" customHeight="1"/>
    <row r="11887" ht="13.5" customHeight="1"/>
    <row r="11889" ht="13.5" customHeight="1"/>
    <row r="11891" ht="13.5" customHeight="1"/>
    <row r="11893" ht="13.5" customHeight="1"/>
    <row r="11895" ht="13.5" customHeight="1"/>
    <row r="11897" ht="13.5" customHeight="1"/>
    <row r="11899" ht="13.5" customHeight="1"/>
    <row r="11901" ht="13.5" customHeight="1"/>
    <row r="11903" ht="13.5" customHeight="1"/>
    <row r="11905" ht="13.5" customHeight="1"/>
    <row r="11907" ht="13.5" customHeight="1"/>
    <row r="11909" ht="13.5" customHeight="1"/>
    <row r="11911" ht="13.5" customHeight="1"/>
    <row r="11913" ht="13.5" customHeight="1"/>
    <row r="11915" ht="13.5" customHeight="1"/>
    <row r="11917" ht="13.5" customHeight="1"/>
    <row r="11919" ht="13.5" customHeight="1"/>
    <row r="11921" ht="13.5" customHeight="1"/>
    <row r="11923" ht="13.5" customHeight="1"/>
    <row r="11925" ht="13.5" customHeight="1"/>
    <row r="11927" ht="13.5" customHeight="1"/>
    <row r="11929" ht="13.5" customHeight="1"/>
    <row r="11931" ht="13.5" customHeight="1"/>
    <row r="11933" ht="13.5" customHeight="1"/>
    <row r="11935" ht="13.5" customHeight="1"/>
    <row r="11937" ht="13.5" customHeight="1"/>
    <row r="11939" ht="13.5" customHeight="1"/>
    <row r="11941" ht="13.5" customHeight="1"/>
    <row r="11943" ht="13.5" customHeight="1"/>
    <row r="11945" ht="13.5" customHeight="1"/>
    <row r="11947" ht="13.5" customHeight="1"/>
    <row r="11949" ht="13.5" customHeight="1"/>
    <row r="11951" ht="13.5" customHeight="1"/>
    <row r="11953" ht="13.5" customHeight="1"/>
    <row r="11955" ht="13.5" customHeight="1"/>
    <row r="11957" ht="13.5" customHeight="1"/>
    <row r="11959" ht="13.5" customHeight="1"/>
    <row r="11961" ht="13.5" customHeight="1"/>
    <row r="11963" ht="13.5" customHeight="1"/>
    <row r="11965" ht="13.5" customHeight="1"/>
    <row r="11967" ht="13.5" customHeight="1"/>
    <row r="11969" ht="13.5" customHeight="1"/>
    <row r="11971" ht="13.5" customHeight="1"/>
    <row r="11973" ht="13.5" customHeight="1"/>
    <row r="11975" ht="13.5" customHeight="1"/>
    <row r="11977" ht="13.5" customHeight="1"/>
    <row r="11979" ht="13.5" customHeight="1"/>
    <row r="11981" ht="13.5" customHeight="1"/>
    <row r="11983" ht="13.5" customHeight="1"/>
    <row r="11985" ht="13.5" customHeight="1"/>
    <row r="11987" ht="13.5" customHeight="1"/>
    <row r="11989" ht="13.5" customHeight="1"/>
    <row r="11991" ht="13.5" customHeight="1"/>
    <row r="11993" ht="13.5" customHeight="1"/>
    <row r="11995" ht="13.5" customHeight="1"/>
    <row r="11997" ht="13.5" customHeight="1"/>
    <row r="11999" ht="13.5" customHeight="1"/>
    <row r="12001" ht="13.5" customHeight="1"/>
    <row r="12003" ht="13.5" customHeight="1"/>
    <row r="12005" ht="13.5" customHeight="1"/>
    <row r="12007" ht="13.5" customHeight="1"/>
    <row r="12009" ht="13.5" customHeight="1"/>
    <row r="12011" ht="13.5" customHeight="1"/>
    <row r="12013" ht="13.5" customHeight="1"/>
    <row r="12015" ht="13.5" customHeight="1"/>
    <row r="12017" ht="13.5" customHeight="1"/>
    <row r="12019" ht="13.5" customHeight="1"/>
    <row r="12021" ht="13.5" customHeight="1"/>
    <row r="12023" ht="13.5" customHeight="1"/>
    <row r="12025" ht="13.5" customHeight="1"/>
    <row r="12027" ht="13.5" customHeight="1"/>
    <row r="12029" ht="13.5" customHeight="1"/>
    <row r="12031" ht="13.5" customHeight="1"/>
    <row r="12033" ht="13.5" customHeight="1"/>
    <row r="12035" ht="13.5" customHeight="1"/>
    <row r="12037" ht="13.5" customHeight="1"/>
    <row r="12039" ht="13.5" customHeight="1"/>
    <row r="12041" ht="13.5" customHeight="1"/>
    <row r="12043" ht="13.5" customHeight="1"/>
    <row r="12045" ht="13.5" customHeight="1"/>
    <row r="12047" ht="13.5" customHeight="1"/>
    <row r="12049" ht="13.5" customHeight="1"/>
    <row r="12051" ht="13.5" customHeight="1"/>
    <row r="12053" ht="13.5" customHeight="1"/>
    <row r="12055" ht="13.5" customHeight="1"/>
    <row r="12057" ht="13.5" customHeight="1"/>
    <row r="12059" ht="13.5" customHeight="1"/>
    <row r="12061" ht="13.5" customHeight="1"/>
    <row r="12063" ht="13.5" customHeight="1"/>
    <row r="12065" ht="13.5" customHeight="1"/>
    <row r="12067" ht="13.5" customHeight="1"/>
    <row r="12069" ht="13.5" customHeight="1"/>
    <row r="12071" ht="13.5" customHeight="1"/>
    <row r="12073" ht="13.5" customHeight="1"/>
    <row r="12075" ht="13.5" customHeight="1"/>
    <row r="12077" ht="13.5" customHeight="1"/>
    <row r="12079" ht="13.5" customHeight="1"/>
    <row r="12081" ht="13.5" customHeight="1"/>
    <row r="12083" ht="13.5" customHeight="1"/>
    <row r="12085" ht="13.5" customHeight="1"/>
    <row r="12087" ht="13.5" customHeight="1"/>
    <row r="12089" ht="13.5" customHeight="1"/>
    <row r="12091" ht="13.5" customHeight="1"/>
    <row r="12093" ht="13.5" customHeight="1"/>
    <row r="12095" ht="13.5" customHeight="1"/>
    <row r="12097" ht="13.5" customHeight="1"/>
    <row r="12099" ht="13.5" customHeight="1"/>
    <row r="12101" ht="13.5" customHeight="1"/>
    <row r="12103" ht="13.5" customHeight="1"/>
    <row r="12105" ht="13.5" customHeight="1"/>
    <row r="12107" ht="13.5" customHeight="1"/>
    <row r="12109" ht="13.5" customHeight="1"/>
    <row r="12111" ht="13.5" customHeight="1"/>
    <row r="12113" ht="13.5" customHeight="1"/>
    <row r="12115" ht="13.5" customHeight="1"/>
    <row r="12117" ht="13.5" customHeight="1"/>
    <row r="12119" ht="13.5" customHeight="1"/>
    <row r="12121" ht="13.5" customHeight="1"/>
    <row r="12123" ht="13.5" customHeight="1"/>
    <row r="12125" ht="13.5" customHeight="1"/>
    <row r="12127" ht="13.5" customHeight="1"/>
    <row r="12129" ht="13.5" customHeight="1"/>
    <row r="12131" ht="13.5" customHeight="1"/>
    <row r="12133" ht="13.5" customHeight="1"/>
    <row r="12135" ht="13.5" customHeight="1"/>
    <row r="12137" ht="13.5" customHeight="1"/>
    <row r="12139" ht="13.5" customHeight="1"/>
    <row r="12141" ht="13.5" customHeight="1"/>
    <row r="12143" ht="13.5" customHeight="1"/>
    <row r="12145" ht="13.5" customHeight="1"/>
    <row r="12147" ht="13.5" customHeight="1"/>
    <row r="12149" ht="13.5" customHeight="1"/>
    <row r="12151" ht="13.5" customHeight="1"/>
    <row r="12153" ht="13.5" customHeight="1"/>
    <row r="12155" ht="13.5" customHeight="1"/>
    <row r="12157" ht="13.5" customHeight="1"/>
    <row r="12159" ht="13.5" customHeight="1"/>
    <row r="12161" ht="13.5" customHeight="1"/>
    <row r="12163" ht="13.5" customHeight="1"/>
    <row r="12165" ht="13.5" customHeight="1"/>
    <row r="12167" ht="13.5" customHeight="1"/>
    <row r="12169" ht="13.5" customHeight="1"/>
    <row r="12171" ht="13.5" customHeight="1"/>
    <row r="12173" ht="13.5" customHeight="1"/>
    <row r="12175" ht="13.5" customHeight="1"/>
    <row r="12177" ht="13.5" customHeight="1"/>
    <row r="12179" ht="13.5" customHeight="1"/>
    <row r="12181" ht="13.5" customHeight="1"/>
    <row r="12183" ht="13.5" customHeight="1"/>
    <row r="12185" ht="13.5" customHeight="1"/>
    <row r="12187" ht="13.5" customHeight="1"/>
    <row r="12189" ht="13.5" customHeight="1"/>
    <row r="12191" ht="13.5" customHeight="1"/>
    <row r="12193" ht="13.5" customHeight="1"/>
    <row r="12195" ht="13.5" customHeight="1"/>
    <row r="12197" ht="13.5" customHeight="1"/>
    <row r="12199" ht="13.5" customHeight="1"/>
    <row r="12201" ht="13.5" customHeight="1"/>
    <row r="12203" ht="13.5" customHeight="1"/>
    <row r="12205" ht="13.5" customHeight="1"/>
    <row r="12207" ht="13.5" customHeight="1"/>
    <row r="12209" ht="13.5" customHeight="1"/>
    <row r="12211" ht="13.5" customHeight="1"/>
    <row r="12213" ht="13.5" customHeight="1"/>
    <row r="12215" ht="13.5" customHeight="1"/>
    <row r="12217" ht="13.5" customHeight="1"/>
    <row r="12219" ht="13.5" customHeight="1"/>
    <row r="12221" ht="13.5" customHeight="1"/>
    <row r="12223" ht="13.5" customHeight="1"/>
    <row r="12225" ht="13.5" customHeight="1"/>
    <row r="12227" ht="13.5" customHeight="1"/>
    <row r="12229" ht="13.5" customHeight="1"/>
    <row r="12231" ht="13.5" customHeight="1"/>
    <row r="12233" ht="13.5" customHeight="1"/>
    <row r="12235" ht="13.5" customHeight="1"/>
    <row r="12237" ht="13.5" customHeight="1"/>
    <row r="12239" ht="13.5" customHeight="1"/>
    <row r="12241" ht="13.5" customHeight="1"/>
    <row r="12243" ht="13.5" customHeight="1"/>
    <row r="12245" ht="13.5" customHeight="1"/>
    <row r="12247" ht="13.5" customHeight="1"/>
    <row r="12249" ht="13.5" customHeight="1"/>
    <row r="12251" ht="13.5" customHeight="1"/>
    <row r="12253" ht="13.5" customHeight="1"/>
    <row r="12255" ht="13.5" customHeight="1"/>
    <row r="12257" ht="13.5" customHeight="1"/>
    <row r="12259" ht="13.5" customHeight="1"/>
    <row r="12261" ht="13.5" customHeight="1"/>
    <row r="12263" ht="13.5" customHeight="1"/>
    <row r="12265" ht="13.5" customHeight="1"/>
    <row r="12267" ht="13.5" customHeight="1"/>
    <row r="12269" ht="13.5" customHeight="1"/>
    <row r="12271" ht="13.5" customHeight="1"/>
    <row r="12273" ht="13.5" customHeight="1"/>
    <row r="12275" ht="13.5" customHeight="1"/>
    <row r="12277" ht="13.5" customHeight="1"/>
    <row r="12279" ht="13.5" customHeight="1"/>
    <row r="12281" ht="13.5" customHeight="1"/>
    <row r="12283" ht="13.5" customHeight="1"/>
    <row r="12285" ht="13.5" customHeight="1"/>
    <row r="12287" ht="13.5" customHeight="1"/>
    <row r="12289" ht="13.5" customHeight="1"/>
    <row r="12291" ht="13.5" customHeight="1"/>
    <row r="12293" ht="13.5" customHeight="1"/>
    <row r="12295" ht="13.5" customHeight="1"/>
    <row r="12297" ht="13.5" customHeight="1"/>
    <row r="12299" ht="13.5" customHeight="1"/>
    <row r="12301" ht="13.5" customHeight="1"/>
    <row r="12303" ht="13.5" customHeight="1"/>
    <row r="12305" ht="13.5" customHeight="1"/>
    <row r="12307" ht="13.5" customHeight="1"/>
    <row r="12309" ht="13.5" customHeight="1"/>
    <row r="12311" ht="13.5" customHeight="1"/>
    <row r="12313" ht="13.5" customHeight="1"/>
    <row r="12315" ht="13.5" customHeight="1"/>
    <row r="12317" ht="13.5" customHeight="1"/>
    <row r="12319" ht="13.5" customHeight="1"/>
    <row r="12321" ht="13.5" customHeight="1"/>
    <row r="12323" ht="13.5" customHeight="1"/>
    <row r="12325" ht="13.5" customHeight="1"/>
    <row r="12327" ht="13.5" customHeight="1"/>
    <row r="12329" ht="13.5" customHeight="1"/>
    <row r="12331" ht="13.5" customHeight="1"/>
    <row r="12333" ht="13.5" customHeight="1"/>
    <row r="12335" ht="13.5" customHeight="1"/>
    <row r="12337" ht="13.5" customHeight="1"/>
    <row r="12339" ht="13.5" customHeight="1"/>
    <row r="12341" ht="13.5" customHeight="1"/>
    <row r="12343" ht="13.5" customHeight="1"/>
    <row r="12345" ht="13.5" customHeight="1"/>
    <row r="12347" ht="13.5" customHeight="1"/>
    <row r="12349" ht="13.5" customHeight="1"/>
    <row r="12351" ht="13.5" customHeight="1"/>
    <row r="12353" ht="13.5" customHeight="1"/>
    <row r="12355" ht="13.5" customHeight="1"/>
    <row r="12357" ht="13.5" customHeight="1"/>
    <row r="12359" ht="13.5" customHeight="1"/>
    <row r="12361" ht="13.5" customHeight="1"/>
    <row r="12363" ht="13.5" customHeight="1"/>
    <row r="12365" ht="13.5" customHeight="1"/>
    <row r="12367" ht="13.5" customHeight="1"/>
    <row r="12369" ht="13.5" customHeight="1"/>
    <row r="12371" ht="13.5" customHeight="1"/>
    <row r="12373" ht="13.5" customHeight="1"/>
    <row r="12375" ht="13.5" customHeight="1"/>
    <row r="12377" ht="13.5" customHeight="1"/>
    <row r="12379" ht="13.5" customHeight="1"/>
    <row r="12381" ht="13.5" customHeight="1"/>
    <row r="12383" ht="13.5" customHeight="1"/>
    <row r="12385" ht="13.5" customHeight="1"/>
    <row r="12387" ht="13.5" customHeight="1"/>
    <row r="12389" ht="13.5" customHeight="1"/>
    <row r="12391" ht="13.5" customHeight="1"/>
    <row r="12393" ht="13.5" customHeight="1"/>
    <row r="12395" ht="13.5" customHeight="1"/>
    <row r="12397" ht="13.5" customHeight="1"/>
    <row r="12399" ht="13.5" customHeight="1"/>
    <row r="12401" ht="13.5" customHeight="1"/>
    <row r="12403" ht="13.5" customHeight="1"/>
    <row r="12405" ht="13.5" customHeight="1"/>
    <row r="12407" ht="13.5" customHeight="1"/>
    <row r="12409" ht="13.5" customHeight="1"/>
    <row r="12411" ht="13.5" customHeight="1"/>
    <row r="12413" ht="13.5" customHeight="1"/>
    <row r="12415" ht="13.5" customHeight="1"/>
    <row r="12417" ht="13.5" customHeight="1"/>
    <row r="12419" ht="13.5" customHeight="1"/>
    <row r="12421" ht="13.5" customHeight="1"/>
    <row r="12423" ht="13.5" customHeight="1"/>
    <row r="12425" ht="13.5" customHeight="1"/>
    <row r="12427" ht="13.5" customHeight="1"/>
    <row r="12429" ht="13.5" customHeight="1"/>
    <row r="12431" ht="13.5" customHeight="1"/>
    <row r="12433" ht="13.5" customHeight="1"/>
    <row r="12435" ht="13.5" customHeight="1"/>
    <row r="12437" ht="13.5" customHeight="1"/>
    <row r="12439" ht="13.5" customHeight="1"/>
    <row r="12441" ht="13.5" customHeight="1"/>
    <row r="12443" ht="13.5" customHeight="1"/>
    <row r="12445" ht="13.5" customHeight="1"/>
    <row r="12447" ht="13.5" customHeight="1"/>
    <row r="12449" ht="13.5" customHeight="1"/>
    <row r="12451" ht="13.5" customHeight="1"/>
    <row r="12453" ht="13.5" customHeight="1"/>
    <row r="12455" ht="13.5" customHeight="1"/>
    <row r="12457" ht="13.5" customHeight="1"/>
    <row r="12459" ht="13.5" customHeight="1"/>
    <row r="12461" ht="13.5" customHeight="1"/>
    <row r="12463" ht="13.5" customHeight="1"/>
    <row r="12465" ht="13.5" customHeight="1"/>
    <row r="12467" ht="13.5" customHeight="1"/>
    <row r="12469" ht="13.5" customHeight="1"/>
    <row r="12471" ht="13.5" customHeight="1"/>
    <row r="12473" ht="13.5" customHeight="1"/>
    <row r="12475" ht="13.5" customHeight="1"/>
    <row r="12477" ht="13.5" customHeight="1"/>
    <row r="12479" ht="13.5" customHeight="1"/>
    <row r="12481" ht="13.5" customHeight="1"/>
    <row r="12483" ht="13.5" customHeight="1"/>
    <row r="12485" ht="13.5" customHeight="1"/>
    <row r="12487" ht="13.5" customHeight="1"/>
    <row r="12489" ht="13.5" customHeight="1"/>
    <row r="12491" ht="13.5" customHeight="1"/>
    <row r="12493" ht="13.5" customHeight="1"/>
    <row r="12495" ht="13.5" customHeight="1"/>
    <row r="12497" ht="13.5" customHeight="1"/>
    <row r="12499" ht="13.5" customHeight="1"/>
    <row r="12501" ht="13.5" customHeight="1"/>
    <row r="12503" ht="13.5" customHeight="1"/>
    <row r="12505" ht="13.5" customHeight="1"/>
    <row r="12507" ht="13.5" customHeight="1"/>
    <row r="12509" ht="13.5" customHeight="1"/>
    <row r="12511" ht="13.5" customHeight="1"/>
    <row r="12513" ht="13.5" customHeight="1"/>
    <row r="12515" ht="13.5" customHeight="1"/>
    <row r="12517" ht="13.5" customHeight="1"/>
    <row r="12519" ht="13.5" customHeight="1"/>
    <row r="12521" ht="13.5" customHeight="1"/>
    <row r="12523" ht="13.5" customHeight="1"/>
    <row r="12525" ht="13.5" customHeight="1"/>
    <row r="12527" ht="13.5" customHeight="1"/>
    <row r="12529" ht="13.5" customHeight="1"/>
    <row r="12531" ht="13.5" customHeight="1"/>
    <row r="12533" ht="13.5" customHeight="1"/>
    <row r="12535" ht="13.5" customHeight="1"/>
    <row r="12537" ht="13.5" customHeight="1"/>
    <row r="12539" ht="13.5" customHeight="1"/>
    <row r="12541" ht="13.5" customHeight="1"/>
    <row r="12543" ht="13.5" customHeight="1"/>
    <row r="12545" ht="13.5" customHeight="1"/>
    <row r="12547" ht="13.5" customHeight="1"/>
    <row r="12549" ht="13.5" customHeight="1"/>
    <row r="12551" ht="13.5" customHeight="1"/>
    <row r="12553" ht="13.5" customHeight="1"/>
    <row r="12555" ht="13.5" customHeight="1"/>
    <row r="12557" ht="13.5" customHeight="1"/>
    <row r="12559" ht="13.5" customHeight="1"/>
    <row r="12561" ht="13.5" customHeight="1"/>
    <row r="12563" ht="13.5" customHeight="1"/>
    <row r="12565" ht="13.5" customHeight="1"/>
    <row r="12567" ht="13.5" customHeight="1"/>
    <row r="12569" ht="13.5" customHeight="1"/>
    <row r="12571" ht="13.5" customHeight="1"/>
    <row r="12573" ht="13.5" customHeight="1"/>
    <row r="12575" ht="13.5" customHeight="1"/>
    <row r="12577" ht="13.5" customHeight="1"/>
    <row r="12579" ht="13.5" customHeight="1"/>
    <row r="12581" ht="13.5" customHeight="1"/>
    <row r="12583" ht="13.5" customHeight="1"/>
    <row r="12585" ht="13.5" customHeight="1"/>
    <row r="12587" ht="13.5" customHeight="1"/>
    <row r="12589" ht="13.5" customHeight="1"/>
    <row r="12591" ht="13.5" customHeight="1"/>
    <row r="12593" ht="13.5" customHeight="1"/>
    <row r="12595" ht="13.5" customHeight="1"/>
    <row r="12597" ht="13.5" customHeight="1"/>
    <row r="12599" ht="13.5" customHeight="1"/>
    <row r="12601" ht="13.5" customHeight="1"/>
    <row r="12603" ht="13.5" customHeight="1"/>
    <row r="12605" ht="13.5" customHeight="1"/>
    <row r="12607" ht="13.5" customHeight="1"/>
    <row r="12609" ht="13.5" customHeight="1"/>
    <row r="12611" ht="13.5" customHeight="1"/>
    <row r="12613" ht="13.5" customHeight="1"/>
    <row r="12615" ht="13.5" customHeight="1"/>
    <row r="12617" ht="13.5" customHeight="1"/>
    <row r="12619" ht="13.5" customHeight="1"/>
    <row r="12621" ht="13.5" customHeight="1"/>
    <row r="12623" ht="13.5" customHeight="1"/>
    <row r="12625" ht="13.5" customHeight="1"/>
    <row r="12627" ht="13.5" customHeight="1"/>
    <row r="12629" ht="13.5" customHeight="1"/>
    <row r="12631" ht="13.5" customHeight="1"/>
    <row r="12633" ht="13.5" customHeight="1"/>
    <row r="12635" ht="13.5" customHeight="1"/>
    <row r="12637" ht="13.5" customHeight="1"/>
    <row r="12639" ht="13.5" customHeight="1"/>
    <row r="12641" ht="13.5" customHeight="1"/>
    <row r="12643" ht="13.5" customHeight="1"/>
    <row r="12645" ht="13.5" customHeight="1"/>
    <row r="12647" ht="13.5" customHeight="1"/>
    <row r="12649" ht="13.5" customHeight="1"/>
    <row r="12651" ht="13.5" customHeight="1"/>
    <row r="12653" ht="13.5" customHeight="1"/>
    <row r="12655" ht="13.5" customHeight="1"/>
    <row r="12657" ht="13.5" customHeight="1"/>
    <row r="12659" ht="13.5" customHeight="1"/>
    <row r="12661" ht="13.5" customHeight="1"/>
    <row r="12663" ht="13.5" customHeight="1"/>
    <row r="12665" ht="13.5" customHeight="1"/>
    <row r="12667" ht="13.5" customHeight="1"/>
    <row r="12669" ht="13.5" customHeight="1"/>
    <row r="12671" ht="13.5" customHeight="1"/>
    <row r="12673" ht="13.5" customHeight="1"/>
    <row r="12675" ht="13.5" customHeight="1"/>
    <row r="12677" ht="13.5" customHeight="1"/>
    <row r="12679" ht="13.5" customHeight="1"/>
    <row r="12681" ht="13.5" customHeight="1"/>
    <row r="12683" ht="13.5" customHeight="1"/>
    <row r="12685" ht="13.5" customHeight="1"/>
    <row r="12687" ht="13.5" customHeight="1"/>
    <row r="12689" ht="13.5" customHeight="1"/>
    <row r="12691" ht="13.5" customHeight="1"/>
    <row r="12693" ht="13.5" customHeight="1"/>
    <row r="12695" ht="13.5" customHeight="1"/>
    <row r="12697" ht="13.5" customHeight="1"/>
    <row r="12699" ht="13.5" customHeight="1"/>
    <row r="12701" ht="13.5" customHeight="1"/>
    <row r="12703" ht="13.5" customHeight="1"/>
    <row r="12705" ht="13.5" customHeight="1"/>
    <row r="12707" ht="13.5" customHeight="1"/>
    <row r="12709" ht="13.5" customHeight="1"/>
    <row r="12711" ht="13.5" customHeight="1"/>
    <row r="12713" ht="13.5" customHeight="1"/>
    <row r="12715" ht="13.5" customHeight="1"/>
    <row r="12717" ht="13.5" customHeight="1"/>
    <row r="12719" ht="13.5" customHeight="1"/>
    <row r="12721" ht="13.5" customHeight="1"/>
    <row r="12723" ht="13.5" customHeight="1"/>
    <row r="12725" ht="13.5" customHeight="1"/>
    <row r="12727" ht="13.5" customHeight="1"/>
    <row r="12729" ht="13.5" customHeight="1"/>
    <row r="12731" ht="13.5" customHeight="1"/>
    <row r="12733" ht="13.5" customHeight="1"/>
    <row r="12735" ht="13.5" customHeight="1"/>
    <row r="12737" ht="13.5" customHeight="1"/>
    <row r="12739" ht="13.5" customHeight="1"/>
    <row r="12741" ht="13.5" customHeight="1"/>
    <row r="12743" ht="13.5" customHeight="1"/>
    <row r="12745" ht="13.5" customHeight="1"/>
    <row r="12747" ht="13.5" customHeight="1"/>
    <row r="12749" ht="13.5" customHeight="1"/>
    <row r="12751" ht="13.5" customHeight="1"/>
    <row r="12753" ht="13.5" customHeight="1"/>
    <row r="12755" ht="13.5" customHeight="1"/>
    <row r="12757" ht="13.5" customHeight="1"/>
    <row r="12759" ht="13.5" customHeight="1"/>
    <row r="12761" ht="13.5" customHeight="1"/>
    <row r="12763" ht="13.5" customHeight="1"/>
    <row r="12765" ht="13.5" customHeight="1"/>
    <row r="12767" ht="13.5" customHeight="1"/>
    <row r="12769" ht="13.5" customHeight="1"/>
    <row r="12771" ht="13.5" customHeight="1"/>
    <row r="12773" ht="13.5" customHeight="1"/>
    <row r="12775" ht="13.5" customHeight="1"/>
    <row r="12777" ht="13.5" customHeight="1"/>
    <row r="12779" ht="13.5" customHeight="1"/>
    <row r="12781" ht="13.5" customHeight="1"/>
    <row r="12783" ht="13.5" customHeight="1"/>
    <row r="12785" ht="13.5" customHeight="1"/>
    <row r="12787" ht="13.5" customHeight="1"/>
    <row r="12789" ht="13.5" customHeight="1"/>
    <row r="12791" ht="13.5" customHeight="1"/>
    <row r="12793" ht="13.5" customHeight="1"/>
    <row r="12795" ht="13.5" customHeight="1"/>
    <row r="12797" ht="13.5" customHeight="1"/>
    <row r="12799" ht="13.5" customHeight="1"/>
    <row r="12801" ht="13.5" customHeight="1"/>
    <row r="12803" ht="13.5" customHeight="1"/>
    <row r="12805" ht="13.5" customHeight="1"/>
    <row r="12807" ht="13.5" customHeight="1"/>
    <row r="12809" ht="13.5" customHeight="1"/>
    <row r="12811" ht="13.5" customHeight="1"/>
    <row r="12813" ht="13.5" customHeight="1"/>
    <row r="12815" ht="13.5" customHeight="1"/>
    <row r="12817" ht="13.5" customHeight="1"/>
    <row r="12819" ht="13.5" customHeight="1"/>
    <row r="12821" ht="13.5" customHeight="1"/>
    <row r="12823" ht="13.5" customHeight="1"/>
    <row r="12825" ht="13.5" customHeight="1"/>
    <row r="12827" ht="13.5" customHeight="1"/>
    <row r="12829" ht="13.5" customHeight="1"/>
    <row r="12831" ht="13.5" customHeight="1"/>
    <row r="12833" ht="13.5" customHeight="1"/>
    <row r="12835" ht="13.5" customHeight="1"/>
    <row r="12837" ht="13.5" customHeight="1"/>
    <row r="12839" ht="13.5" customHeight="1"/>
    <row r="12841" ht="13.5" customHeight="1"/>
    <row r="12843" ht="13.5" customHeight="1"/>
    <row r="12845" ht="13.5" customHeight="1"/>
    <row r="12847" ht="13.5" customHeight="1"/>
    <row r="12849" ht="13.5" customHeight="1"/>
    <row r="12851" ht="13.5" customHeight="1"/>
    <row r="12853" ht="13.5" customHeight="1"/>
    <row r="12855" ht="13.5" customHeight="1"/>
    <row r="12857" ht="13.5" customHeight="1"/>
    <row r="12859" ht="13.5" customHeight="1"/>
    <row r="12861" ht="13.5" customHeight="1"/>
    <row r="12863" ht="13.5" customHeight="1"/>
    <row r="12865" ht="13.5" customHeight="1"/>
    <row r="12867" ht="13.5" customHeight="1"/>
    <row r="12869" ht="13.5" customHeight="1"/>
    <row r="12871" ht="13.5" customHeight="1"/>
    <row r="12873" ht="13.5" customHeight="1"/>
    <row r="12875" ht="13.5" customHeight="1"/>
    <row r="12877" ht="13.5" customHeight="1"/>
    <row r="12879" ht="13.5" customHeight="1"/>
    <row r="12881" ht="13.5" customHeight="1"/>
    <row r="12883" ht="13.5" customHeight="1"/>
    <row r="12885" ht="13.5" customHeight="1"/>
    <row r="12887" ht="13.5" customHeight="1"/>
    <row r="12889" ht="13.5" customHeight="1"/>
    <row r="12891" ht="13.5" customHeight="1"/>
    <row r="12893" ht="13.5" customHeight="1"/>
    <row r="12895" ht="13.5" customHeight="1"/>
    <row r="12897" ht="13.5" customHeight="1"/>
    <row r="12899" ht="13.5" customHeight="1"/>
    <row r="12901" ht="13.5" customHeight="1"/>
    <row r="12903" ht="13.5" customHeight="1"/>
    <row r="12905" ht="13.5" customHeight="1"/>
    <row r="12907" ht="13.5" customHeight="1"/>
    <row r="12909" ht="13.5" customHeight="1"/>
    <row r="12911" ht="13.5" customHeight="1"/>
    <row r="12913" ht="13.5" customHeight="1"/>
    <row r="12915" ht="13.5" customHeight="1"/>
    <row r="12917" ht="13.5" customHeight="1"/>
    <row r="12919" ht="13.5" customHeight="1"/>
    <row r="12921" ht="13.5" customHeight="1"/>
    <row r="12923" ht="13.5" customHeight="1"/>
    <row r="12925" ht="13.5" customHeight="1"/>
    <row r="12927" ht="13.5" customHeight="1"/>
    <row r="12929" ht="13.5" customHeight="1"/>
    <row r="12931" ht="13.5" customHeight="1"/>
    <row r="12933" ht="13.5" customHeight="1"/>
    <row r="12935" ht="13.5" customHeight="1"/>
    <row r="12937" ht="13.5" customHeight="1"/>
    <row r="12939" ht="13.5" customHeight="1"/>
    <row r="12941" ht="13.5" customHeight="1"/>
    <row r="12943" ht="13.5" customHeight="1"/>
    <row r="12945" ht="13.5" customHeight="1"/>
    <row r="12947" ht="13.5" customHeight="1"/>
    <row r="12949" ht="13.5" customHeight="1"/>
    <row r="12951" ht="13.5" customHeight="1"/>
    <row r="12953" ht="13.5" customHeight="1"/>
    <row r="12955" ht="13.5" customHeight="1"/>
    <row r="12957" ht="13.5" customHeight="1"/>
    <row r="12959" ht="13.5" customHeight="1"/>
    <row r="12961" ht="13.5" customHeight="1"/>
    <row r="12963" ht="13.5" customHeight="1"/>
    <row r="12965" ht="13.5" customHeight="1"/>
    <row r="12967" ht="13.5" customHeight="1"/>
    <row r="12969" ht="13.5" customHeight="1"/>
    <row r="12971" ht="13.5" customHeight="1"/>
    <row r="12973" ht="13.5" customHeight="1"/>
    <row r="12975" ht="13.5" customHeight="1"/>
    <row r="12977" ht="13.5" customHeight="1"/>
    <row r="12979" ht="13.5" customHeight="1"/>
    <row r="12981" ht="13.5" customHeight="1"/>
    <row r="12983" ht="13.5" customHeight="1"/>
    <row r="12985" ht="13.5" customHeight="1"/>
    <row r="12987" ht="13.5" customHeight="1"/>
    <row r="12989" ht="13.5" customHeight="1"/>
    <row r="12991" ht="13.5" customHeight="1"/>
    <row r="12993" ht="13.5" customHeight="1"/>
    <row r="12995" ht="13.5" customHeight="1"/>
    <row r="12997" ht="13.5" customHeight="1"/>
    <row r="12999" ht="13.5" customHeight="1"/>
    <row r="13001" ht="13.5" customHeight="1"/>
    <row r="13003" ht="13.5" customHeight="1"/>
    <row r="13005" ht="13.5" customHeight="1"/>
    <row r="13007" ht="13.5" customHeight="1"/>
    <row r="13009" ht="13.5" customHeight="1"/>
    <row r="13011" ht="13.5" customHeight="1"/>
    <row r="13013" ht="13.5" customHeight="1"/>
    <row r="13015" ht="13.5" customHeight="1"/>
    <row r="13017" ht="13.5" customHeight="1"/>
    <row r="13019" ht="13.5" customHeight="1"/>
    <row r="13021" ht="13.5" customHeight="1"/>
    <row r="13023" ht="13.5" customHeight="1"/>
    <row r="13025" ht="13.5" customHeight="1"/>
    <row r="13027" ht="13.5" customHeight="1"/>
    <row r="13029" ht="13.5" customHeight="1"/>
    <row r="13031" ht="13.5" customHeight="1"/>
    <row r="13033" ht="13.5" customHeight="1"/>
    <row r="13035" ht="13.5" customHeight="1"/>
    <row r="13037" ht="13.5" customHeight="1"/>
    <row r="13039" ht="13.5" customHeight="1"/>
    <row r="13041" ht="13.5" customHeight="1"/>
    <row r="13043" ht="13.5" customHeight="1"/>
    <row r="13045" ht="13.5" customHeight="1"/>
    <row r="13047" ht="13.5" customHeight="1"/>
    <row r="13049" ht="13.5" customHeight="1"/>
    <row r="13051" ht="13.5" customHeight="1"/>
    <row r="13053" ht="13.5" customHeight="1"/>
    <row r="13055" ht="13.5" customHeight="1"/>
    <row r="13057" ht="13.5" customHeight="1"/>
    <row r="13059" ht="13.5" customHeight="1"/>
    <row r="13061" ht="13.5" customHeight="1"/>
    <row r="13063" ht="13.5" customHeight="1"/>
    <row r="13065" ht="13.5" customHeight="1"/>
    <row r="13067" ht="13.5" customHeight="1"/>
    <row r="13069" ht="13.5" customHeight="1"/>
    <row r="13071" ht="13.5" customHeight="1"/>
    <row r="13073" ht="13.5" customHeight="1"/>
    <row r="13075" ht="13.5" customHeight="1"/>
    <row r="13077" ht="13.5" customHeight="1"/>
    <row r="13079" ht="13.5" customHeight="1"/>
    <row r="13081" ht="13.5" customHeight="1"/>
    <row r="13083" ht="13.5" customHeight="1"/>
    <row r="13085" ht="13.5" customHeight="1"/>
    <row r="13087" ht="13.5" customHeight="1"/>
    <row r="13089" ht="13.5" customHeight="1"/>
    <row r="13091" ht="13.5" customHeight="1"/>
    <row r="13093" ht="13.5" customHeight="1"/>
    <row r="13095" ht="13.5" customHeight="1"/>
    <row r="13097" ht="13.5" customHeight="1"/>
    <row r="13099" ht="13.5" customHeight="1"/>
    <row r="13101" ht="13.5" customHeight="1"/>
    <row r="13103" ht="13.5" customHeight="1"/>
    <row r="13105" ht="13.5" customHeight="1"/>
    <row r="13107" ht="13.5" customHeight="1"/>
    <row r="13109" ht="13.5" customHeight="1"/>
    <row r="13111" ht="13.5" customHeight="1"/>
    <row r="13113" ht="13.5" customHeight="1"/>
    <row r="13115" ht="13.5" customHeight="1"/>
    <row r="13117" ht="13.5" customHeight="1"/>
    <row r="13119" ht="13.5" customHeight="1"/>
    <row r="13121" ht="13.5" customHeight="1"/>
    <row r="13123" ht="13.5" customHeight="1"/>
    <row r="13125" ht="13.5" customHeight="1"/>
    <row r="13127" ht="13.5" customHeight="1"/>
    <row r="13129" ht="13.5" customHeight="1"/>
    <row r="13131" ht="13.5" customHeight="1"/>
    <row r="13133" ht="13.5" customHeight="1"/>
    <row r="13135" ht="13.5" customHeight="1"/>
    <row r="13137" ht="13.5" customHeight="1"/>
    <row r="13139" ht="13.5" customHeight="1"/>
    <row r="13141" ht="13.5" customHeight="1"/>
    <row r="13143" ht="13.5" customHeight="1"/>
    <row r="13145" ht="13.5" customHeight="1"/>
    <row r="13147" ht="13.5" customHeight="1"/>
    <row r="13149" ht="13.5" customHeight="1"/>
    <row r="13151" ht="13.5" customHeight="1"/>
    <row r="13153" ht="13.5" customHeight="1"/>
    <row r="13155" ht="13.5" customHeight="1"/>
    <row r="13157" ht="13.5" customHeight="1"/>
    <row r="13159" ht="13.5" customHeight="1"/>
    <row r="13161" ht="13.5" customHeight="1"/>
    <row r="13163" ht="13.5" customHeight="1"/>
    <row r="13165" ht="13.5" customHeight="1"/>
    <row r="13167" ht="13.5" customHeight="1"/>
    <row r="13169" ht="13.5" customHeight="1"/>
    <row r="13171" ht="13.5" customHeight="1"/>
    <row r="13173" ht="13.5" customHeight="1"/>
    <row r="13175" ht="13.5" customHeight="1"/>
    <row r="13177" ht="13.5" customHeight="1"/>
    <row r="13179" ht="13.5" customHeight="1"/>
    <row r="13181" ht="13.5" customHeight="1"/>
    <row r="13183" ht="13.5" customHeight="1"/>
    <row r="13185" ht="13.5" customHeight="1"/>
    <row r="13187" ht="13.5" customHeight="1"/>
    <row r="13189" ht="13.5" customHeight="1"/>
    <row r="13191" ht="13.5" customHeight="1"/>
    <row r="13193" ht="13.5" customHeight="1"/>
    <row r="13195" ht="13.5" customHeight="1"/>
    <row r="13197" ht="13.5" customHeight="1"/>
    <row r="13199" ht="13.5" customHeight="1"/>
    <row r="13201" ht="13.5" customHeight="1"/>
    <row r="13203" ht="13.5" customHeight="1"/>
    <row r="13205" ht="13.5" customHeight="1"/>
    <row r="13207" ht="13.5" customHeight="1"/>
    <row r="13209" ht="13.5" customHeight="1"/>
    <row r="13211" ht="13.5" customHeight="1"/>
    <row r="13213" ht="13.5" customHeight="1"/>
    <row r="13215" ht="13.5" customHeight="1"/>
    <row r="13217" ht="13.5" customHeight="1"/>
    <row r="13219" ht="13.5" customHeight="1"/>
    <row r="13221" ht="13.5" customHeight="1"/>
    <row r="13223" ht="13.5" customHeight="1"/>
    <row r="13225" ht="13.5" customHeight="1"/>
    <row r="13227" ht="13.5" customHeight="1"/>
    <row r="13229" ht="13.5" customHeight="1"/>
    <row r="13231" ht="13.5" customHeight="1"/>
    <row r="13233" ht="13.5" customHeight="1"/>
    <row r="13235" ht="13.5" customHeight="1"/>
    <row r="13237" ht="13.5" customHeight="1"/>
    <row r="13239" ht="13.5" customHeight="1"/>
    <row r="13241" ht="13.5" customHeight="1"/>
    <row r="13243" ht="13.5" customHeight="1"/>
    <row r="13245" ht="13.5" customHeight="1"/>
    <row r="13247" ht="13.5" customHeight="1"/>
    <row r="13249" ht="13.5" customHeight="1"/>
    <row r="13251" ht="13.5" customHeight="1"/>
    <row r="13253" ht="13.5" customHeight="1"/>
    <row r="13255" ht="13.5" customHeight="1"/>
    <row r="13257" ht="13.5" customHeight="1"/>
    <row r="13259" ht="13.5" customHeight="1"/>
    <row r="13261" ht="13.5" customHeight="1"/>
    <row r="13263" ht="13.5" customHeight="1"/>
    <row r="13265" ht="13.5" customHeight="1"/>
    <row r="13267" ht="13.5" customHeight="1"/>
    <row r="13269" ht="13.5" customHeight="1"/>
    <row r="13271" ht="13.5" customHeight="1"/>
    <row r="13273" ht="13.5" customHeight="1"/>
    <row r="13275" ht="13.5" customHeight="1"/>
    <row r="13277" ht="13.5" customHeight="1"/>
    <row r="13279" ht="13.5" customHeight="1"/>
    <row r="13281" ht="13.5" customHeight="1"/>
    <row r="13283" ht="13.5" customHeight="1"/>
    <row r="13285" ht="13.5" customHeight="1"/>
    <row r="13287" ht="13.5" customHeight="1"/>
    <row r="13289" ht="13.5" customHeight="1"/>
    <row r="13291" ht="13.5" customHeight="1"/>
    <row r="13293" ht="13.5" customHeight="1"/>
    <row r="13295" ht="13.5" customHeight="1"/>
    <row r="13297" ht="13.5" customHeight="1"/>
    <row r="13299" ht="13.5" customHeight="1"/>
    <row r="13301" ht="13.5" customHeight="1"/>
    <row r="13303" ht="13.5" customHeight="1"/>
    <row r="13305" ht="13.5" customHeight="1"/>
    <row r="13307" ht="13.5" customHeight="1"/>
    <row r="13309" ht="13.5" customHeight="1"/>
    <row r="13311" ht="13.5" customHeight="1"/>
    <row r="13313" ht="13.5" customHeight="1"/>
    <row r="13315" ht="13.5" customHeight="1"/>
    <row r="13317" ht="13.5" customHeight="1"/>
    <row r="13319" ht="13.5" customHeight="1"/>
    <row r="13321" ht="13.5" customHeight="1"/>
    <row r="13323" ht="13.5" customHeight="1"/>
    <row r="13325" ht="13.5" customHeight="1"/>
    <row r="13327" ht="13.5" customHeight="1"/>
    <row r="13329" ht="13.5" customHeight="1"/>
    <row r="13331" ht="13.5" customHeight="1"/>
    <row r="13333" ht="13.5" customHeight="1"/>
    <row r="13335" ht="13.5" customHeight="1"/>
    <row r="13337" ht="13.5" customHeight="1"/>
    <row r="13339" ht="13.5" customHeight="1"/>
    <row r="13341" ht="13.5" customHeight="1"/>
    <row r="13343" ht="13.5" customHeight="1"/>
    <row r="13345" ht="13.5" customHeight="1"/>
    <row r="13347" ht="13.5" customHeight="1"/>
    <row r="13349" ht="13.5" customHeight="1"/>
    <row r="13351" ht="13.5" customHeight="1"/>
    <row r="13353" ht="13.5" customHeight="1"/>
    <row r="13355" ht="13.5" customHeight="1"/>
    <row r="13357" ht="13.5" customHeight="1"/>
    <row r="13359" ht="13.5" customHeight="1"/>
    <row r="13361" ht="13.5" customHeight="1"/>
    <row r="13363" ht="13.5" customHeight="1"/>
    <row r="13365" ht="13.5" customHeight="1"/>
    <row r="13367" ht="13.5" customHeight="1"/>
    <row r="13369" ht="13.5" customHeight="1"/>
    <row r="13371" ht="13.5" customHeight="1"/>
    <row r="13373" ht="13.5" customHeight="1"/>
    <row r="13375" ht="13.5" customHeight="1"/>
    <row r="13377" ht="13.5" customHeight="1"/>
    <row r="13379" ht="13.5" customHeight="1"/>
    <row r="13381" ht="13.5" customHeight="1"/>
    <row r="13383" ht="13.5" customHeight="1"/>
    <row r="13385" ht="13.5" customHeight="1"/>
    <row r="13387" ht="13.5" customHeight="1"/>
    <row r="13389" ht="13.5" customHeight="1"/>
    <row r="13391" ht="13.5" customHeight="1"/>
    <row r="13393" ht="13.5" customHeight="1"/>
    <row r="13395" ht="13.5" customHeight="1"/>
    <row r="13397" ht="13.5" customHeight="1"/>
    <row r="13399" ht="13.5" customHeight="1"/>
    <row r="13401" ht="13.5" customHeight="1"/>
    <row r="13403" ht="13.5" customHeight="1"/>
    <row r="13405" ht="13.5" customHeight="1"/>
    <row r="13407" ht="13.5" customHeight="1"/>
    <row r="13409" ht="13.5" customHeight="1"/>
    <row r="13411" ht="13.5" customHeight="1"/>
    <row r="13413" ht="13.5" customHeight="1"/>
    <row r="13415" ht="13.5" customHeight="1"/>
    <row r="13417" ht="13.5" customHeight="1"/>
    <row r="13419" ht="13.5" customHeight="1"/>
    <row r="13421" ht="13.5" customHeight="1"/>
    <row r="13423" ht="13.5" customHeight="1"/>
    <row r="13425" ht="13.5" customHeight="1"/>
    <row r="13427" ht="13.5" customHeight="1"/>
    <row r="13429" ht="13.5" customHeight="1"/>
    <row r="13431" ht="13.5" customHeight="1"/>
    <row r="13433" ht="13.5" customHeight="1"/>
    <row r="13435" ht="13.5" customHeight="1"/>
    <row r="13437" ht="13.5" customHeight="1"/>
    <row r="13439" ht="13.5" customHeight="1"/>
    <row r="13441" ht="13.5" customHeight="1"/>
    <row r="13443" ht="13.5" customHeight="1"/>
    <row r="13445" ht="13.5" customHeight="1"/>
    <row r="13447" ht="13.5" customHeight="1"/>
    <row r="13449" ht="13.5" customHeight="1"/>
    <row r="13451" ht="13.5" customHeight="1"/>
    <row r="13453" ht="13.5" customHeight="1"/>
    <row r="13455" ht="13.5" customHeight="1"/>
    <row r="13457" ht="13.5" customHeight="1"/>
    <row r="13459" ht="13.5" customHeight="1"/>
    <row r="13461" ht="13.5" customHeight="1"/>
    <row r="13463" ht="13.5" customHeight="1"/>
    <row r="13465" ht="13.5" customHeight="1"/>
    <row r="13467" ht="13.5" customHeight="1"/>
    <row r="13469" ht="13.5" customHeight="1"/>
    <row r="13471" ht="13.5" customHeight="1"/>
    <row r="13473" ht="13.5" customHeight="1"/>
    <row r="13475" ht="13.5" customHeight="1"/>
    <row r="13477" ht="13.5" customHeight="1"/>
    <row r="13479" ht="13.5" customHeight="1"/>
    <row r="13481" ht="13.5" customHeight="1"/>
    <row r="13483" ht="13.5" customHeight="1"/>
    <row r="13485" ht="13.5" customHeight="1"/>
    <row r="13487" ht="13.5" customHeight="1"/>
    <row r="13489" ht="13.5" customHeight="1"/>
    <row r="13491" ht="13.5" customHeight="1"/>
    <row r="13493" ht="13.5" customHeight="1"/>
    <row r="13495" ht="13.5" customHeight="1"/>
    <row r="13497" ht="13.5" customHeight="1"/>
    <row r="13499" ht="13.5" customHeight="1"/>
    <row r="13501" ht="13.5" customHeight="1"/>
    <row r="13503" ht="13.5" customHeight="1"/>
    <row r="13505" ht="13.5" customHeight="1"/>
    <row r="13507" ht="13.5" customHeight="1"/>
    <row r="13509" ht="13.5" customHeight="1"/>
    <row r="13511" ht="13.5" customHeight="1"/>
    <row r="13513" ht="13.5" customHeight="1"/>
    <row r="13515" ht="13.5" customHeight="1"/>
    <row r="13517" ht="13.5" customHeight="1"/>
    <row r="13519" ht="13.5" customHeight="1"/>
    <row r="13521" ht="13.5" customHeight="1"/>
    <row r="13523" ht="13.5" customHeight="1"/>
    <row r="13525" ht="13.5" customHeight="1"/>
    <row r="13527" ht="13.5" customHeight="1"/>
    <row r="13529" ht="13.5" customHeight="1"/>
    <row r="13531" ht="13.5" customHeight="1"/>
    <row r="13533" ht="13.5" customHeight="1"/>
    <row r="13535" ht="13.5" customHeight="1"/>
    <row r="13537" ht="13.5" customHeight="1"/>
    <row r="13539" ht="13.5" customHeight="1"/>
    <row r="13541" ht="13.5" customHeight="1"/>
    <row r="13543" ht="13.5" customHeight="1"/>
    <row r="13545" ht="13.5" customHeight="1"/>
    <row r="13547" ht="13.5" customHeight="1"/>
    <row r="13549" ht="13.5" customHeight="1"/>
    <row r="13551" ht="13.5" customHeight="1"/>
    <row r="13553" ht="13.5" customHeight="1"/>
    <row r="13555" ht="13.5" customHeight="1"/>
    <row r="13557" ht="13.5" customHeight="1"/>
    <row r="13559" ht="13.5" customHeight="1"/>
    <row r="13561" ht="13.5" customHeight="1"/>
    <row r="13563" ht="13.5" customHeight="1"/>
    <row r="13565" ht="13.5" customHeight="1"/>
    <row r="13567" ht="13.5" customHeight="1"/>
    <row r="13569" ht="13.5" customHeight="1"/>
    <row r="13571" ht="13.5" customHeight="1"/>
    <row r="13573" ht="13.5" customHeight="1"/>
    <row r="13575" ht="13.5" customHeight="1"/>
    <row r="13577" ht="13.5" customHeight="1"/>
    <row r="13579" ht="13.5" customHeight="1"/>
    <row r="13581" ht="13.5" customHeight="1"/>
    <row r="13583" ht="13.5" customHeight="1"/>
    <row r="13585" ht="13.5" customHeight="1"/>
    <row r="13587" ht="13.5" customHeight="1"/>
    <row r="13589" ht="13.5" customHeight="1"/>
    <row r="13591" ht="13.5" customHeight="1"/>
    <row r="13593" ht="13.5" customHeight="1"/>
    <row r="13595" ht="13.5" customHeight="1"/>
    <row r="13597" ht="13.5" customHeight="1"/>
    <row r="13599" ht="13.5" customHeight="1"/>
    <row r="13601" ht="13.5" customHeight="1"/>
    <row r="13603" ht="13.5" customHeight="1"/>
    <row r="13605" ht="13.5" customHeight="1"/>
    <row r="13607" ht="13.5" customHeight="1"/>
    <row r="13609" ht="13.5" customHeight="1"/>
    <row r="13611" ht="13.5" customHeight="1"/>
    <row r="13613" ht="13.5" customHeight="1"/>
    <row r="13615" ht="13.5" customHeight="1"/>
    <row r="13617" ht="13.5" customHeight="1"/>
    <row r="13619" ht="13.5" customHeight="1"/>
    <row r="13621" ht="13.5" customHeight="1"/>
    <row r="13623" ht="13.5" customHeight="1"/>
    <row r="13625" ht="13.5" customHeight="1"/>
    <row r="13627" ht="13.5" customHeight="1"/>
    <row r="13629" ht="13.5" customHeight="1"/>
    <row r="13631" ht="13.5" customHeight="1"/>
    <row r="13633" ht="13.5" customHeight="1"/>
    <row r="13635" ht="13.5" customHeight="1"/>
    <row r="13637" ht="13.5" customHeight="1"/>
    <row r="13639" ht="13.5" customHeight="1"/>
    <row r="13641" ht="13.5" customHeight="1"/>
    <row r="13643" ht="13.5" customHeight="1"/>
    <row r="13645" ht="13.5" customHeight="1"/>
    <row r="13647" ht="13.5" customHeight="1"/>
    <row r="13649" ht="13.5" customHeight="1"/>
    <row r="13651" ht="13.5" customHeight="1"/>
    <row r="13653" ht="13.5" customHeight="1"/>
    <row r="13655" ht="13.5" customHeight="1"/>
    <row r="13657" ht="13.5" customHeight="1"/>
    <row r="13659" ht="13.5" customHeight="1"/>
    <row r="13661" ht="13.5" customHeight="1"/>
    <row r="13663" ht="13.5" customHeight="1"/>
    <row r="13665" ht="13.5" customHeight="1"/>
    <row r="13667" ht="13.5" customHeight="1"/>
    <row r="13669" ht="13.5" customHeight="1"/>
    <row r="13671" ht="13.5" customHeight="1"/>
    <row r="13673" ht="13.5" customHeight="1"/>
    <row r="13675" ht="13.5" customHeight="1"/>
    <row r="13677" ht="13.5" customHeight="1"/>
    <row r="13679" ht="13.5" customHeight="1"/>
    <row r="13681" ht="13.5" customHeight="1"/>
    <row r="13683" ht="13.5" customHeight="1"/>
    <row r="13685" ht="13.5" customHeight="1"/>
    <row r="13687" ht="13.5" customHeight="1"/>
    <row r="13689" ht="13.5" customHeight="1"/>
    <row r="13691" ht="13.5" customHeight="1"/>
    <row r="13693" ht="13.5" customHeight="1"/>
    <row r="13695" ht="13.5" customHeight="1"/>
    <row r="13697" ht="13.5" customHeight="1"/>
    <row r="13699" ht="13.5" customHeight="1"/>
    <row r="13701" ht="13.5" customHeight="1"/>
    <row r="13703" ht="13.5" customHeight="1"/>
    <row r="13705" ht="13.5" customHeight="1"/>
    <row r="13707" ht="13.5" customHeight="1"/>
    <row r="13709" ht="13.5" customHeight="1"/>
    <row r="13711" ht="13.5" customHeight="1"/>
    <row r="13713" ht="13.5" customHeight="1"/>
    <row r="13715" ht="13.5" customHeight="1"/>
    <row r="13717" ht="13.5" customHeight="1"/>
    <row r="13719" ht="13.5" customHeight="1"/>
    <row r="13721" ht="13.5" customHeight="1"/>
    <row r="13723" ht="13.5" customHeight="1"/>
    <row r="13725" ht="13.5" customHeight="1"/>
    <row r="13727" ht="13.5" customHeight="1"/>
    <row r="13729" ht="13.5" customHeight="1"/>
    <row r="13731" ht="13.5" customHeight="1"/>
    <row r="13733" ht="13.5" customHeight="1"/>
    <row r="13735" ht="13.5" customHeight="1"/>
    <row r="13737" ht="13.5" customHeight="1"/>
    <row r="13739" ht="13.5" customHeight="1"/>
    <row r="13741" ht="13.5" customHeight="1"/>
    <row r="13743" ht="13.5" customHeight="1"/>
    <row r="13745" ht="13.5" customHeight="1"/>
    <row r="13747" ht="13.5" customHeight="1"/>
    <row r="13749" ht="13.5" customHeight="1"/>
    <row r="13751" ht="13.5" customHeight="1"/>
    <row r="13753" ht="13.5" customHeight="1"/>
    <row r="13755" ht="13.5" customHeight="1"/>
    <row r="13757" ht="13.5" customHeight="1"/>
    <row r="13759" ht="13.5" customHeight="1"/>
    <row r="13761" ht="13.5" customHeight="1"/>
    <row r="13763" ht="13.5" customHeight="1"/>
    <row r="13765" ht="13.5" customHeight="1"/>
    <row r="13767" ht="13.5" customHeight="1"/>
    <row r="13769" ht="13.5" customHeight="1"/>
    <row r="13771" ht="13.5" customHeight="1"/>
    <row r="13773" ht="13.5" customHeight="1"/>
    <row r="13775" ht="13.5" customHeight="1"/>
    <row r="13777" ht="13.5" customHeight="1"/>
    <row r="13779" ht="13.5" customHeight="1"/>
    <row r="13781" ht="13.5" customHeight="1"/>
    <row r="13783" ht="13.5" customHeight="1"/>
    <row r="13785" ht="13.5" customHeight="1"/>
    <row r="13787" ht="13.5" customHeight="1"/>
    <row r="13789" ht="13.5" customHeight="1"/>
    <row r="13791" ht="13.5" customHeight="1"/>
    <row r="13793" ht="13.5" customHeight="1"/>
    <row r="13795" ht="13.5" customHeight="1"/>
    <row r="13797" ht="13.5" customHeight="1"/>
    <row r="13799" ht="13.5" customHeight="1"/>
    <row r="13801" ht="13.5" customHeight="1"/>
    <row r="13803" ht="13.5" customHeight="1"/>
    <row r="13805" ht="13.5" customHeight="1"/>
    <row r="13807" ht="13.5" customHeight="1"/>
    <row r="13809" ht="13.5" customHeight="1"/>
    <row r="13811" ht="13.5" customHeight="1"/>
    <row r="13813" ht="13.5" customHeight="1"/>
    <row r="13815" ht="13.5" customHeight="1"/>
    <row r="13817" ht="13.5" customHeight="1"/>
    <row r="13819" ht="13.5" customHeight="1"/>
    <row r="13821" ht="13.5" customHeight="1"/>
    <row r="13823" ht="13.5" customHeight="1"/>
    <row r="13825" ht="13.5" customHeight="1"/>
    <row r="13827" ht="13.5" customHeight="1"/>
    <row r="13829" ht="13.5" customHeight="1"/>
    <row r="13831" ht="13.5" customHeight="1"/>
    <row r="13833" ht="13.5" customHeight="1"/>
    <row r="13835" ht="13.5" customHeight="1"/>
    <row r="13837" ht="13.5" customHeight="1"/>
    <row r="13839" ht="13.5" customHeight="1"/>
    <row r="13841" ht="13.5" customHeight="1"/>
    <row r="13843" ht="13.5" customHeight="1"/>
    <row r="13845" ht="13.5" customHeight="1"/>
    <row r="13847" ht="13.5" customHeight="1"/>
    <row r="13849" ht="13.5" customHeight="1"/>
    <row r="13851" ht="13.5" customHeight="1"/>
    <row r="13853" ht="13.5" customHeight="1"/>
    <row r="13855" ht="13.5" customHeight="1"/>
    <row r="13857" ht="13.5" customHeight="1"/>
    <row r="13859" ht="13.5" customHeight="1"/>
    <row r="13861" ht="13.5" customHeight="1"/>
    <row r="13863" ht="13.5" customHeight="1"/>
    <row r="13865" ht="13.5" customHeight="1"/>
    <row r="13867" ht="13.5" customHeight="1"/>
    <row r="13869" ht="13.5" customHeight="1"/>
    <row r="13871" ht="13.5" customHeight="1"/>
    <row r="13873" ht="13.5" customHeight="1"/>
    <row r="13875" ht="13.5" customHeight="1"/>
    <row r="13877" ht="13.5" customHeight="1"/>
    <row r="13879" ht="13.5" customHeight="1"/>
    <row r="13881" ht="13.5" customHeight="1"/>
    <row r="13883" ht="13.5" customHeight="1"/>
    <row r="13885" ht="13.5" customHeight="1"/>
    <row r="13887" ht="13.5" customHeight="1"/>
    <row r="13889" ht="13.5" customHeight="1"/>
    <row r="13891" ht="13.5" customHeight="1"/>
    <row r="13893" ht="13.5" customHeight="1"/>
    <row r="13895" ht="13.5" customHeight="1"/>
    <row r="13897" ht="13.5" customHeight="1"/>
    <row r="13899" ht="13.5" customHeight="1"/>
    <row r="13901" ht="13.5" customHeight="1"/>
    <row r="13903" ht="13.5" customHeight="1"/>
    <row r="13905" ht="13.5" customHeight="1"/>
    <row r="13907" ht="13.5" customHeight="1"/>
    <row r="13909" ht="13.5" customHeight="1"/>
    <row r="13911" ht="13.5" customHeight="1"/>
    <row r="13913" ht="13.5" customHeight="1"/>
    <row r="13915" ht="13.5" customHeight="1"/>
    <row r="13917" ht="13.5" customHeight="1"/>
    <row r="13919" ht="13.5" customHeight="1"/>
    <row r="13921" ht="13.5" customHeight="1"/>
    <row r="13923" ht="13.5" customHeight="1"/>
    <row r="13925" ht="13.5" customHeight="1"/>
    <row r="13927" ht="13.5" customHeight="1"/>
    <row r="13929" ht="13.5" customHeight="1"/>
    <row r="13931" ht="13.5" customHeight="1"/>
    <row r="13933" ht="13.5" customHeight="1"/>
    <row r="13935" ht="13.5" customHeight="1"/>
    <row r="13937" ht="13.5" customHeight="1"/>
    <row r="13939" ht="13.5" customHeight="1"/>
    <row r="13941" ht="13.5" customHeight="1"/>
    <row r="13943" ht="13.5" customHeight="1"/>
    <row r="13945" ht="13.5" customHeight="1"/>
    <row r="13947" ht="13.5" customHeight="1"/>
    <row r="13949" ht="13.5" customHeight="1"/>
    <row r="13951" ht="13.5" customHeight="1"/>
    <row r="13953" ht="13.5" customHeight="1"/>
    <row r="13955" ht="13.5" customHeight="1"/>
    <row r="13957" ht="13.5" customHeight="1"/>
    <row r="13959" ht="13.5" customHeight="1"/>
    <row r="13961" ht="13.5" customHeight="1"/>
    <row r="13963" ht="13.5" customHeight="1"/>
    <row r="13965" ht="13.5" customHeight="1"/>
    <row r="13967" ht="13.5" customHeight="1"/>
    <row r="13969" ht="13.5" customHeight="1"/>
    <row r="13971" ht="13.5" customHeight="1"/>
    <row r="13973" ht="13.5" customHeight="1"/>
    <row r="13975" ht="13.5" customHeight="1"/>
    <row r="13977" ht="13.5" customHeight="1"/>
    <row r="13979" ht="13.5" customHeight="1"/>
    <row r="13981" ht="13.5" customHeight="1"/>
    <row r="13983" ht="13.5" customHeight="1"/>
    <row r="13985" ht="13.5" customHeight="1"/>
    <row r="13987" ht="13.5" customHeight="1"/>
    <row r="13989" ht="13.5" customHeight="1"/>
    <row r="13991" ht="13.5" customHeight="1"/>
    <row r="13993" ht="13.5" customHeight="1"/>
    <row r="13995" ht="13.5" customHeight="1"/>
    <row r="13997" ht="13.5" customHeight="1"/>
    <row r="13999" ht="13.5" customHeight="1"/>
    <row r="14001" ht="13.5" customHeight="1"/>
    <row r="14003" ht="13.5" customHeight="1"/>
    <row r="14005" ht="13.5" customHeight="1"/>
    <row r="14007" ht="13.5" customHeight="1"/>
    <row r="14009" ht="13.5" customHeight="1"/>
    <row r="14011" ht="13.5" customHeight="1"/>
    <row r="14013" ht="13.5" customHeight="1"/>
    <row r="14015" ht="13.5" customHeight="1"/>
    <row r="14017" ht="13.5" customHeight="1"/>
    <row r="14019" ht="13.5" customHeight="1"/>
    <row r="14021" ht="13.5" customHeight="1"/>
    <row r="14023" ht="13.5" customHeight="1"/>
    <row r="14025" ht="13.5" customHeight="1"/>
    <row r="14027" ht="13.5" customHeight="1"/>
    <row r="14029" ht="13.5" customHeight="1"/>
    <row r="14031" ht="13.5" customHeight="1"/>
    <row r="14033" ht="13.5" customHeight="1"/>
    <row r="14035" ht="13.5" customHeight="1"/>
    <row r="14037" ht="13.5" customHeight="1"/>
    <row r="14039" ht="13.5" customHeight="1"/>
    <row r="14041" ht="13.5" customHeight="1"/>
    <row r="14043" ht="13.5" customHeight="1"/>
    <row r="14045" ht="13.5" customHeight="1"/>
    <row r="14047" ht="13.5" customHeight="1"/>
    <row r="14049" ht="13.5" customHeight="1"/>
    <row r="14051" ht="13.5" customHeight="1"/>
    <row r="14053" ht="13.5" customHeight="1"/>
    <row r="14055" ht="13.5" customHeight="1"/>
    <row r="14057" ht="13.5" customHeight="1"/>
    <row r="14059" ht="13.5" customHeight="1"/>
    <row r="14061" ht="13.5" customHeight="1"/>
    <row r="14063" ht="13.5" customHeight="1"/>
    <row r="14065" ht="13.5" customHeight="1"/>
    <row r="14067" ht="13.5" customHeight="1"/>
    <row r="14069" ht="13.5" customHeight="1"/>
    <row r="14071" ht="13.5" customHeight="1"/>
    <row r="14073" ht="13.5" customHeight="1"/>
    <row r="14075" ht="13.5" customHeight="1"/>
    <row r="14077" ht="13.5" customHeight="1"/>
    <row r="14079" ht="13.5" customHeight="1"/>
    <row r="14081" ht="13.5" customHeight="1"/>
    <row r="14083" ht="13.5" customHeight="1"/>
    <row r="14085" ht="13.5" customHeight="1"/>
    <row r="14087" ht="13.5" customHeight="1"/>
    <row r="14089" ht="13.5" customHeight="1"/>
    <row r="14091" ht="13.5" customHeight="1"/>
    <row r="14093" ht="13.5" customHeight="1"/>
    <row r="14095" ht="13.5" customHeight="1"/>
    <row r="14097" ht="13.5" customHeight="1"/>
    <row r="14099" ht="13.5" customHeight="1"/>
    <row r="14101" ht="13.5" customHeight="1"/>
    <row r="14103" ht="13.5" customHeight="1"/>
    <row r="14105" ht="13.5" customHeight="1"/>
    <row r="14107" ht="13.5" customHeight="1"/>
    <row r="14109" ht="13.5" customHeight="1"/>
    <row r="14111" ht="13.5" customHeight="1"/>
    <row r="14113" ht="13.5" customHeight="1"/>
    <row r="14115" ht="13.5" customHeight="1"/>
    <row r="14117" ht="13.5" customHeight="1"/>
    <row r="14119" ht="13.5" customHeight="1"/>
    <row r="14121" ht="13.5" customHeight="1"/>
    <row r="14123" ht="13.5" customHeight="1"/>
    <row r="14125" ht="13.5" customHeight="1"/>
    <row r="14127" ht="13.5" customHeight="1"/>
    <row r="14129" ht="13.5" customHeight="1"/>
    <row r="14131" ht="13.5" customHeight="1"/>
    <row r="14133" ht="13.5" customHeight="1"/>
    <row r="14135" ht="13.5" customHeight="1"/>
    <row r="14137" ht="13.5" customHeight="1"/>
    <row r="14139" ht="13.5" customHeight="1"/>
    <row r="14141" ht="13.5" customHeight="1"/>
    <row r="14143" ht="13.5" customHeight="1"/>
    <row r="14145" ht="13.5" customHeight="1"/>
    <row r="14147" ht="13.5" customHeight="1"/>
    <row r="14149" ht="13.5" customHeight="1"/>
    <row r="14151" ht="13.5" customHeight="1"/>
    <row r="14153" ht="13.5" customHeight="1"/>
    <row r="14155" ht="13.5" customHeight="1"/>
    <row r="14157" ht="13.5" customHeight="1"/>
    <row r="14159" ht="13.5" customHeight="1"/>
    <row r="14161" ht="13.5" customHeight="1"/>
    <row r="14163" ht="13.5" customHeight="1"/>
    <row r="14165" ht="13.5" customHeight="1"/>
    <row r="14167" ht="13.5" customHeight="1"/>
    <row r="14169" ht="13.5" customHeight="1"/>
    <row r="14171" ht="13.5" customHeight="1"/>
    <row r="14173" ht="13.5" customHeight="1"/>
    <row r="14175" ht="13.5" customHeight="1"/>
    <row r="14177" ht="13.5" customHeight="1"/>
    <row r="14179" ht="13.5" customHeight="1"/>
    <row r="14181" ht="13.5" customHeight="1"/>
    <row r="14183" ht="13.5" customHeight="1"/>
    <row r="14185" ht="13.5" customHeight="1"/>
    <row r="14187" ht="13.5" customHeight="1"/>
    <row r="14189" ht="13.5" customHeight="1"/>
    <row r="14191" ht="13.5" customHeight="1"/>
    <row r="14193" ht="13.5" customHeight="1"/>
    <row r="14195" ht="13.5" customHeight="1"/>
    <row r="14197" ht="13.5" customHeight="1"/>
    <row r="14199" ht="13.5" customHeight="1"/>
    <row r="14201" ht="13.5" customHeight="1"/>
    <row r="14203" ht="13.5" customHeight="1"/>
    <row r="14205" ht="13.5" customHeight="1"/>
    <row r="14207" ht="13.5" customHeight="1"/>
    <row r="14209" ht="13.5" customHeight="1"/>
    <row r="14211" ht="13.5" customHeight="1"/>
    <row r="14213" ht="13.5" customHeight="1"/>
    <row r="14215" ht="13.5" customHeight="1"/>
    <row r="14217" ht="13.5" customHeight="1"/>
    <row r="14219" ht="13.5" customHeight="1"/>
    <row r="14221" ht="13.5" customHeight="1"/>
    <row r="14223" ht="13.5" customHeight="1"/>
    <row r="14225" ht="13.5" customHeight="1"/>
    <row r="14227" ht="13.5" customHeight="1"/>
    <row r="14229" ht="13.5" customHeight="1"/>
    <row r="14231" ht="13.5" customHeight="1"/>
    <row r="14233" ht="13.5" customHeight="1"/>
    <row r="14235" ht="13.5" customHeight="1"/>
    <row r="14237" ht="13.5" customHeight="1"/>
    <row r="14239" ht="13.5" customHeight="1"/>
    <row r="14241" ht="13.5" customHeight="1"/>
    <row r="14243" ht="13.5" customHeight="1"/>
    <row r="14245" ht="13.5" customHeight="1"/>
    <row r="14247" ht="13.5" customHeight="1"/>
    <row r="14249" ht="13.5" customHeight="1"/>
    <row r="14251" ht="13.5" customHeight="1"/>
    <row r="14253" ht="13.5" customHeight="1"/>
    <row r="14255" ht="13.5" customHeight="1"/>
    <row r="14257" ht="13.5" customHeight="1"/>
    <row r="14259" ht="13.5" customHeight="1"/>
    <row r="14261" ht="13.5" customHeight="1"/>
    <row r="14263" ht="13.5" customHeight="1"/>
    <row r="14265" ht="13.5" customHeight="1"/>
    <row r="14267" ht="13.5" customHeight="1"/>
    <row r="14269" ht="13.5" customHeight="1"/>
    <row r="14271" ht="13.5" customHeight="1"/>
    <row r="14273" ht="13.5" customHeight="1"/>
    <row r="14275" ht="13.5" customHeight="1"/>
    <row r="14277" ht="13.5" customHeight="1"/>
    <row r="14279" ht="13.5" customHeight="1"/>
    <row r="14281" ht="13.5" customHeight="1"/>
    <row r="14283" ht="13.5" customHeight="1"/>
    <row r="14285" ht="13.5" customHeight="1"/>
    <row r="14287" ht="13.5" customHeight="1"/>
    <row r="14289" ht="13.5" customHeight="1"/>
    <row r="14291" ht="13.5" customHeight="1"/>
    <row r="14293" ht="13.5" customHeight="1"/>
    <row r="14295" ht="13.5" customHeight="1"/>
    <row r="14297" ht="13.5" customHeight="1"/>
    <row r="14299" ht="13.5" customHeight="1"/>
    <row r="14301" ht="13.5" customHeight="1"/>
    <row r="14303" ht="13.5" customHeight="1"/>
    <row r="14305" ht="13.5" customHeight="1"/>
    <row r="14307" ht="13.5" customHeight="1"/>
    <row r="14309" ht="13.5" customHeight="1"/>
    <row r="14311" ht="13.5" customHeight="1"/>
    <row r="14313" ht="13.5" customHeight="1"/>
    <row r="14315" ht="13.5" customHeight="1"/>
    <row r="14317" ht="13.5" customHeight="1"/>
    <row r="14319" ht="13.5" customHeight="1"/>
    <row r="14321" ht="13.5" customHeight="1"/>
    <row r="14323" ht="13.5" customHeight="1"/>
    <row r="14325" ht="13.5" customHeight="1"/>
    <row r="14327" ht="13.5" customHeight="1"/>
    <row r="14329" ht="13.5" customHeight="1"/>
    <row r="14331" ht="13.5" customHeight="1"/>
    <row r="14333" ht="13.5" customHeight="1"/>
    <row r="14335" ht="13.5" customHeight="1"/>
    <row r="14337" ht="13.5" customHeight="1"/>
    <row r="14339" ht="13.5" customHeight="1"/>
    <row r="14341" ht="13.5" customHeight="1"/>
    <row r="14343" ht="13.5" customHeight="1"/>
    <row r="14345" ht="13.5" customHeight="1"/>
    <row r="14347" ht="13.5" customHeight="1"/>
    <row r="14349" ht="13.5" customHeight="1"/>
    <row r="14351" ht="13.5" customHeight="1"/>
    <row r="14353" ht="13.5" customHeight="1"/>
    <row r="14355" ht="13.5" customHeight="1"/>
    <row r="14357" ht="13.5" customHeight="1"/>
    <row r="14359" ht="13.5" customHeight="1"/>
    <row r="14361" ht="13.5" customHeight="1"/>
    <row r="14363" ht="13.5" customHeight="1"/>
    <row r="14365" ht="13.5" customHeight="1"/>
    <row r="14367" ht="13.5" customHeight="1"/>
    <row r="14369" ht="13.5" customHeight="1"/>
    <row r="14371" ht="13.5" customHeight="1"/>
    <row r="14373" ht="13.5" customHeight="1"/>
    <row r="14375" ht="13.5" customHeight="1"/>
    <row r="14377" ht="13.5" customHeight="1"/>
    <row r="14379" ht="13.5" customHeight="1"/>
    <row r="14381" ht="13.5" customHeight="1"/>
    <row r="14383" ht="13.5" customHeight="1"/>
    <row r="14385" ht="13.5" customHeight="1"/>
    <row r="14387" ht="13.5" customHeight="1"/>
    <row r="14389" ht="13.5" customHeight="1"/>
    <row r="14391" ht="13.5" customHeight="1"/>
    <row r="14393" ht="13.5" customHeight="1"/>
    <row r="14395" ht="13.5" customHeight="1"/>
    <row r="14397" ht="13.5" customHeight="1"/>
    <row r="14399" ht="13.5" customHeight="1"/>
    <row r="14401" ht="13.5" customHeight="1"/>
    <row r="14403" ht="13.5" customHeight="1"/>
    <row r="14405" ht="13.5" customHeight="1"/>
    <row r="14407" ht="13.5" customHeight="1"/>
    <row r="14409" ht="13.5" customHeight="1"/>
    <row r="14411" ht="13.5" customHeight="1"/>
    <row r="14413" ht="13.5" customHeight="1"/>
    <row r="14415" ht="13.5" customHeight="1"/>
    <row r="14417" ht="13.5" customHeight="1"/>
    <row r="14419" ht="13.5" customHeight="1"/>
    <row r="14421" ht="13.5" customHeight="1"/>
    <row r="14423" ht="13.5" customHeight="1"/>
    <row r="14425" ht="13.5" customHeight="1"/>
    <row r="14427" ht="13.5" customHeight="1"/>
    <row r="14429" ht="13.5" customHeight="1"/>
    <row r="14431" ht="13.5" customHeight="1"/>
    <row r="14433" ht="13.5" customHeight="1"/>
    <row r="14435" ht="13.5" customHeight="1"/>
    <row r="14437" ht="13.5" customHeight="1"/>
    <row r="14439" ht="13.5" customHeight="1"/>
    <row r="14441" ht="13.5" customHeight="1"/>
    <row r="14443" ht="13.5" customHeight="1"/>
    <row r="14445" ht="13.5" customHeight="1"/>
    <row r="14447" ht="13.5" customHeight="1"/>
    <row r="14449" ht="13.5" customHeight="1"/>
    <row r="14451" ht="13.5" customHeight="1"/>
    <row r="14453" ht="13.5" customHeight="1"/>
    <row r="14455" ht="13.5" customHeight="1"/>
    <row r="14457" ht="13.5" customHeight="1"/>
    <row r="14459" ht="13.5" customHeight="1"/>
    <row r="14461" ht="13.5" customHeight="1"/>
    <row r="14463" ht="13.5" customHeight="1"/>
    <row r="14465" ht="13.5" customHeight="1"/>
    <row r="14467" ht="13.5" customHeight="1"/>
    <row r="14469" ht="13.5" customHeight="1"/>
    <row r="14471" ht="13.5" customHeight="1"/>
    <row r="14473" ht="13.5" customHeight="1"/>
    <row r="14475" ht="13.5" customHeight="1"/>
    <row r="14477" ht="13.5" customHeight="1"/>
    <row r="14479" ht="13.5" customHeight="1"/>
    <row r="14481" ht="13.5" customHeight="1"/>
    <row r="14483" ht="13.5" customHeight="1"/>
    <row r="14485" ht="13.5" customHeight="1"/>
    <row r="14487" ht="13.5" customHeight="1"/>
    <row r="14489" ht="13.5" customHeight="1"/>
    <row r="14491" ht="13.5" customHeight="1"/>
    <row r="14493" ht="13.5" customHeight="1"/>
    <row r="14495" ht="13.5" customHeight="1"/>
    <row r="14497" ht="13.5" customHeight="1"/>
    <row r="14499" ht="13.5" customHeight="1"/>
    <row r="14501" ht="13.5" customHeight="1"/>
    <row r="14503" ht="13.5" customHeight="1"/>
    <row r="14505" ht="13.5" customHeight="1"/>
    <row r="14507" ht="13.5" customHeight="1"/>
    <row r="14509" ht="13.5" customHeight="1"/>
    <row r="14511" ht="13.5" customHeight="1"/>
    <row r="14513" ht="13.5" customHeight="1"/>
    <row r="14515" ht="13.5" customHeight="1"/>
    <row r="14517" ht="13.5" customHeight="1"/>
    <row r="14519" ht="13.5" customHeight="1"/>
    <row r="14521" ht="13.5" customHeight="1"/>
    <row r="14523" ht="13.5" customHeight="1"/>
    <row r="14525" ht="13.5" customHeight="1"/>
    <row r="14527" ht="13.5" customHeight="1"/>
    <row r="14529" ht="13.5" customHeight="1"/>
    <row r="14531" ht="13.5" customHeight="1"/>
    <row r="14533" ht="13.5" customHeight="1"/>
    <row r="14535" ht="13.5" customHeight="1"/>
    <row r="14537" ht="13.5" customHeight="1"/>
    <row r="14539" ht="13.5" customHeight="1"/>
    <row r="14541" ht="13.5" customHeight="1"/>
    <row r="14543" ht="13.5" customHeight="1"/>
    <row r="14545" ht="13.5" customHeight="1"/>
    <row r="14547" ht="13.5" customHeight="1"/>
    <row r="14549" ht="13.5" customHeight="1"/>
    <row r="14551" ht="13.5" customHeight="1"/>
    <row r="14553" ht="13.5" customHeight="1"/>
    <row r="14555" ht="13.5" customHeight="1"/>
    <row r="14557" ht="13.5" customHeight="1"/>
    <row r="14559" ht="13.5" customHeight="1"/>
    <row r="14561" ht="13.5" customHeight="1"/>
    <row r="14563" ht="13.5" customHeight="1"/>
    <row r="14565" ht="13.5" customHeight="1"/>
    <row r="14567" ht="13.5" customHeight="1"/>
    <row r="14569" ht="13.5" customHeight="1"/>
    <row r="14571" ht="13.5" customHeight="1"/>
    <row r="14573" ht="13.5" customHeight="1"/>
    <row r="14575" ht="13.5" customHeight="1"/>
    <row r="14577" ht="13.5" customHeight="1"/>
    <row r="14579" ht="13.5" customHeight="1"/>
    <row r="14581" ht="13.5" customHeight="1"/>
    <row r="14583" ht="13.5" customHeight="1"/>
    <row r="14585" ht="13.5" customHeight="1"/>
    <row r="14587" ht="13.5" customHeight="1"/>
    <row r="14589" ht="13.5" customHeight="1"/>
    <row r="14591" ht="13.5" customHeight="1"/>
    <row r="14593" ht="13.5" customHeight="1"/>
    <row r="14595" ht="13.5" customHeight="1"/>
    <row r="14597" ht="13.5" customHeight="1"/>
    <row r="14599" ht="13.5" customHeight="1"/>
    <row r="14601" ht="13.5" customHeight="1"/>
    <row r="14603" ht="13.5" customHeight="1"/>
    <row r="14605" ht="13.5" customHeight="1"/>
    <row r="14607" ht="13.5" customHeight="1"/>
    <row r="14609" ht="13.5" customHeight="1"/>
    <row r="14611" ht="13.5" customHeight="1"/>
    <row r="14613" ht="13.5" customHeight="1"/>
    <row r="14615" ht="13.5" customHeight="1"/>
    <row r="14617" ht="13.5" customHeight="1"/>
    <row r="14619" ht="13.5" customHeight="1"/>
    <row r="14621" ht="13.5" customHeight="1"/>
    <row r="14623" ht="13.5" customHeight="1"/>
    <row r="14625" ht="13.5" customHeight="1"/>
    <row r="14627" ht="13.5" customHeight="1"/>
    <row r="14629" ht="13.5" customHeight="1"/>
    <row r="14631" ht="13.5" customHeight="1"/>
    <row r="14633" ht="13.5" customHeight="1"/>
    <row r="14635" ht="13.5" customHeight="1"/>
    <row r="14637" ht="13.5" customHeight="1"/>
    <row r="14639" ht="13.5" customHeight="1"/>
    <row r="14641" ht="13.5" customHeight="1"/>
    <row r="14643" ht="13.5" customHeight="1"/>
    <row r="14645" ht="13.5" customHeight="1"/>
    <row r="14647" ht="13.5" customHeight="1"/>
    <row r="14649" ht="13.5" customHeight="1"/>
    <row r="14651" ht="13.5" customHeight="1"/>
    <row r="14653" ht="13.5" customHeight="1"/>
    <row r="14655" ht="13.5" customHeight="1"/>
    <row r="14657" ht="13.5" customHeight="1"/>
    <row r="14659" ht="13.5" customHeight="1"/>
    <row r="14661" ht="13.5" customHeight="1"/>
    <row r="14663" ht="13.5" customHeight="1"/>
    <row r="14665" ht="13.5" customHeight="1"/>
    <row r="14667" ht="13.5" customHeight="1"/>
    <row r="14669" ht="13.5" customHeight="1"/>
    <row r="14671" ht="13.5" customHeight="1"/>
    <row r="14673" ht="13.5" customHeight="1"/>
    <row r="14675" ht="13.5" customHeight="1"/>
    <row r="14677" ht="13.5" customHeight="1"/>
    <row r="14679" ht="13.5" customHeight="1"/>
    <row r="14681" ht="13.5" customHeight="1"/>
    <row r="14683" ht="13.5" customHeight="1"/>
    <row r="14685" ht="13.5" customHeight="1"/>
    <row r="14687" ht="13.5" customHeight="1"/>
    <row r="14689" ht="13.5" customHeight="1"/>
    <row r="14691" ht="13.5" customHeight="1"/>
    <row r="14693" ht="13.5" customHeight="1"/>
    <row r="14695" ht="13.5" customHeight="1"/>
    <row r="14697" ht="13.5" customHeight="1"/>
    <row r="14699" ht="13.5" customHeight="1"/>
    <row r="14701" ht="13.5" customHeight="1"/>
    <row r="14703" ht="13.5" customHeight="1"/>
    <row r="14705" ht="13.5" customHeight="1"/>
    <row r="14707" ht="13.5" customHeight="1"/>
    <row r="14709" ht="13.5" customHeight="1"/>
    <row r="14711" ht="13.5" customHeight="1"/>
    <row r="14713" ht="13.5" customHeight="1"/>
    <row r="14715" ht="13.5" customHeight="1"/>
    <row r="14717" ht="13.5" customHeight="1"/>
    <row r="14719" ht="13.5" customHeight="1"/>
    <row r="14721" ht="13.5" customHeight="1"/>
    <row r="14723" ht="13.5" customHeight="1"/>
    <row r="14725" ht="13.5" customHeight="1"/>
    <row r="14727" ht="13.5" customHeight="1"/>
    <row r="14729" ht="13.5" customHeight="1"/>
    <row r="14731" ht="13.5" customHeight="1"/>
    <row r="14733" ht="13.5" customHeight="1"/>
    <row r="14735" ht="13.5" customHeight="1"/>
    <row r="14737" ht="13.5" customHeight="1"/>
    <row r="14739" ht="13.5" customHeight="1"/>
    <row r="14741" ht="13.5" customHeight="1"/>
    <row r="14743" ht="13.5" customHeight="1"/>
    <row r="14745" ht="13.5" customHeight="1"/>
    <row r="14747" ht="13.5" customHeight="1"/>
    <row r="14749" ht="13.5" customHeight="1"/>
    <row r="14751" ht="13.5" customHeight="1"/>
    <row r="14753" ht="13.5" customHeight="1"/>
    <row r="14755" ht="13.5" customHeight="1"/>
    <row r="14757" ht="13.5" customHeight="1"/>
    <row r="14759" ht="13.5" customHeight="1"/>
    <row r="14761" ht="13.5" customHeight="1"/>
    <row r="14763" ht="13.5" customHeight="1"/>
    <row r="14765" ht="13.5" customHeight="1"/>
    <row r="14767" ht="13.5" customHeight="1"/>
    <row r="14769" ht="13.5" customHeight="1"/>
    <row r="14771" ht="13.5" customHeight="1"/>
    <row r="14773" ht="13.5" customHeight="1"/>
    <row r="14775" ht="13.5" customHeight="1"/>
    <row r="14777" ht="13.5" customHeight="1"/>
    <row r="14779" ht="13.5" customHeight="1"/>
    <row r="14781" ht="13.5" customHeight="1"/>
    <row r="14783" ht="13.5" customHeight="1"/>
    <row r="14785" ht="13.5" customHeight="1"/>
    <row r="14787" ht="13.5" customHeight="1"/>
    <row r="14789" ht="13.5" customHeight="1"/>
    <row r="14791" ht="13.5" customHeight="1"/>
    <row r="14793" ht="13.5" customHeight="1"/>
    <row r="14795" ht="13.5" customHeight="1"/>
    <row r="14797" ht="13.5" customHeight="1"/>
    <row r="14799" ht="13.5" customHeight="1"/>
    <row r="14801" ht="13.5" customHeight="1"/>
    <row r="14803" ht="13.5" customHeight="1"/>
    <row r="14805" ht="13.5" customHeight="1"/>
    <row r="14807" ht="13.5" customHeight="1"/>
    <row r="14809" ht="13.5" customHeight="1"/>
    <row r="14811" ht="13.5" customHeight="1"/>
    <row r="14813" ht="13.5" customHeight="1"/>
    <row r="14815" ht="13.5" customHeight="1"/>
    <row r="14817" ht="13.5" customHeight="1"/>
    <row r="14819" ht="13.5" customHeight="1"/>
    <row r="14821" ht="13.5" customHeight="1"/>
    <row r="14823" ht="13.5" customHeight="1"/>
    <row r="14825" ht="13.5" customHeight="1"/>
    <row r="14827" ht="13.5" customHeight="1"/>
    <row r="14829" ht="13.5" customHeight="1"/>
    <row r="14831" ht="13.5" customHeight="1"/>
    <row r="14833" ht="13.5" customHeight="1"/>
    <row r="14835" ht="13.5" customHeight="1"/>
    <row r="14837" ht="13.5" customHeight="1"/>
    <row r="14839" ht="13.5" customHeight="1"/>
    <row r="14841" ht="13.5" customHeight="1"/>
    <row r="14843" ht="13.5" customHeight="1"/>
    <row r="14845" ht="13.5" customHeight="1"/>
    <row r="14847" ht="13.5" customHeight="1"/>
    <row r="14849" ht="13.5" customHeight="1"/>
    <row r="14851" ht="13.5" customHeight="1"/>
    <row r="14853" ht="13.5" customHeight="1"/>
    <row r="14855" ht="13.5" customHeight="1"/>
    <row r="14857" ht="13.5" customHeight="1"/>
    <row r="14859" ht="13.5" customHeight="1"/>
    <row r="14861" ht="13.5" customHeight="1"/>
    <row r="14863" ht="13.5" customHeight="1"/>
    <row r="14865" ht="13.5" customHeight="1"/>
    <row r="14867" ht="13.5" customHeight="1"/>
    <row r="14869" ht="13.5" customHeight="1"/>
    <row r="14871" ht="13.5" customHeight="1"/>
    <row r="14873" ht="13.5" customHeight="1"/>
    <row r="14875" ht="13.5" customHeight="1"/>
    <row r="14877" ht="13.5" customHeight="1"/>
    <row r="14879" ht="13.5" customHeight="1"/>
    <row r="14881" ht="13.5" customHeight="1"/>
    <row r="14883" ht="13.5" customHeight="1"/>
    <row r="14885" ht="13.5" customHeight="1"/>
    <row r="14887" ht="13.5" customHeight="1"/>
    <row r="14889" ht="13.5" customHeight="1"/>
    <row r="14891" ht="13.5" customHeight="1"/>
    <row r="14893" ht="13.5" customHeight="1"/>
    <row r="14895" ht="13.5" customHeight="1"/>
    <row r="14897" ht="13.5" customHeight="1"/>
    <row r="14899" ht="13.5" customHeight="1"/>
    <row r="14901" ht="13.5" customHeight="1"/>
    <row r="14903" ht="13.5" customHeight="1"/>
    <row r="14905" ht="13.5" customHeight="1"/>
    <row r="14907" ht="13.5" customHeight="1"/>
    <row r="14909" ht="13.5" customHeight="1"/>
    <row r="14911" ht="13.5" customHeight="1"/>
    <row r="14913" ht="13.5" customHeight="1"/>
    <row r="14915" ht="13.5" customHeight="1"/>
    <row r="14917" ht="13.5" customHeight="1"/>
    <row r="14919" ht="13.5" customHeight="1"/>
    <row r="14921" ht="13.5" customHeight="1"/>
    <row r="14923" ht="13.5" customHeight="1"/>
    <row r="14925" ht="13.5" customHeight="1"/>
    <row r="14927" ht="13.5" customHeight="1"/>
    <row r="14929" ht="13.5" customHeight="1"/>
    <row r="14931" ht="13.5" customHeight="1"/>
    <row r="14933" ht="13.5" customHeight="1"/>
    <row r="14935" ht="13.5" customHeight="1"/>
    <row r="14937" ht="13.5" customHeight="1"/>
    <row r="14939" ht="13.5" customHeight="1"/>
    <row r="14941" ht="13.5" customHeight="1"/>
    <row r="14943" ht="13.5" customHeight="1"/>
    <row r="14945" ht="13.5" customHeight="1"/>
    <row r="14947" ht="13.5" customHeight="1"/>
    <row r="14949" ht="13.5" customHeight="1"/>
    <row r="14951" ht="13.5" customHeight="1"/>
    <row r="14953" ht="13.5" customHeight="1"/>
    <row r="14955" ht="13.5" customHeight="1"/>
    <row r="14957" ht="13.5" customHeight="1"/>
    <row r="14959" ht="13.5" customHeight="1"/>
    <row r="14961" ht="13.5" customHeight="1"/>
    <row r="14963" ht="13.5" customHeight="1"/>
    <row r="14965" ht="13.5" customHeight="1"/>
    <row r="14967" ht="13.5" customHeight="1"/>
    <row r="14969" ht="13.5" customHeight="1"/>
    <row r="14971" ht="13.5" customHeight="1"/>
    <row r="14973" ht="13.5" customHeight="1"/>
    <row r="14975" ht="13.5" customHeight="1"/>
    <row r="14977" ht="13.5" customHeight="1"/>
    <row r="14979" ht="13.5" customHeight="1"/>
    <row r="14981" ht="13.5" customHeight="1"/>
    <row r="14983" ht="13.5" customHeight="1"/>
    <row r="14985" ht="13.5" customHeight="1"/>
    <row r="14987" ht="13.5" customHeight="1"/>
    <row r="14989" ht="13.5" customHeight="1"/>
    <row r="14991" ht="13.5" customHeight="1"/>
    <row r="14993" ht="13.5" customHeight="1"/>
    <row r="14995" ht="13.5" customHeight="1"/>
    <row r="14997" ht="13.5" customHeight="1"/>
    <row r="14999" ht="13.5" customHeight="1"/>
    <row r="15001" ht="13.5" customHeight="1"/>
    <row r="15003" ht="13.5" customHeight="1"/>
    <row r="15005" ht="13.5" customHeight="1"/>
    <row r="15007" ht="13.5" customHeight="1"/>
    <row r="15009" ht="13.5" customHeight="1"/>
    <row r="15011" ht="13.5" customHeight="1"/>
    <row r="15013" ht="13.5" customHeight="1"/>
    <row r="15015" ht="13.5" customHeight="1"/>
    <row r="15017" ht="13.5" customHeight="1"/>
    <row r="15019" ht="13.5" customHeight="1"/>
    <row r="15021" ht="13.5" customHeight="1"/>
    <row r="15023" ht="13.5" customHeight="1"/>
    <row r="15025" ht="13.5" customHeight="1"/>
    <row r="15027" ht="13.5" customHeight="1"/>
    <row r="15029" ht="13.5" customHeight="1"/>
    <row r="15031" ht="13.5" customHeight="1"/>
    <row r="15033" ht="13.5" customHeight="1"/>
    <row r="15035" ht="13.5" customHeight="1"/>
    <row r="15037" ht="13.5" customHeight="1"/>
    <row r="15039" ht="13.5" customHeight="1"/>
    <row r="15041" ht="13.5" customHeight="1"/>
    <row r="15043" ht="13.5" customHeight="1"/>
    <row r="15045" ht="13.5" customHeight="1"/>
    <row r="15047" ht="13.5" customHeight="1"/>
    <row r="15049" ht="13.5" customHeight="1"/>
    <row r="15051" ht="13.5" customHeight="1"/>
    <row r="15053" ht="13.5" customHeight="1"/>
    <row r="15055" ht="13.5" customHeight="1"/>
    <row r="15057" ht="13.5" customHeight="1"/>
    <row r="15059" ht="13.5" customHeight="1"/>
    <row r="15061" ht="13.5" customHeight="1"/>
    <row r="15063" ht="13.5" customHeight="1"/>
    <row r="15065" ht="13.5" customHeight="1"/>
    <row r="15067" ht="13.5" customHeight="1"/>
    <row r="15069" ht="13.5" customHeight="1"/>
    <row r="15071" ht="13.5" customHeight="1"/>
    <row r="15073" ht="13.5" customHeight="1"/>
    <row r="15075" ht="13.5" customHeight="1"/>
    <row r="15077" ht="13.5" customHeight="1"/>
    <row r="15079" ht="13.5" customHeight="1"/>
    <row r="15081" ht="13.5" customHeight="1"/>
    <row r="15083" ht="13.5" customHeight="1"/>
    <row r="15085" ht="13.5" customHeight="1"/>
    <row r="15087" ht="13.5" customHeight="1"/>
    <row r="15089" ht="13.5" customHeight="1"/>
    <row r="15091" ht="13.5" customHeight="1"/>
    <row r="15093" ht="13.5" customHeight="1"/>
    <row r="15095" ht="13.5" customHeight="1"/>
    <row r="15097" ht="13.5" customHeight="1"/>
    <row r="15099" ht="13.5" customHeight="1"/>
    <row r="15101" ht="13.5" customHeight="1"/>
    <row r="15103" ht="13.5" customHeight="1"/>
    <row r="15105" ht="13.5" customHeight="1"/>
    <row r="15107" ht="13.5" customHeight="1"/>
    <row r="15109" ht="13.5" customHeight="1"/>
    <row r="15111" ht="13.5" customHeight="1"/>
    <row r="15113" ht="13.5" customHeight="1"/>
    <row r="15115" ht="13.5" customHeight="1"/>
    <row r="15117" ht="13.5" customHeight="1"/>
    <row r="15119" ht="13.5" customHeight="1"/>
    <row r="15121" ht="13.5" customHeight="1"/>
    <row r="15123" ht="13.5" customHeight="1"/>
    <row r="15125" ht="13.5" customHeight="1"/>
    <row r="15127" ht="13.5" customHeight="1"/>
    <row r="15129" ht="13.5" customHeight="1"/>
    <row r="15131" ht="13.5" customHeight="1"/>
    <row r="15133" ht="13.5" customHeight="1"/>
    <row r="15135" ht="13.5" customHeight="1"/>
    <row r="15137" ht="13.5" customHeight="1"/>
    <row r="15139" ht="13.5" customHeight="1"/>
    <row r="15141" ht="13.5" customHeight="1"/>
    <row r="15143" ht="13.5" customHeight="1"/>
    <row r="15145" ht="13.5" customHeight="1"/>
    <row r="15147" ht="13.5" customHeight="1"/>
    <row r="15149" ht="13.5" customHeight="1"/>
    <row r="15151" ht="13.5" customHeight="1"/>
    <row r="15153" ht="13.5" customHeight="1"/>
    <row r="15155" ht="13.5" customHeight="1"/>
    <row r="15157" ht="13.5" customHeight="1"/>
    <row r="15159" ht="13.5" customHeight="1"/>
    <row r="15161" ht="13.5" customHeight="1"/>
    <row r="15163" ht="13.5" customHeight="1"/>
    <row r="15165" ht="13.5" customHeight="1"/>
    <row r="15167" ht="13.5" customHeight="1"/>
    <row r="15169" ht="13.5" customHeight="1"/>
    <row r="15171" ht="13.5" customHeight="1"/>
    <row r="15173" ht="13.5" customHeight="1"/>
    <row r="15175" ht="13.5" customHeight="1"/>
    <row r="15177" ht="13.5" customHeight="1"/>
    <row r="15179" ht="13.5" customHeight="1"/>
    <row r="15181" ht="13.5" customHeight="1"/>
    <row r="15183" ht="13.5" customHeight="1"/>
    <row r="15185" ht="13.5" customHeight="1"/>
    <row r="15187" ht="13.5" customHeight="1"/>
    <row r="15189" ht="13.5" customHeight="1"/>
    <row r="15191" ht="13.5" customHeight="1"/>
    <row r="15193" ht="13.5" customHeight="1"/>
    <row r="15195" ht="13.5" customHeight="1"/>
    <row r="15197" ht="13.5" customHeight="1"/>
    <row r="15199" ht="13.5" customHeight="1"/>
    <row r="15201" ht="13.5" customHeight="1"/>
    <row r="15203" ht="13.5" customHeight="1"/>
    <row r="15205" ht="13.5" customHeight="1"/>
    <row r="15207" ht="13.5" customHeight="1"/>
    <row r="15209" ht="13.5" customHeight="1"/>
    <row r="15211" ht="13.5" customHeight="1"/>
    <row r="15213" ht="13.5" customHeight="1"/>
    <row r="15215" ht="13.5" customHeight="1"/>
    <row r="15217" ht="13.5" customHeight="1"/>
    <row r="15219" ht="13.5" customHeight="1"/>
    <row r="15221" ht="13.5" customHeight="1"/>
    <row r="15223" ht="13.5" customHeight="1"/>
    <row r="15225" ht="13.5" customHeight="1"/>
    <row r="15227" ht="13.5" customHeight="1"/>
    <row r="15229" ht="13.5" customHeight="1"/>
    <row r="15231" ht="13.5" customHeight="1"/>
    <row r="15233" ht="13.5" customHeight="1"/>
    <row r="15235" ht="13.5" customHeight="1"/>
    <row r="15237" ht="13.5" customHeight="1"/>
    <row r="15239" ht="13.5" customHeight="1"/>
    <row r="15241" ht="13.5" customHeight="1"/>
    <row r="15243" ht="13.5" customHeight="1"/>
    <row r="15245" ht="13.5" customHeight="1"/>
    <row r="15247" ht="13.5" customHeight="1"/>
    <row r="15249" ht="13.5" customHeight="1"/>
    <row r="15251" ht="13.5" customHeight="1"/>
    <row r="15253" ht="13.5" customHeight="1"/>
    <row r="15255" ht="13.5" customHeight="1"/>
    <row r="15257" ht="13.5" customHeight="1"/>
    <row r="15259" ht="13.5" customHeight="1"/>
    <row r="15261" ht="13.5" customHeight="1"/>
    <row r="15263" ht="13.5" customHeight="1"/>
    <row r="15265" ht="13.5" customHeight="1"/>
    <row r="15267" ht="13.5" customHeight="1"/>
    <row r="15269" ht="13.5" customHeight="1"/>
    <row r="15271" ht="13.5" customHeight="1"/>
    <row r="15273" ht="13.5" customHeight="1"/>
    <row r="15275" ht="13.5" customHeight="1"/>
    <row r="15277" ht="13.5" customHeight="1"/>
    <row r="15279" ht="13.5" customHeight="1"/>
    <row r="15281" ht="13.5" customHeight="1"/>
    <row r="15283" ht="13.5" customHeight="1"/>
    <row r="15285" ht="13.5" customHeight="1"/>
    <row r="15287" ht="13.5" customHeight="1"/>
    <row r="15289" ht="13.5" customHeight="1"/>
    <row r="15291" ht="13.5" customHeight="1"/>
    <row r="15293" ht="13.5" customHeight="1"/>
    <row r="15295" ht="13.5" customHeight="1"/>
    <row r="15297" ht="13.5" customHeight="1"/>
    <row r="15299" ht="13.5" customHeight="1"/>
    <row r="15301" ht="13.5" customHeight="1"/>
    <row r="15303" ht="13.5" customHeight="1"/>
    <row r="15305" ht="13.5" customHeight="1"/>
    <row r="15307" ht="13.5" customHeight="1"/>
    <row r="15309" ht="13.5" customHeight="1"/>
    <row r="15311" ht="13.5" customHeight="1"/>
    <row r="15313" ht="13.5" customHeight="1"/>
    <row r="15315" ht="13.5" customHeight="1"/>
    <row r="15317" ht="13.5" customHeight="1"/>
    <row r="15319" ht="13.5" customHeight="1"/>
    <row r="15321" ht="13.5" customHeight="1"/>
    <row r="15323" ht="13.5" customHeight="1"/>
    <row r="15325" ht="13.5" customHeight="1"/>
    <row r="15327" ht="13.5" customHeight="1"/>
    <row r="15329" ht="13.5" customHeight="1"/>
    <row r="15331" ht="13.5" customHeight="1"/>
    <row r="15333" ht="13.5" customHeight="1"/>
    <row r="15335" ht="13.5" customHeight="1"/>
    <row r="15337" ht="13.5" customHeight="1"/>
    <row r="15339" ht="13.5" customHeight="1"/>
    <row r="15341" ht="13.5" customHeight="1"/>
    <row r="15343" ht="13.5" customHeight="1"/>
    <row r="15345" ht="13.5" customHeight="1"/>
    <row r="15347" ht="13.5" customHeight="1"/>
    <row r="15349" ht="13.5" customHeight="1"/>
    <row r="15351" ht="13.5" customHeight="1"/>
    <row r="15353" ht="13.5" customHeight="1"/>
    <row r="15355" ht="13.5" customHeight="1"/>
    <row r="15357" ht="13.5" customHeight="1"/>
    <row r="15359" ht="13.5" customHeight="1"/>
    <row r="15361" ht="13.5" customHeight="1"/>
    <row r="15363" ht="13.5" customHeight="1"/>
    <row r="15365" ht="13.5" customHeight="1"/>
    <row r="15367" ht="13.5" customHeight="1"/>
    <row r="15369" ht="13.5" customHeight="1"/>
    <row r="15371" ht="13.5" customHeight="1"/>
    <row r="15373" ht="13.5" customHeight="1"/>
    <row r="15375" ht="13.5" customHeight="1"/>
    <row r="15377" ht="13.5" customHeight="1"/>
    <row r="15379" ht="13.5" customHeight="1"/>
    <row r="15381" ht="13.5" customHeight="1"/>
    <row r="15383" ht="13.5" customHeight="1"/>
    <row r="15385" ht="13.5" customHeight="1"/>
    <row r="15387" ht="13.5" customHeight="1"/>
    <row r="15389" ht="13.5" customHeight="1"/>
    <row r="15391" ht="13.5" customHeight="1"/>
    <row r="15393" ht="13.5" customHeight="1"/>
    <row r="15395" ht="13.5" customHeight="1"/>
    <row r="15397" ht="13.5" customHeight="1"/>
    <row r="15399" ht="13.5" customHeight="1"/>
    <row r="15401" ht="13.5" customHeight="1"/>
    <row r="15403" ht="13.5" customHeight="1"/>
    <row r="15405" ht="13.5" customHeight="1"/>
    <row r="15407" ht="13.5" customHeight="1"/>
    <row r="15409" ht="13.5" customHeight="1"/>
    <row r="15411" ht="13.5" customHeight="1"/>
    <row r="15413" ht="13.5" customHeight="1"/>
    <row r="15415" ht="13.5" customHeight="1"/>
    <row r="15417" ht="13.5" customHeight="1"/>
    <row r="15419" ht="13.5" customHeight="1"/>
    <row r="15421" ht="13.5" customHeight="1"/>
    <row r="15423" ht="13.5" customHeight="1"/>
    <row r="15425" ht="13.5" customHeight="1"/>
    <row r="15427" ht="13.5" customHeight="1"/>
    <row r="15429" ht="13.5" customHeight="1"/>
    <row r="15431" ht="13.5" customHeight="1"/>
    <row r="15433" ht="13.5" customHeight="1"/>
    <row r="15435" ht="13.5" customHeight="1"/>
    <row r="15437" ht="13.5" customHeight="1"/>
    <row r="15439" ht="13.5" customHeight="1"/>
    <row r="15441" ht="13.5" customHeight="1"/>
    <row r="15443" ht="13.5" customHeight="1"/>
    <row r="15445" ht="13.5" customHeight="1"/>
    <row r="15447" ht="13.5" customHeight="1"/>
    <row r="15449" ht="13.5" customHeight="1"/>
    <row r="15451" ht="13.5" customHeight="1"/>
    <row r="15453" ht="13.5" customHeight="1"/>
    <row r="15455" ht="13.5" customHeight="1"/>
    <row r="15457" ht="13.5" customHeight="1"/>
    <row r="15459" ht="13.5" customHeight="1"/>
    <row r="15461" ht="13.5" customHeight="1"/>
    <row r="15463" ht="13.5" customHeight="1"/>
    <row r="15465" ht="13.5" customHeight="1"/>
    <row r="15467" ht="13.5" customHeight="1"/>
    <row r="15469" ht="13.5" customHeight="1"/>
    <row r="15471" ht="13.5" customHeight="1"/>
    <row r="15473" ht="13.5" customHeight="1"/>
    <row r="15475" ht="13.5" customHeight="1"/>
    <row r="15477" ht="13.5" customHeight="1"/>
    <row r="15479" ht="13.5" customHeight="1"/>
    <row r="15481" ht="13.5" customHeight="1"/>
    <row r="15483" ht="13.5" customHeight="1"/>
    <row r="15485" ht="13.5" customHeight="1"/>
    <row r="15487" ht="13.5" customHeight="1"/>
    <row r="15489" ht="13.5" customHeight="1"/>
    <row r="15491" ht="13.5" customHeight="1"/>
    <row r="15493" ht="13.5" customHeight="1"/>
    <row r="15495" ht="13.5" customHeight="1"/>
    <row r="15497" ht="13.5" customHeight="1"/>
    <row r="15499" ht="13.5" customHeight="1"/>
    <row r="15501" ht="13.5" customHeight="1"/>
    <row r="15503" ht="13.5" customHeight="1"/>
    <row r="15505" ht="13.5" customHeight="1"/>
    <row r="15507" ht="13.5" customHeight="1"/>
    <row r="15509" ht="13.5" customHeight="1"/>
    <row r="15511" ht="13.5" customHeight="1"/>
    <row r="15513" ht="13.5" customHeight="1"/>
    <row r="15515" ht="13.5" customHeight="1"/>
    <row r="15517" ht="13.5" customHeight="1"/>
    <row r="15519" ht="13.5" customHeight="1"/>
    <row r="15521" ht="13.5" customHeight="1"/>
    <row r="15523" ht="13.5" customHeight="1"/>
    <row r="15525" ht="13.5" customHeight="1"/>
    <row r="15527" ht="13.5" customHeight="1"/>
    <row r="15529" ht="13.5" customHeight="1"/>
    <row r="15531" ht="13.5" customHeight="1"/>
    <row r="15533" ht="13.5" customHeight="1"/>
    <row r="15535" ht="13.5" customHeight="1"/>
    <row r="15537" ht="13.5" customHeight="1"/>
    <row r="15539" ht="13.5" customHeight="1"/>
    <row r="15541" ht="13.5" customHeight="1"/>
    <row r="15543" ht="13.5" customHeight="1"/>
    <row r="15545" ht="13.5" customHeight="1"/>
    <row r="15547" ht="13.5" customHeight="1"/>
    <row r="15549" ht="13.5" customHeight="1"/>
    <row r="15551" ht="13.5" customHeight="1"/>
    <row r="15553" ht="13.5" customHeight="1"/>
    <row r="15555" ht="13.5" customHeight="1"/>
    <row r="15557" ht="13.5" customHeight="1"/>
    <row r="15559" ht="13.5" customHeight="1"/>
    <row r="15561" ht="13.5" customHeight="1"/>
    <row r="15563" ht="13.5" customHeight="1"/>
    <row r="15565" ht="13.5" customHeight="1"/>
    <row r="15567" ht="13.5" customHeight="1"/>
    <row r="15569" ht="13.5" customHeight="1"/>
    <row r="15571" ht="13.5" customHeight="1"/>
    <row r="15573" ht="13.5" customHeight="1"/>
    <row r="15575" ht="13.5" customHeight="1"/>
    <row r="15577" ht="13.5" customHeight="1"/>
    <row r="15579" ht="13.5" customHeight="1"/>
    <row r="15581" ht="13.5" customHeight="1"/>
    <row r="15583" ht="13.5" customHeight="1"/>
    <row r="15585" ht="13.5" customHeight="1"/>
    <row r="15587" ht="13.5" customHeight="1"/>
    <row r="15589" ht="13.5" customHeight="1"/>
    <row r="15591" ht="13.5" customHeight="1"/>
    <row r="15593" ht="13.5" customHeight="1"/>
    <row r="15595" ht="13.5" customHeight="1"/>
    <row r="15597" ht="13.5" customHeight="1"/>
    <row r="15599" ht="13.5" customHeight="1"/>
    <row r="15601" ht="13.5" customHeight="1"/>
    <row r="15603" ht="13.5" customHeight="1"/>
    <row r="15605" ht="13.5" customHeight="1"/>
    <row r="15607" ht="13.5" customHeight="1"/>
    <row r="15609" ht="13.5" customHeight="1"/>
    <row r="15611" ht="13.5" customHeight="1"/>
    <row r="15613" ht="13.5" customHeight="1"/>
    <row r="15615" ht="13.5" customHeight="1"/>
    <row r="15617" ht="13.5" customHeight="1"/>
    <row r="15619" ht="13.5" customHeight="1"/>
    <row r="15621" ht="13.5" customHeight="1"/>
    <row r="15623" ht="13.5" customHeight="1"/>
    <row r="15625" ht="13.5" customHeight="1"/>
    <row r="15627" ht="13.5" customHeight="1"/>
    <row r="15629" ht="13.5" customHeight="1"/>
    <row r="15631" ht="13.5" customHeight="1"/>
    <row r="15633" ht="13.5" customHeight="1"/>
    <row r="15635" ht="13.5" customHeight="1"/>
    <row r="15637" ht="13.5" customHeight="1"/>
    <row r="15639" ht="13.5" customHeight="1"/>
    <row r="15641" ht="13.5" customHeight="1"/>
    <row r="15643" ht="13.5" customHeight="1"/>
    <row r="15645" ht="13.5" customHeight="1"/>
    <row r="15647" ht="13.5" customHeight="1"/>
    <row r="15649" ht="13.5" customHeight="1"/>
    <row r="15651" ht="13.5" customHeight="1"/>
    <row r="15653" ht="13.5" customHeight="1"/>
    <row r="15655" ht="13.5" customHeight="1"/>
    <row r="15657" ht="13.5" customHeight="1"/>
    <row r="15659" ht="13.5" customHeight="1"/>
    <row r="15661" ht="13.5" customHeight="1"/>
    <row r="15663" ht="13.5" customHeight="1"/>
    <row r="15665" ht="13.5" customHeight="1"/>
    <row r="15667" ht="13.5" customHeight="1"/>
    <row r="15669" ht="13.5" customHeight="1"/>
    <row r="15671" ht="13.5" customHeight="1"/>
    <row r="15673" ht="13.5" customHeight="1"/>
    <row r="15675" ht="13.5" customHeight="1"/>
    <row r="15677" ht="13.5" customHeight="1"/>
    <row r="15679" ht="13.5" customHeight="1"/>
    <row r="15681" ht="13.5" customHeight="1"/>
    <row r="15683" ht="13.5" customHeight="1"/>
    <row r="15685" ht="13.5" customHeight="1"/>
    <row r="15687" ht="13.5" customHeight="1"/>
    <row r="15689" ht="13.5" customHeight="1"/>
    <row r="15691" ht="13.5" customHeight="1"/>
    <row r="15693" ht="13.5" customHeight="1"/>
    <row r="15695" ht="13.5" customHeight="1"/>
    <row r="15697" ht="13.5" customHeight="1"/>
    <row r="15699" ht="13.5" customHeight="1"/>
    <row r="15701" ht="13.5" customHeight="1"/>
    <row r="15703" ht="13.5" customHeight="1"/>
    <row r="15705" ht="13.5" customHeight="1"/>
    <row r="15707" ht="13.5" customHeight="1"/>
    <row r="15709" ht="13.5" customHeight="1"/>
    <row r="15711" ht="13.5" customHeight="1"/>
    <row r="15713" ht="13.5" customHeight="1"/>
    <row r="15715" ht="13.5" customHeight="1"/>
    <row r="15717" ht="13.5" customHeight="1"/>
    <row r="15719" ht="13.5" customHeight="1"/>
    <row r="15721" ht="13.5" customHeight="1"/>
    <row r="15723" ht="13.5" customHeight="1"/>
    <row r="15725" ht="13.5" customHeight="1"/>
    <row r="15727" ht="13.5" customHeight="1"/>
    <row r="15729" ht="13.5" customHeight="1"/>
    <row r="15731" ht="13.5" customHeight="1"/>
    <row r="15733" ht="13.5" customHeight="1"/>
    <row r="15735" ht="13.5" customHeight="1"/>
    <row r="15737" ht="13.5" customHeight="1"/>
    <row r="15739" ht="13.5" customHeight="1"/>
    <row r="15741" ht="13.5" customHeight="1"/>
    <row r="15743" ht="13.5" customHeight="1"/>
    <row r="15745" ht="13.5" customHeight="1"/>
    <row r="15747" ht="13.5" customHeight="1"/>
    <row r="15749" ht="13.5" customHeight="1"/>
    <row r="15751" ht="13.5" customHeight="1"/>
    <row r="15753" ht="13.5" customHeight="1"/>
    <row r="15755" ht="13.5" customHeight="1"/>
    <row r="15757" ht="13.5" customHeight="1"/>
    <row r="15759" ht="13.5" customHeight="1"/>
    <row r="15761" ht="13.5" customHeight="1"/>
    <row r="15763" ht="13.5" customHeight="1"/>
    <row r="15765" ht="13.5" customHeight="1"/>
    <row r="15767" ht="13.5" customHeight="1"/>
    <row r="15769" ht="13.5" customHeight="1"/>
    <row r="15771" ht="13.5" customHeight="1"/>
    <row r="15773" ht="13.5" customHeight="1"/>
    <row r="15775" ht="13.5" customHeight="1"/>
    <row r="15777" ht="13.5" customHeight="1"/>
    <row r="15779" ht="13.5" customHeight="1"/>
    <row r="15781" ht="13.5" customHeight="1"/>
    <row r="15783" ht="13.5" customHeight="1"/>
    <row r="15785" ht="13.5" customHeight="1"/>
    <row r="15787" ht="13.5" customHeight="1"/>
    <row r="15789" ht="13.5" customHeight="1"/>
    <row r="15791" ht="13.5" customHeight="1"/>
    <row r="15793" ht="13.5" customHeight="1"/>
    <row r="15795" ht="13.5" customHeight="1"/>
    <row r="15797" ht="13.5" customHeight="1"/>
    <row r="15799" ht="13.5" customHeight="1"/>
    <row r="15801" ht="13.5" customHeight="1"/>
    <row r="15803" ht="13.5" customHeight="1"/>
    <row r="15805" ht="13.5" customHeight="1"/>
    <row r="15807" ht="13.5" customHeight="1"/>
    <row r="15809" ht="13.5" customHeight="1"/>
    <row r="15811" ht="13.5" customHeight="1"/>
    <row r="15813" ht="13.5" customHeight="1"/>
    <row r="15815" ht="13.5" customHeight="1"/>
    <row r="15817" ht="13.5" customHeight="1"/>
    <row r="15819" ht="13.5" customHeight="1"/>
    <row r="15821" ht="13.5" customHeight="1"/>
    <row r="15823" ht="13.5" customHeight="1"/>
    <row r="15825" ht="13.5" customHeight="1"/>
    <row r="15827" ht="13.5" customHeight="1"/>
    <row r="15829" ht="13.5" customHeight="1"/>
    <row r="15831" ht="13.5" customHeight="1"/>
    <row r="15833" ht="13.5" customHeight="1"/>
    <row r="15835" ht="13.5" customHeight="1"/>
    <row r="15837" ht="13.5" customHeight="1"/>
    <row r="15839" ht="13.5" customHeight="1"/>
    <row r="15841" ht="13.5" customHeight="1"/>
    <row r="15843" ht="13.5" customHeight="1"/>
    <row r="15845" ht="13.5" customHeight="1"/>
    <row r="15847" ht="13.5" customHeight="1"/>
    <row r="15849" ht="13.5" customHeight="1"/>
    <row r="15851" ht="13.5" customHeight="1"/>
    <row r="15853" ht="13.5" customHeight="1"/>
    <row r="15855" ht="13.5" customHeight="1"/>
    <row r="15857" ht="13.5" customHeight="1"/>
    <row r="15859" ht="13.5" customHeight="1"/>
    <row r="15861" ht="13.5" customHeight="1"/>
    <row r="15863" ht="13.5" customHeight="1"/>
    <row r="15865" ht="13.5" customHeight="1"/>
    <row r="15867" ht="13.5" customHeight="1"/>
    <row r="15869" ht="13.5" customHeight="1"/>
    <row r="15871" ht="13.5" customHeight="1"/>
    <row r="15873" ht="13.5" customHeight="1"/>
    <row r="15875" ht="13.5" customHeight="1"/>
    <row r="15877" ht="13.5" customHeight="1"/>
    <row r="15879" ht="13.5" customHeight="1"/>
    <row r="15881" ht="13.5" customHeight="1"/>
    <row r="15883" ht="13.5" customHeight="1"/>
    <row r="15885" ht="13.5" customHeight="1"/>
    <row r="15887" ht="13.5" customHeight="1"/>
    <row r="15889" ht="13.5" customHeight="1"/>
    <row r="15891" ht="13.5" customHeight="1"/>
    <row r="15893" ht="13.5" customHeight="1"/>
    <row r="15895" ht="13.5" customHeight="1"/>
    <row r="15897" ht="13.5" customHeight="1"/>
    <row r="15899" ht="13.5" customHeight="1"/>
    <row r="15901" ht="13.5" customHeight="1"/>
    <row r="15903" ht="13.5" customHeight="1"/>
    <row r="15905" ht="13.5" customHeight="1"/>
    <row r="15907" ht="13.5" customHeight="1"/>
    <row r="15909" ht="13.5" customHeight="1"/>
    <row r="15911" ht="13.5" customHeight="1"/>
    <row r="15913" ht="13.5" customHeight="1"/>
    <row r="15915" ht="13.5" customHeight="1"/>
    <row r="15917" ht="13.5" customHeight="1"/>
    <row r="15919" ht="13.5" customHeight="1"/>
    <row r="15921" ht="13.5" customHeight="1"/>
    <row r="15923" ht="13.5" customHeight="1"/>
    <row r="15925" ht="13.5" customHeight="1"/>
    <row r="15927" ht="13.5" customHeight="1"/>
    <row r="15929" ht="13.5" customHeight="1"/>
    <row r="15931" ht="13.5" customHeight="1"/>
    <row r="15933" ht="13.5" customHeight="1"/>
    <row r="15935" ht="13.5" customHeight="1"/>
    <row r="15937" ht="13.5" customHeight="1"/>
    <row r="15939" ht="13.5" customHeight="1"/>
    <row r="15941" ht="13.5" customHeight="1"/>
    <row r="15943" ht="13.5" customHeight="1"/>
    <row r="15945" ht="13.5" customHeight="1"/>
    <row r="15947" ht="13.5" customHeight="1"/>
    <row r="15949" ht="13.5" customHeight="1"/>
    <row r="15951" ht="13.5" customHeight="1"/>
    <row r="15953" ht="13.5" customHeight="1"/>
    <row r="15955" ht="13.5" customHeight="1"/>
    <row r="15957" ht="13.5" customHeight="1"/>
    <row r="15959" ht="13.5" customHeight="1"/>
    <row r="15961" ht="13.5" customHeight="1"/>
    <row r="15963" ht="13.5" customHeight="1"/>
    <row r="15965" ht="13.5" customHeight="1"/>
    <row r="15967" ht="13.5" customHeight="1"/>
    <row r="15969" ht="13.5" customHeight="1"/>
    <row r="15971" ht="13.5" customHeight="1"/>
    <row r="15973" ht="13.5" customHeight="1"/>
    <row r="15975" ht="13.5" customHeight="1"/>
    <row r="15977" ht="13.5" customHeight="1"/>
    <row r="15979" ht="13.5" customHeight="1"/>
    <row r="15981" ht="13.5" customHeight="1"/>
    <row r="15983" ht="13.5" customHeight="1"/>
    <row r="15985" ht="13.5" customHeight="1"/>
    <row r="15987" ht="13.5" customHeight="1"/>
    <row r="15989" ht="13.5" customHeight="1"/>
    <row r="15991" ht="13.5" customHeight="1"/>
    <row r="15993" ht="13.5" customHeight="1"/>
    <row r="15995" ht="13.5" customHeight="1"/>
    <row r="15997" ht="13.5" customHeight="1"/>
    <row r="15999" ht="13.5" customHeight="1"/>
    <row r="16001" ht="13.5" customHeight="1"/>
    <row r="16003" ht="13.5" customHeight="1"/>
    <row r="16005" ht="13.5" customHeight="1"/>
    <row r="16007" ht="13.5" customHeight="1"/>
    <row r="16009" ht="13.5" customHeight="1"/>
    <row r="16011" ht="13.5" customHeight="1"/>
    <row r="16013" ht="13.5" customHeight="1"/>
    <row r="16015" ht="13.5" customHeight="1"/>
    <row r="16017" ht="13.5" customHeight="1"/>
    <row r="16019" ht="13.5" customHeight="1"/>
    <row r="16021" ht="13.5" customHeight="1"/>
    <row r="16023" ht="13.5" customHeight="1"/>
    <row r="16025" ht="13.5" customHeight="1"/>
    <row r="16027" ht="13.5" customHeight="1"/>
    <row r="16029" ht="13.5" customHeight="1"/>
    <row r="16031" ht="13.5" customHeight="1"/>
    <row r="16033" ht="13.5" customHeight="1"/>
    <row r="16035" ht="13.5" customHeight="1"/>
    <row r="16037" ht="13.5" customHeight="1"/>
    <row r="16039" ht="13.5" customHeight="1"/>
    <row r="16041" ht="13.5" customHeight="1"/>
    <row r="16043" ht="13.5" customHeight="1"/>
    <row r="16045" ht="13.5" customHeight="1"/>
    <row r="16047" ht="13.5" customHeight="1"/>
    <row r="16049" ht="13.5" customHeight="1"/>
    <row r="16051" ht="13.5" customHeight="1"/>
    <row r="16053" ht="13.5" customHeight="1"/>
    <row r="16055" ht="13.5" customHeight="1"/>
    <row r="16057" ht="13.5" customHeight="1"/>
    <row r="16059" ht="13.5" customHeight="1"/>
    <row r="16061" ht="13.5" customHeight="1"/>
    <row r="16063" ht="13.5" customHeight="1"/>
    <row r="16065" ht="13.5" customHeight="1"/>
    <row r="16067" ht="13.5" customHeight="1"/>
    <row r="16069" ht="13.5" customHeight="1"/>
    <row r="16071" ht="13.5" customHeight="1"/>
    <row r="16073" ht="13.5" customHeight="1"/>
    <row r="16075" ht="13.5" customHeight="1"/>
    <row r="16077" ht="13.5" customHeight="1"/>
    <row r="16079" ht="13.5" customHeight="1"/>
    <row r="16081" ht="13.5" customHeight="1"/>
    <row r="16083" ht="13.5" customHeight="1"/>
    <row r="16085" ht="13.5" customHeight="1"/>
    <row r="16087" ht="13.5" customHeight="1"/>
    <row r="16089" ht="13.5" customHeight="1"/>
    <row r="16091" ht="13.5" customHeight="1"/>
    <row r="16093" ht="13.5" customHeight="1"/>
    <row r="16095" ht="13.5" customHeight="1"/>
    <row r="16097" ht="13.5" customHeight="1"/>
    <row r="16099" ht="13.5" customHeight="1"/>
    <row r="16101" ht="13.5" customHeight="1"/>
    <row r="16103" ht="13.5" customHeight="1"/>
    <row r="16105" ht="13.5" customHeight="1"/>
    <row r="16107" ht="13.5" customHeight="1"/>
    <row r="16109" ht="13.5" customHeight="1"/>
    <row r="16111" ht="13.5" customHeight="1"/>
    <row r="16113" ht="13.5" customHeight="1"/>
    <row r="16115" ht="13.5" customHeight="1"/>
    <row r="16117" ht="13.5" customHeight="1"/>
    <row r="16119" ht="13.5" customHeight="1"/>
    <row r="16121" ht="13.5" customHeight="1"/>
    <row r="16123" ht="13.5" customHeight="1"/>
    <row r="16125" ht="13.5" customHeight="1"/>
    <row r="16127" ht="13.5" customHeight="1"/>
    <row r="16129" ht="13.5" customHeight="1"/>
    <row r="16131" ht="13.5" customHeight="1"/>
    <row r="16133" ht="13.5" customHeight="1"/>
    <row r="16135" ht="13.5" customHeight="1"/>
    <row r="16137" ht="13.5" customHeight="1"/>
    <row r="16139" ht="13.5" customHeight="1"/>
    <row r="16141" ht="13.5" customHeight="1"/>
    <row r="16143" ht="13.5" customHeight="1"/>
    <row r="16145" ht="13.5" customHeight="1"/>
    <row r="16147" ht="13.5" customHeight="1"/>
    <row r="16149" ht="13.5" customHeight="1"/>
    <row r="16151" ht="13.5" customHeight="1"/>
    <row r="16153" ht="13.5" customHeight="1"/>
    <row r="16155" ht="13.5" customHeight="1"/>
    <row r="16157" ht="13.5" customHeight="1"/>
    <row r="16159" ht="13.5" customHeight="1"/>
    <row r="16161" ht="13.5" customHeight="1"/>
    <row r="16163" ht="13.5" customHeight="1"/>
    <row r="16165" ht="13.5" customHeight="1"/>
    <row r="16167" ht="13.5" customHeight="1"/>
    <row r="16169" ht="13.5" customHeight="1"/>
    <row r="16171" ht="13.5" customHeight="1"/>
    <row r="16173" ht="13.5" customHeight="1"/>
    <row r="16175" ht="13.5" customHeight="1"/>
    <row r="16177" ht="13.5" customHeight="1"/>
    <row r="16179" ht="13.5" customHeight="1"/>
    <row r="16181" ht="13.5" customHeight="1"/>
    <row r="16183" ht="13.5" customHeight="1"/>
    <row r="16185" ht="13.5" customHeight="1"/>
    <row r="16187" ht="13.5" customHeight="1"/>
    <row r="16189" ht="13.5" customHeight="1"/>
    <row r="16191" ht="13.5" customHeight="1"/>
    <row r="16193" ht="13.5" customHeight="1"/>
    <row r="16195" ht="13.5" customHeight="1"/>
    <row r="16197" ht="13.5" customHeight="1"/>
    <row r="16199" ht="13.5" customHeight="1"/>
    <row r="16201" ht="13.5" customHeight="1"/>
    <row r="16203" ht="13.5" customHeight="1"/>
    <row r="16205" ht="13.5" customHeight="1"/>
    <row r="16207" ht="13.5" customHeight="1"/>
    <row r="16209" ht="13.5" customHeight="1"/>
    <row r="16211" ht="13.5" customHeight="1"/>
    <row r="16213" ht="13.5" customHeight="1"/>
    <row r="16215" ht="13.5" customHeight="1"/>
    <row r="16217" ht="13.5" customHeight="1"/>
    <row r="16219" ht="13.5" customHeight="1"/>
    <row r="16221" ht="13.5" customHeight="1"/>
    <row r="16223" ht="13.5" customHeight="1"/>
    <row r="16225" ht="13.5" customHeight="1"/>
    <row r="16227" ht="13.5" customHeight="1"/>
    <row r="16229" ht="13.5" customHeight="1"/>
    <row r="16231" ht="13.5" customHeight="1"/>
    <row r="16233" ht="13.5" customHeight="1"/>
    <row r="16235" ht="13.5" customHeight="1"/>
    <row r="16237" ht="13.5" customHeight="1"/>
    <row r="16239" ht="13.5" customHeight="1"/>
    <row r="16241" ht="13.5" customHeight="1"/>
    <row r="16243" ht="13.5" customHeight="1"/>
    <row r="16245" ht="13.5" customHeight="1"/>
    <row r="16247" ht="13.5" customHeight="1"/>
    <row r="16249" ht="13.5" customHeight="1"/>
    <row r="16251" ht="13.5" customHeight="1"/>
    <row r="16253" ht="13.5" customHeight="1"/>
    <row r="16255" ht="13.5" customHeight="1"/>
    <row r="16257" ht="13.5" customHeight="1"/>
    <row r="16259" ht="13.5" customHeight="1"/>
    <row r="16261" ht="13.5" customHeight="1"/>
    <row r="16263" ht="13.5" customHeight="1"/>
    <row r="16265" ht="13.5" customHeight="1"/>
    <row r="16267" ht="13.5" customHeight="1"/>
    <row r="16269" ht="13.5" customHeight="1"/>
    <row r="16271" ht="13.5" customHeight="1"/>
    <row r="16273" ht="13.5" customHeight="1"/>
    <row r="16275" ht="13.5" customHeight="1"/>
    <row r="16277" ht="13.5" customHeight="1"/>
    <row r="16279" ht="13.5" customHeight="1"/>
    <row r="16281" ht="13.5" customHeight="1"/>
    <row r="16283" ht="13.5" customHeight="1"/>
    <row r="16285" ht="13.5" customHeight="1"/>
    <row r="16287" ht="13.5" customHeight="1"/>
    <row r="16289" ht="13.5" customHeight="1"/>
    <row r="16291" ht="13.5" customHeight="1"/>
    <row r="16293" ht="13.5" customHeight="1"/>
    <row r="16295" ht="13.5" customHeight="1"/>
    <row r="16297" ht="13.5" customHeight="1"/>
    <row r="16299" ht="13.5" customHeight="1"/>
    <row r="16301" ht="13.5" customHeight="1"/>
    <row r="16303" ht="13.5" customHeight="1"/>
    <row r="16305" ht="13.5" customHeight="1"/>
    <row r="16307" ht="13.5" customHeight="1"/>
    <row r="16309" ht="13.5" customHeight="1"/>
    <row r="16311" ht="13.5" customHeight="1"/>
    <row r="16313" ht="13.5" customHeight="1"/>
    <row r="16315" ht="13.5" customHeight="1"/>
    <row r="16317" ht="13.5" customHeight="1"/>
    <row r="16319" ht="13.5" customHeight="1"/>
    <row r="16321" ht="13.5" customHeight="1"/>
    <row r="16323" ht="13.5" customHeight="1"/>
    <row r="16325" ht="13.5" customHeight="1"/>
    <row r="16327" ht="13.5" customHeight="1"/>
    <row r="16329" ht="13.5" customHeight="1"/>
    <row r="16331" ht="13.5" customHeight="1"/>
    <row r="16333" ht="13.5" customHeight="1"/>
    <row r="16335" ht="13.5" customHeight="1"/>
    <row r="16337" ht="13.5" customHeight="1"/>
    <row r="16339" ht="13.5" customHeight="1"/>
    <row r="16341" ht="13.5" customHeight="1"/>
    <row r="16343" ht="13.5" customHeight="1"/>
    <row r="16345" ht="13.5" customHeight="1"/>
    <row r="16347" ht="13.5" customHeight="1"/>
    <row r="16349" ht="13.5" customHeight="1"/>
    <row r="16351" ht="13.5" customHeight="1"/>
    <row r="16353" ht="13.5" customHeight="1"/>
    <row r="16355" ht="13.5" customHeight="1"/>
    <row r="16357" ht="13.5" customHeight="1"/>
    <row r="16359" ht="13.5" customHeight="1"/>
    <row r="16361" ht="13.5" customHeight="1"/>
    <row r="16363" ht="13.5" customHeight="1"/>
    <row r="16365" ht="13.5" customHeight="1"/>
    <row r="16367" ht="13.5" customHeight="1"/>
    <row r="16369" ht="13.5" customHeight="1"/>
    <row r="16371" ht="13.5" customHeight="1"/>
    <row r="16373" ht="13.5" customHeight="1"/>
    <row r="16375" ht="13.5" customHeight="1"/>
    <row r="16377" ht="13.5" customHeight="1"/>
    <row r="16379" ht="13.5" customHeight="1"/>
    <row r="16381" ht="13.5" customHeight="1"/>
    <row r="16383" ht="13.5" customHeight="1"/>
    <row r="16385" ht="13.5" customHeight="1"/>
    <row r="16387" ht="13.5" customHeight="1"/>
    <row r="16389" ht="13.5" customHeight="1"/>
    <row r="16391" ht="13.5" customHeight="1"/>
    <row r="16393" ht="13.5" customHeight="1"/>
    <row r="16395" ht="13.5" customHeight="1"/>
    <row r="16397" ht="13.5" customHeight="1"/>
    <row r="16399" ht="13.5" customHeight="1"/>
    <row r="16401" ht="13.5" customHeight="1"/>
    <row r="16403" ht="13.5" customHeight="1"/>
    <row r="16405" ht="13.5" customHeight="1"/>
    <row r="16407" ht="13.5" customHeight="1"/>
    <row r="16409" ht="13.5" customHeight="1"/>
    <row r="16411" ht="13.5" customHeight="1"/>
    <row r="16413" ht="13.5" customHeight="1"/>
    <row r="16415" ht="13.5" customHeight="1"/>
    <row r="16417" ht="13.5" customHeight="1"/>
    <row r="16419" ht="13.5" customHeight="1"/>
    <row r="16421" ht="13.5" customHeight="1"/>
    <row r="16423" ht="13.5" customHeight="1"/>
    <row r="16425" ht="13.5" customHeight="1"/>
    <row r="16427" ht="13.5" customHeight="1"/>
    <row r="16429" ht="13.5" customHeight="1"/>
    <row r="16431" ht="13.5" customHeight="1"/>
    <row r="16433" ht="13.5" customHeight="1"/>
    <row r="16435" ht="13.5" customHeight="1"/>
    <row r="16437" ht="13.5" customHeight="1"/>
    <row r="16439" ht="13.5" customHeight="1"/>
    <row r="16441" ht="13.5" customHeight="1"/>
    <row r="16443" ht="13.5" customHeight="1"/>
    <row r="16445" ht="13.5" customHeight="1"/>
    <row r="16447" ht="13.5" customHeight="1"/>
    <row r="16449" ht="13.5" customHeight="1"/>
    <row r="16451" ht="13.5" customHeight="1"/>
    <row r="16453" ht="13.5" customHeight="1"/>
    <row r="16455" ht="13.5" customHeight="1"/>
    <row r="16457" ht="13.5" customHeight="1"/>
    <row r="16459" ht="13.5" customHeight="1"/>
    <row r="16461" ht="13.5" customHeight="1"/>
    <row r="16463" ht="13.5" customHeight="1"/>
    <row r="16465" ht="13.5" customHeight="1"/>
    <row r="16467" ht="13.5" customHeight="1"/>
    <row r="16469" ht="13.5" customHeight="1"/>
    <row r="16471" ht="13.5" customHeight="1"/>
    <row r="16473" ht="13.5" customHeight="1"/>
    <row r="16475" ht="13.5" customHeight="1"/>
    <row r="16477" ht="13.5" customHeight="1"/>
    <row r="16479" ht="13.5" customHeight="1"/>
    <row r="16481" ht="13.5" customHeight="1"/>
    <row r="16483" ht="13.5" customHeight="1"/>
    <row r="16485" ht="13.5" customHeight="1"/>
    <row r="16487" ht="13.5" customHeight="1"/>
    <row r="16489" ht="13.5" customHeight="1"/>
    <row r="16491" ht="13.5" customHeight="1"/>
    <row r="16493" ht="13.5" customHeight="1"/>
    <row r="16495" ht="13.5" customHeight="1"/>
    <row r="16497" ht="13.5" customHeight="1"/>
    <row r="16499" ht="13.5" customHeight="1"/>
    <row r="16501" ht="13.5" customHeight="1"/>
    <row r="16503" ht="13.5" customHeight="1"/>
    <row r="16505" ht="13.5" customHeight="1"/>
    <row r="16507" ht="13.5" customHeight="1"/>
    <row r="16509" ht="13.5" customHeight="1"/>
    <row r="16511" ht="13.5" customHeight="1"/>
    <row r="16513" ht="13.5" customHeight="1"/>
    <row r="16515" ht="13.5" customHeight="1"/>
    <row r="16517" ht="13.5" customHeight="1"/>
    <row r="16519" ht="13.5" customHeight="1"/>
    <row r="16521" ht="13.5" customHeight="1"/>
    <row r="16523" ht="13.5" customHeight="1"/>
    <row r="16525" ht="13.5" customHeight="1"/>
    <row r="16527" ht="13.5" customHeight="1"/>
    <row r="16529" ht="13.5" customHeight="1"/>
    <row r="16531" ht="13.5" customHeight="1"/>
    <row r="16533" ht="13.5" customHeight="1"/>
    <row r="16535" ht="13.5" customHeight="1"/>
    <row r="16537" ht="13.5" customHeight="1"/>
    <row r="16539" ht="13.5" customHeight="1"/>
    <row r="16541" ht="13.5" customHeight="1"/>
    <row r="16543" ht="13.5" customHeight="1"/>
    <row r="16545" ht="13.5" customHeight="1"/>
    <row r="16547" ht="13.5" customHeight="1"/>
    <row r="16549" ht="13.5" customHeight="1"/>
    <row r="16551" ht="13.5" customHeight="1"/>
    <row r="16553" ht="13.5" customHeight="1"/>
    <row r="16555" ht="13.5" customHeight="1"/>
    <row r="16557" ht="13.5" customHeight="1"/>
    <row r="16559" ht="13.5" customHeight="1"/>
    <row r="16561" ht="13.5" customHeight="1"/>
    <row r="16563" ht="13.5" customHeight="1"/>
    <row r="16565" ht="13.5" customHeight="1"/>
    <row r="16567" ht="13.5" customHeight="1"/>
    <row r="16569" ht="13.5" customHeight="1"/>
    <row r="16571" ht="13.5" customHeight="1"/>
    <row r="16573" ht="13.5" customHeight="1"/>
    <row r="16575" ht="13.5" customHeight="1"/>
    <row r="16577" ht="13.5" customHeight="1"/>
    <row r="16579" ht="13.5" customHeight="1"/>
    <row r="16581" ht="13.5" customHeight="1"/>
    <row r="16583" ht="13.5" customHeight="1"/>
    <row r="16585" ht="13.5" customHeight="1"/>
    <row r="16587" ht="13.5" customHeight="1"/>
    <row r="16589" ht="13.5" customHeight="1"/>
    <row r="16591" ht="13.5" customHeight="1"/>
    <row r="16593" ht="13.5" customHeight="1"/>
    <row r="16595" ht="13.5" customHeight="1"/>
    <row r="16597" ht="13.5" customHeight="1"/>
    <row r="16599" ht="13.5" customHeight="1"/>
    <row r="16601" ht="13.5" customHeight="1"/>
    <row r="16603" ht="13.5" customHeight="1"/>
    <row r="16605" ht="13.5" customHeight="1"/>
    <row r="16607" ht="13.5" customHeight="1"/>
    <row r="16609" ht="13.5" customHeight="1"/>
    <row r="16611" ht="13.5" customHeight="1"/>
    <row r="16613" ht="13.5" customHeight="1"/>
    <row r="16615" ht="13.5" customHeight="1"/>
    <row r="16617" ht="13.5" customHeight="1"/>
    <row r="16619" ht="13.5" customHeight="1"/>
    <row r="16621" ht="13.5" customHeight="1"/>
    <row r="16623" ht="13.5" customHeight="1"/>
    <row r="16625" ht="13.5" customHeight="1"/>
    <row r="16627" ht="13.5" customHeight="1"/>
    <row r="16629" ht="13.5" customHeight="1"/>
    <row r="16631" ht="13.5" customHeight="1"/>
    <row r="16633" ht="13.5" customHeight="1"/>
    <row r="16635" ht="13.5" customHeight="1"/>
    <row r="16637" ht="13.5" customHeight="1"/>
    <row r="16639" ht="13.5" customHeight="1"/>
    <row r="16641" ht="13.5" customHeight="1"/>
    <row r="16643" ht="13.5" customHeight="1"/>
    <row r="16645" ht="13.5" customHeight="1"/>
    <row r="16647" ht="13.5" customHeight="1"/>
    <row r="16649" ht="13.5" customHeight="1"/>
    <row r="16651" ht="13.5" customHeight="1"/>
    <row r="16653" ht="13.5" customHeight="1"/>
    <row r="16655" ht="13.5" customHeight="1"/>
    <row r="16657" ht="13.5" customHeight="1"/>
    <row r="16659" ht="13.5" customHeight="1"/>
    <row r="16661" ht="13.5" customHeight="1"/>
    <row r="16663" ht="13.5" customHeight="1"/>
    <row r="16665" ht="13.5" customHeight="1"/>
    <row r="16667" ht="13.5" customHeight="1"/>
    <row r="16669" ht="13.5" customHeight="1"/>
    <row r="16671" ht="13.5" customHeight="1"/>
    <row r="16673" ht="13.5" customHeight="1"/>
    <row r="16675" ht="13.5" customHeight="1"/>
    <row r="16677" ht="13.5" customHeight="1"/>
    <row r="16679" ht="13.5" customHeight="1"/>
    <row r="16681" ht="13.5" customHeight="1"/>
    <row r="16683" ht="13.5" customHeight="1"/>
    <row r="16685" ht="13.5" customHeight="1"/>
    <row r="16687" ht="13.5" customHeight="1"/>
    <row r="16689" ht="13.5" customHeight="1"/>
    <row r="16691" ht="13.5" customHeight="1"/>
    <row r="16693" ht="13.5" customHeight="1"/>
    <row r="16695" ht="13.5" customHeight="1"/>
    <row r="16697" ht="13.5" customHeight="1"/>
    <row r="16699" ht="13.5" customHeight="1"/>
    <row r="16701" ht="13.5" customHeight="1"/>
    <row r="16703" ht="13.5" customHeight="1"/>
    <row r="16705" ht="13.5" customHeight="1"/>
    <row r="16707" ht="13.5" customHeight="1"/>
    <row r="16709" ht="13.5" customHeight="1"/>
    <row r="16711" ht="13.5" customHeight="1"/>
    <row r="16713" ht="13.5" customHeight="1"/>
    <row r="16715" ht="13.5" customHeight="1"/>
    <row r="16717" ht="13.5" customHeight="1"/>
    <row r="16719" ht="13.5" customHeight="1"/>
    <row r="16721" ht="13.5" customHeight="1"/>
    <row r="16723" ht="13.5" customHeight="1"/>
    <row r="16725" ht="13.5" customHeight="1"/>
    <row r="16727" ht="13.5" customHeight="1"/>
    <row r="16729" ht="13.5" customHeight="1"/>
    <row r="16731" ht="13.5" customHeight="1"/>
    <row r="16733" ht="13.5" customHeight="1"/>
    <row r="16735" ht="13.5" customHeight="1"/>
    <row r="16737" ht="13.5" customHeight="1"/>
    <row r="16739" ht="13.5" customHeight="1"/>
    <row r="16741" ht="13.5" customHeight="1"/>
    <row r="16743" ht="13.5" customHeight="1"/>
    <row r="16745" ht="13.5" customHeight="1"/>
    <row r="16747" ht="13.5" customHeight="1"/>
    <row r="16749" ht="13.5" customHeight="1"/>
    <row r="16751" ht="13.5" customHeight="1"/>
    <row r="16753" ht="13.5" customHeight="1"/>
    <row r="16755" ht="13.5" customHeight="1"/>
    <row r="16757" ht="13.5" customHeight="1"/>
    <row r="16759" ht="13.5" customHeight="1"/>
    <row r="16761" ht="13.5" customHeight="1"/>
    <row r="16763" ht="13.5" customHeight="1"/>
    <row r="16765" ht="13.5" customHeight="1"/>
    <row r="16767" ht="13.5" customHeight="1"/>
    <row r="16769" ht="13.5" customHeight="1"/>
    <row r="16771" ht="13.5" customHeight="1"/>
    <row r="16773" ht="13.5" customHeight="1"/>
    <row r="16775" ht="13.5" customHeight="1"/>
    <row r="16777" ht="13.5" customHeight="1"/>
    <row r="16779" ht="13.5" customHeight="1"/>
    <row r="16781" ht="13.5" customHeight="1"/>
    <row r="16783" ht="13.5" customHeight="1"/>
    <row r="16785" ht="13.5" customHeight="1"/>
    <row r="16787" ht="13.5" customHeight="1"/>
    <row r="16789" ht="13.5" customHeight="1"/>
    <row r="16791" ht="13.5" customHeight="1"/>
    <row r="16793" ht="13.5" customHeight="1"/>
    <row r="16795" ht="13.5" customHeight="1"/>
    <row r="16797" ht="13.5" customHeight="1"/>
    <row r="16799" ht="13.5" customHeight="1"/>
    <row r="16801" ht="13.5" customHeight="1"/>
    <row r="16803" ht="13.5" customHeight="1"/>
    <row r="16805" ht="13.5" customHeight="1"/>
    <row r="16807" ht="13.5" customHeight="1"/>
    <row r="16809" ht="13.5" customHeight="1"/>
    <row r="16811" ht="13.5" customHeight="1"/>
    <row r="16813" ht="13.5" customHeight="1"/>
    <row r="16815" ht="13.5" customHeight="1"/>
    <row r="16817" ht="13.5" customHeight="1"/>
    <row r="16819" ht="13.5" customHeight="1"/>
    <row r="16821" ht="13.5" customHeight="1"/>
    <row r="16823" ht="13.5" customHeight="1"/>
    <row r="16825" ht="13.5" customHeight="1"/>
    <row r="16827" ht="13.5" customHeight="1"/>
    <row r="16829" ht="13.5" customHeight="1"/>
    <row r="16831" ht="13.5" customHeight="1"/>
    <row r="16833" ht="13.5" customHeight="1"/>
    <row r="16835" ht="13.5" customHeight="1"/>
    <row r="16837" ht="13.5" customHeight="1"/>
    <row r="16839" ht="13.5" customHeight="1"/>
    <row r="16841" ht="13.5" customHeight="1"/>
    <row r="16843" ht="13.5" customHeight="1"/>
    <row r="16845" ht="13.5" customHeight="1"/>
    <row r="16847" ht="13.5" customHeight="1"/>
    <row r="16849" ht="13.5" customHeight="1"/>
    <row r="16851" ht="13.5" customHeight="1"/>
    <row r="16853" ht="13.5" customHeight="1"/>
    <row r="16855" ht="13.5" customHeight="1"/>
    <row r="16857" ht="13.5" customHeight="1"/>
    <row r="16859" ht="13.5" customHeight="1"/>
    <row r="16861" ht="13.5" customHeight="1"/>
    <row r="16863" ht="13.5" customHeight="1"/>
    <row r="16865" ht="13.5" customHeight="1"/>
    <row r="16867" ht="13.5" customHeight="1"/>
    <row r="16869" ht="13.5" customHeight="1"/>
    <row r="16871" ht="13.5" customHeight="1"/>
    <row r="16873" ht="13.5" customHeight="1"/>
    <row r="16875" ht="13.5" customHeight="1"/>
    <row r="16877" ht="13.5" customHeight="1"/>
    <row r="16879" ht="13.5" customHeight="1"/>
    <row r="16881" ht="13.5" customHeight="1"/>
    <row r="16883" ht="13.5" customHeight="1"/>
    <row r="16885" ht="13.5" customHeight="1"/>
    <row r="16887" ht="13.5" customHeight="1"/>
    <row r="16889" ht="13.5" customHeight="1"/>
    <row r="16891" ht="13.5" customHeight="1"/>
    <row r="16893" ht="13.5" customHeight="1"/>
    <row r="16895" ht="13.5" customHeight="1"/>
    <row r="16897" ht="13.5" customHeight="1"/>
    <row r="16899" ht="13.5" customHeight="1"/>
    <row r="16901" ht="13.5" customHeight="1"/>
    <row r="16903" ht="13.5" customHeight="1"/>
    <row r="16905" ht="13.5" customHeight="1"/>
    <row r="16907" ht="13.5" customHeight="1"/>
    <row r="16909" ht="13.5" customHeight="1"/>
    <row r="16911" ht="13.5" customHeight="1"/>
    <row r="16913" ht="13.5" customHeight="1"/>
    <row r="16915" ht="13.5" customHeight="1"/>
    <row r="16917" ht="13.5" customHeight="1"/>
    <row r="16919" ht="13.5" customHeight="1"/>
    <row r="16921" ht="13.5" customHeight="1"/>
    <row r="16923" ht="13.5" customHeight="1"/>
    <row r="16925" ht="13.5" customHeight="1"/>
    <row r="16927" ht="13.5" customHeight="1"/>
    <row r="16929" ht="13.5" customHeight="1"/>
    <row r="16931" ht="13.5" customHeight="1"/>
    <row r="16933" ht="13.5" customHeight="1"/>
    <row r="16935" ht="13.5" customHeight="1"/>
    <row r="16937" ht="13.5" customHeight="1"/>
    <row r="16939" ht="13.5" customHeight="1"/>
    <row r="16941" ht="13.5" customHeight="1"/>
    <row r="16943" ht="13.5" customHeight="1"/>
    <row r="16945" ht="13.5" customHeight="1"/>
    <row r="16947" ht="13.5" customHeight="1"/>
    <row r="16949" ht="13.5" customHeight="1"/>
    <row r="16951" ht="13.5" customHeight="1"/>
    <row r="16953" ht="13.5" customHeight="1"/>
    <row r="16955" ht="13.5" customHeight="1"/>
    <row r="16957" ht="13.5" customHeight="1"/>
    <row r="16959" ht="13.5" customHeight="1"/>
    <row r="16961" ht="13.5" customHeight="1"/>
    <row r="16963" ht="13.5" customHeight="1"/>
    <row r="16965" ht="13.5" customHeight="1"/>
    <row r="16967" ht="13.5" customHeight="1"/>
    <row r="16969" ht="13.5" customHeight="1"/>
    <row r="16971" ht="13.5" customHeight="1"/>
    <row r="16973" ht="13.5" customHeight="1"/>
    <row r="16975" ht="13.5" customHeight="1"/>
    <row r="16977" ht="13.5" customHeight="1"/>
    <row r="16979" ht="13.5" customHeight="1"/>
    <row r="16981" ht="13.5" customHeight="1"/>
    <row r="16983" ht="13.5" customHeight="1"/>
    <row r="16985" ht="13.5" customHeight="1"/>
    <row r="16987" ht="13.5" customHeight="1"/>
    <row r="16989" ht="13.5" customHeight="1"/>
    <row r="16991" ht="13.5" customHeight="1"/>
    <row r="16993" ht="13.5" customHeight="1"/>
    <row r="16995" ht="13.5" customHeight="1"/>
    <row r="16997" ht="13.5" customHeight="1"/>
    <row r="16999" ht="13.5" customHeight="1"/>
    <row r="17001" ht="13.5" customHeight="1"/>
    <row r="17003" ht="13.5" customHeight="1"/>
    <row r="17005" ht="13.5" customHeight="1"/>
    <row r="17007" ht="13.5" customHeight="1"/>
    <row r="17009" ht="13.5" customHeight="1"/>
    <row r="17011" ht="13.5" customHeight="1"/>
    <row r="17013" ht="13.5" customHeight="1"/>
    <row r="17015" ht="13.5" customHeight="1"/>
    <row r="17017" ht="13.5" customHeight="1"/>
    <row r="17019" ht="13.5" customHeight="1"/>
    <row r="17021" ht="13.5" customHeight="1"/>
    <row r="17023" ht="13.5" customHeight="1"/>
    <row r="17025" ht="13.5" customHeight="1"/>
    <row r="17027" ht="13.5" customHeight="1"/>
    <row r="17029" ht="13.5" customHeight="1"/>
    <row r="17031" ht="13.5" customHeight="1"/>
    <row r="17033" ht="13.5" customHeight="1"/>
    <row r="17035" ht="13.5" customHeight="1"/>
    <row r="17037" ht="13.5" customHeight="1"/>
    <row r="17039" ht="13.5" customHeight="1"/>
    <row r="17041" ht="13.5" customHeight="1"/>
    <row r="17043" ht="13.5" customHeight="1"/>
    <row r="17045" ht="13.5" customHeight="1"/>
    <row r="17047" ht="13.5" customHeight="1"/>
    <row r="17049" ht="13.5" customHeight="1"/>
    <row r="17051" ht="13.5" customHeight="1"/>
    <row r="17053" ht="13.5" customHeight="1"/>
    <row r="17055" ht="13.5" customHeight="1"/>
    <row r="17057" ht="13.5" customHeight="1"/>
    <row r="17059" ht="13.5" customHeight="1"/>
    <row r="17061" ht="13.5" customHeight="1"/>
    <row r="17063" ht="13.5" customHeight="1"/>
    <row r="17065" ht="13.5" customHeight="1"/>
    <row r="17067" ht="13.5" customHeight="1"/>
    <row r="17069" ht="13.5" customHeight="1"/>
    <row r="17071" ht="13.5" customHeight="1"/>
    <row r="17073" ht="13.5" customHeight="1"/>
    <row r="17075" ht="13.5" customHeight="1"/>
    <row r="17077" ht="13.5" customHeight="1"/>
    <row r="17079" ht="13.5" customHeight="1"/>
    <row r="17081" ht="13.5" customHeight="1"/>
    <row r="17083" ht="13.5" customHeight="1"/>
    <row r="17085" ht="13.5" customHeight="1"/>
    <row r="17087" ht="13.5" customHeight="1"/>
    <row r="17089" ht="13.5" customHeight="1"/>
    <row r="17091" ht="13.5" customHeight="1"/>
    <row r="17093" ht="13.5" customHeight="1"/>
    <row r="17095" ht="13.5" customHeight="1"/>
    <row r="17097" ht="13.5" customHeight="1"/>
    <row r="17099" ht="13.5" customHeight="1"/>
    <row r="17101" ht="13.5" customHeight="1"/>
    <row r="17103" ht="13.5" customHeight="1"/>
    <row r="17105" ht="13.5" customHeight="1"/>
    <row r="17107" ht="13.5" customHeight="1"/>
    <row r="17109" ht="13.5" customHeight="1"/>
    <row r="17111" ht="13.5" customHeight="1"/>
    <row r="17113" ht="13.5" customHeight="1"/>
    <row r="17115" ht="13.5" customHeight="1"/>
    <row r="17117" ht="13.5" customHeight="1"/>
    <row r="17119" ht="13.5" customHeight="1"/>
    <row r="17121" ht="13.5" customHeight="1"/>
    <row r="17123" ht="13.5" customHeight="1"/>
    <row r="17125" ht="13.5" customHeight="1"/>
    <row r="17127" ht="13.5" customHeight="1"/>
    <row r="17129" ht="13.5" customHeight="1"/>
    <row r="17131" ht="13.5" customHeight="1"/>
    <row r="17133" ht="13.5" customHeight="1"/>
    <row r="17135" ht="13.5" customHeight="1"/>
    <row r="17137" ht="13.5" customHeight="1"/>
    <row r="17139" ht="13.5" customHeight="1"/>
    <row r="17141" ht="13.5" customHeight="1"/>
    <row r="17143" ht="13.5" customHeight="1"/>
    <row r="17145" ht="13.5" customHeight="1"/>
    <row r="17147" ht="13.5" customHeight="1"/>
    <row r="17149" ht="13.5" customHeight="1"/>
    <row r="17151" ht="13.5" customHeight="1"/>
    <row r="17153" ht="13.5" customHeight="1"/>
    <row r="17155" ht="13.5" customHeight="1"/>
    <row r="17157" ht="13.5" customHeight="1"/>
    <row r="17159" ht="13.5" customHeight="1"/>
    <row r="17161" ht="13.5" customHeight="1"/>
    <row r="17163" ht="13.5" customHeight="1"/>
    <row r="17165" ht="13.5" customHeight="1"/>
    <row r="17167" ht="13.5" customHeight="1"/>
    <row r="17169" ht="13.5" customHeight="1"/>
    <row r="17171" ht="13.5" customHeight="1"/>
    <row r="17173" ht="13.5" customHeight="1"/>
    <row r="17175" ht="13.5" customHeight="1"/>
    <row r="17177" ht="13.5" customHeight="1"/>
    <row r="17179" ht="13.5" customHeight="1"/>
    <row r="17181" ht="13.5" customHeight="1"/>
    <row r="17183" ht="13.5" customHeight="1"/>
    <row r="17185" ht="13.5" customHeight="1"/>
    <row r="17187" ht="13.5" customHeight="1"/>
    <row r="17189" ht="13.5" customHeight="1"/>
    <row r="17191" ht="13.5" customHeight="1"/>
    <row r="17193" ht="13.5" customHeight="1"/>
    <row r="17195" ht="13.5" customHeight="1"/>
    <row r="17197" ht="13.5" customHeight="1"/>
    <row r="17199" ht="13.5" customHeight="1"/>
    <row r="17201" ht="13.5" customHeight="1"/>
    <row r="17203" ht="13.5" customHeight="1"/>
    <row r="17205" ht="13.5" customHeight="1"/>
    <row r="17207" ht="13.5" customHeight="1"/>
    <row r="17209" ht="13.5" customHeight="1"/>
    <row r="17211" ht="13.5" customHeight="1"/>
    <row r="17213" ht="13.5" customHeight="1"/>
    <row r="17215" ht="13.5" customHeight="1"/>
    <row r="17217" ht="13.5" customHeight="1"/>
    <row r="17219" ht="13.5" customHeight="1"/>
    <row r="17221" ht="13.5" customHeight="1"/>
    <row r="17223" ht="13.5" customHeight="1"/>
    <row r="17225" ht="13.5" customHeight="1"/>
    <row r="17227" ht="13.5" customHeight="1"/>
    <row r="17229" ht="13.5" customHeight="1"/>
    <row r="17231" ht="13.5" customHeight="1"/>
    <row r="17233" ht="13.5" customHeight="1"/>
    <row r="17235" ht="13.5" customHeight="1"/>
    <row r="17237" ht="13.5" customHeight="1"/>
    <row r="17239" ht="13.5" customHeight="1"/>
    <row r="17241" ht="13.5" customHeight="1"/>
    <row r="17243" ht="13.5" customHeight="1"/>
    <row r="17245" ht="13.5" customHeight="1"/>
    <row r="17247" ht="13.5" customHeight="1"/>
    <row r="17249" ht="13.5" customHeight="1"/>
    <row r="17251" ht="13.5" customHeight="1"/>
    <row r="17253" ht="13.5" customHeight="1"/>
    <row r="17255" ht="13.5" customHeight="1"/>
    <row r="17257" ht="13.5" customHeight="1"/>
    <row r="17259" ht="13.5" customHeight="1"/>
    <row r="17261" ht="13.5" customHeight="1"/>
    <row r="17263" ht="13.5" customHeight="1"/>
    <row r="17265" ht="13.5" customHeight="1"/>
    <row r="17267" ht="13.5" customHeight="1"/>
    <row r="17269" ht="13.5" customHeight="1"/>
    <row r="17271" ht="13.5" customHeight="1"/>
    <row r="17273" ht="13.5" customHeight="1"/>
    <row r="17275" ht="13.5" customHeight="1"/>
    <row r="17277" ht="13.5" customHeight="1"/>
    <row r="17279" ht="13.5" customHeight="1"/>
    <row r="17281" ht="13.5" customHeight="1"/>
    <row r="17283" ht="13.5" customHeight="1"/>
    <row r="17285" ht="13.5" customHeight="1"/>
    <row r="17287" ht="13.5" customHeight="1"/>
    <row r="17289" ht="13.5" customHeight="1"/>
    <row r="17291" ht="13.5" customHeight="1"/>
    <row r="17293" ht="13.5" customHeight="1"/>
    <row r="17295" ht="13.5" customHeight="1"/>
    <row r="17297" ht="13.5" customHeight="1"/>
    <row r="17299" ht="13.5" customHeight="1"/>
    <row r="17301" ht="13.5" customHeight="1"/>
    <row r="17303" ht="13.5" customHeight="1"/>
    <row r="17305" ht="13.5" customHeight="1"/>
    <row r="17307" ht="13.5" customHeight="1"/>
    <row r="17309" ht="13.5" customHeight="1"/>
    <row r="17311" ht="13.5" customHeight="1"/>
    <row r="17313" ht="13.5" customHeight="1"/>
    <row r="17315" ht="13.5" customHeight="1"/>
    <row r="17317" ht="13.5" customHeight="1"/>
    <row r="17319" ht="13.5" customHeight="1"/>
    <row r="17321" ht="13.5" customHeight="1"/>
    <row r="17323" ht="13.5" customHeight="1"/>
    <row r="17325" ht="13.5" customHeight="1"/>
    <row r="17327" ht="13.5" customHeight="1"/>
    <row r="17329" ht="13.5" customHeight="1"/>
    <row r="17331" ht="13.5" customHeight="1"/>
    <row r="17333" ht="13.5" customHeight="1"/>
    <row r="17335" ht="13.5" customHeight="1"/>
    <row r="17337" ht="13.5" customHeight="1"/>
    <row r="17339" ht="13.5" customHeight="1"/>
    <row r="17341" ht="13.5" customHeight="1"/>
    <row r="17343" ht="13.5" customHeight="1"/>
    <row r="17345" ht="13.5" customHeight="1"/>
    <row r="17347" ht="13.5" customHeight="1"/>
    <row r="17349" ht="13.5" customHeight="1"/>
    <row r="17351" ht="13.5" customHeight="1"/>
    <row r="17353" ht="13.5" customHeight="1"/>
    <row r="17355" ht="13.5" customHeight="1"/>
    <row r="17357" ht="13.5" customHeight="1"/>
    <row r="17359" ht="13.5" customHeight="1"/>
    <row r="17361" ht="13.5" customHeight="1"/>
    <row r="17363" ht="13.5" customHeight="1"/>
    <row r="17365" ht="13.5" customHeight="1"/>
    <row r="17367" ht="13.5" customHeight="1"/>
    <row r="17369" ht="13.5" customHeight="1"/>
    <row r="17371" ht="13.5" customHeight="1"/>
    <row r="17373" ht="13.5" customHeight="1"/>
    <row r="17375" ht="13.5" customHeight="1"/>
    <row r="17377" ht="13.5" customHeight="1"/>
    <row r="17379" ht="13.5" customHeight="1"/>
    <row r="17381" ht="13.5" customHeight="1"/>
    <row r="17383" ht="13.5" customHeight="1"/>
    <row r="17385" ht="13.5" customHeight="1"/>
    <row r="17387" ht="13.5" customHeight="1"/>
    <row r="17389" ht="13.5" customHeight="1"/>
    <row r="17391" ht="13.5" customHeight="1"/>
    <row r="17393" ht="13.5" customHeight="1"/>
    <row r="17395" ht="13.5" customHeight="1"/>
    <row r="17397" ht="13.5" customHeight="1"/>
    <row r="17399" ht="13.5" customHeight="1"/>
    <row r="17401" ht="13.5" customHeight="1"/>
    <row r="17403" ht="13.5" customHeight="1"/>
    <row r="17405" ht="13.5" customHeight="1"/>
    <row r="17407" ht="13.5" customHeight="1"/>
    <row r="17409" ht="13.5" customHeight="1"/>
    <row r="17411" ht="13.5" customHeight="1"/>
    <row r="17413" ht="13.5" customHeight="1"/>
    <row r="17415" ht="13.5" customHeight="1"/>
    <row r="17417" ht="13.5" customHeight="1"/>
    <row r="17419" ht="13.5" customHeight="1"/>
    <row r="17421" ht="13.5" customHeight="1"/>
    <row r="17423" ht="13.5" customHeight="1"/>
    <row r="17425" ht="13.5" customHeight="1"/>
    <row r="17427" ht="13.5" customHeight="1"/>
    <row r="17429" ht="13.5" customHeight="1"/>
    <row r="17431" ht="13.5" customHeight="1"/>
    <row r="17433" ht="13.5" customHeight="1"/>
    <row r="17435" ht="13.5" customHeight="1"/>
    <row r="17437" ht="13.5" customHeight="1"/>
    <row r="17439" ht="13.5" customHeight="1"/>
    <row r="17441" ht="13.5" customHeight="1"/>
    <row r="17443" ht="13.5" customHeight="1"/>
    <row r="17445" ht="13.5" customHeight="1"/>
    <row r="17447" ht="13.5" customHeight="1"/>
    <row r="17449" ht="13.5" customHeight="1"/>
    <row r="17451" ht="13.5" customHeight="1"/>
    <row r="17453" ht="13.5" customHeight="1"/>
    <row r="17455" ht="13.5" customHeight="1"/>
    <row r="17457" ht="13.5" customHeight="1"/>
    <row r="17459" ht="13.5" customHeight="1"/>
    <row r="17461" ht="13.5" customHeight="1"/>
    <row r="17463" ht="13.5" customHeight="1"/>
    <row r="17465" ht="13.5" customHeight="1"/>
    <row r="17467" ht="13.5" customHeight="1"/>
    <row r="17469" ht="13.5" customHeight="1"/>
    <row r="17471" ht="13.5" customHeight="1"/>
    <row r="17473" ht="13.5" customHeight="1"/>
    <row r="17475" ht="13.5" customHeight="1"/>
    <row r="17477" ht="13.5" customHeight="1"/>
    <row r="17479" ht="13.5" customHeight="1"/>
    <row r="17481" ht="13.5" customHeight="1"/>
    <row r="17483" ht="13.5" customHeight="1"/>
    <row r="17485" ht="13.5" customHeight="1"/>
    <row r="17487" ht="13.5" customHeight="1"/>
    <row r="17489" ht="13.5" customHeight="1"/>
    <row r="17491" ht="13.5" customHeight="1"/>
    <row r="17493" ht="13.5" customHeight="1"/>
    <row r="17495" ht="13.5" customHeight="1"/>
    <row r="17497" ht="13.5" customHeight="1"/>
    <row r="17499" ht="13.5" customHeight="1"/>
    <row r="17501" ht="13.5" customHeight="1"/>
    <row r="17503" ht="13.5" customHeight="1"/>
    <row r="17505" ht="13.5" customHeight="1"/>
    <row r="17507" ht="13.5" customHeight="1"/>
    <row r="17509" ht="13.5" customHeight="1"/>
    <row r="17511" ht="13.5" customHeight="1"/>
    <row r="17513" ht="13.5" customHeight="1"/>
    <row r="17515" ht="13.5" customHeight="1"/>
    <row r="17517" ht="13.5" customHeight="1"/>
    <row r="17519" ht="13.5" customHeight="1"/>
    <row r="17521" ht="13.5" customHeight="1"/>
    <row r="17523" ht="13.5" customHeight="1"/>
    <row r="17525" ht="13.5" customHeight="1"/>
    <row r="17527" ht="13.5" customHeight="1"/>
    <row r="17529" ht="13.5" customHeight="1"/>
    <row r="17531" ht="13.5" customHeight="1"/>
    <row r="17533" ht="13.5" customHeight="1"/>
    <row r="17535" ht="13.5" customHeight="1"/>
    <row r="17537" ht="13.5" customHeight="1"/>
    <row r="17539" ht="13.5" customHeight="1"/>
    <row r="17541" ht="13.5" customHeight="1"/>
    <row r="17543" ht="13.5" customHeight="1"/>
    <row r="17545" ht="13.5" customHeight="1"/>
    <row r="17547" ht="13.5" customHeight="1"/>
    <row r="17549" ht="13.5" customHeight="1"/>
    <row r="17551" ht="13.5" customHeight="1"/>
    <row r="17553" ht="13.5" customHeight="1"/>
    <row r="17555" ht="13.5" customHeight="1"/>
    <row r="17557" ht="13.5" customHeight="1"/>
    <row r="17559" ht="13.5" customHeight="1"/>
    <row r="17561" ht="13.5" customHeight="1"/>
    <row r="17563" ht="13.5" customHeight="1"/>
    <row r="17565" ht="13.5" customHeight="1"/>
    <row r="17567" ht="13.5" customHeight="1"/>
    <row r="17569" ht="13.5" customHeight="1"/>
    <row r="17571" ht="13.5" customHeight="1"/>
    <row r="17573" ht="13.5" customHeight="1"/>
    <row r="17575" ht="13.5" customHeight="1"/>
    <row r="17577" ht="13.5" customHeight="1"/>
    <row r="17579" ht="13.5" customHeight="1"/>
    <row r="17581" ht="13.5" customHeight="1"/>
    <row r="17583" ht="13.5" customHeight="1"/>
    <row r="17585" ht="13.5" customHeight="1"/>
    <row r="17587" ht="13.5" customHeight="1"/>
    <row r="17589" ht="13.5" customHeight="1"/>
    <row r="17591" ht="13.5" customHeight="1"/>
    <row r="17593" ht="13.5" customHeight="1"/>
    <row r="17595" ht="13.5" customHeight="1"/>
    <row r="17597" ht="13.5" customHeight="1"/>
    <row r="17599" ht="13.5" customHeight="1"/>
    <row r="17601" ht="13.5" customHeight="1"/>
    <row r="17603" ht="13.5" customHeight="1"/>
    <row r="17605" ht="13.5" customHeight="1"/>
    <row r="17607" ht="13.5" customHeight="1"/>
    <row r="17609" ht="13.5" customHeight="1"/>
    <row r="17611" ht="13.5" customHeight="1"/>
    <row r="17613" ht="13.5" customHeight="1"/>
    <row r="17615" ht="13.5" customHeight="1"/>
    <row r="17617" ht="13.5" customHeight="1"/>
    <row r="17619" ht="13.5" customHeight="1"/>
    <row r="17621" ht="13.5" customHeight="1"/>
    <row r="17623" ht="13.5" customHeight="1"/>
    <row r="17625" ht="13.5" customHeight="1"/>
    <row r="17627" ht="13.5" customHeight="1"/>
    <row r="17629" ht="13.5" customHeight="1"/>
    <row r="17631" ht="13.5" customHeight="1"/>
    <row r="17633" ht="13.5" customHeight="1"/>
    <row r="17635" ht="13.5" customHeight="1"/>
    <row r="17637" ht="13.5" customHeight="1"/>
    <row r="17639" ht="13.5" customHeight="1"/>
    <row r="17641" ht="13.5" customHeight="1"/>
    <row r="17643" ht="13.5" customHeight="1"/>
    <row r="17645" ht="13.5" customHeight="1"/>
    <row r="17647" ht="13.5" customHeight="1"/>
    <row r="17649" ht="13.5" customHeight="1"/>
    <row r="17651" ht="13.5" customHeight="1"/>
    <row r="17653" ht="13.5" customHeight="1"/>
    <row r="17655" ht="13.5" customHeight="1"/>
    <row r="17657" ht="13.5" customHeight="1"/>
    <row r="17659" ht="13.5" customHeight="1"/>
    <row r="17661" ht="13.5" customHeight="1"/>
    <row r="17663" ht="13.5" customHeight="1"/>
    <row r="17665" ht="13.5" customHeight="1"/>
    <row r="17667" ht="13.5" customHeight="1"/>
    <row r="17669" ht="13.5" customHeight="1"/>
    <row r="17671" ht="13.5" customHeight="1"/>
    <row r="17673" ht="13.5" customHeight="1"/>
    <row r="17675" ht="13.5" customHeight="1"/>
    <row r="17677" ht="13.5" customHeight="1"/>
    <row r="17679" ht="13.5" customHeight="1"/>
    <row r="17681" ht="13.5" customHeight="1"/>
    <row r="17683" ht="13.5" customHeight="1"/>
    <row r="17685" ht="13.5" customHeight="1"/>
    <row r="17687" ht="13.5" customHeight="1"/>
    <row r="17689" ht="13.5" customHeight="1"/>
    <row r="17691" ht="13.5" customHeight="1"/>
    <row r="17693" ht="13.5" customHeight="1"/>
    <row r="17695" ht="13.5" customHeight="1"/>
    <row r="17697" ht="13.5" customHeight="1"/>
    <row r="17699" ht="13.5" customHeight="1"/>
    <row r="17701" ht="13.5" customHeight="1"/>
    <row r="17703" ht="13.5" customHeight="1"/>
    <row r="17705" ht="13.5" customHeight="1"/>
    <row r="17707" ht="13.5" customHeight="1"/>
    <row r="17709" ht="13.5" customHeight="1"/>
    <row r="17711" ht="13.5" customHeight="1"/>
    <row r="17713" ht="13.5" customHeight="1"/>
    <row r="17715" ht="13.5" customHeight="1"/>
    <row r="17717" ht="13.5" customHeight="1"/>
    <row r="17719" ht="13.5" customHeight="1"/>
    <row r="17721" ht="13.5" customHeight="1"/>
    <row r="17723" ht="13.5" customHeight="1"/>
    <row r="17725" ht="13.5" customHeight="1"/>
    <row r="17727" ht="13.5" customHeight="1"/>
    <row r="17729" ht="13.5" customHeight="1"/>
    <row r="17731" ht="13.5" customHeight="1"/>
    <row r="17733" ht="13.5" customHeight="1"/>
    <row r="17735" ht="13.5" customHeight="1"/>
    <row r="17737" ht="13.5" customHeight="1"/>
    <row r="17739" ht="13.5" customHeight="1"/>
    <row r="17741" ht="13.5" customHeight="1"/>
    <row r="17743" ht="13.5" customHeight="1"/>
    <row r="17745" ht="13.5" customHeight="1"/>
    <row r="17747" ht="13.5" customHeight="1"/>
    <row r="17749" ht="13.5" customHeight="1"/>
    <row r="17751" ht="13.5" customHeight="1"/>
    <row r="17753" ht="13.5" customHeight="1"/>
    <row r="17755" ht="13.5" customHeight="1"/>
    <row r="17757" ht="13.5" customHeight="1"/>
    <row r="17759" ht="13.5" customHeight="1"/>
    <row r="17761" ht="13.5" customHeight="1"/>
    <row r="17763" ht="13.5" customHeight="1"/>
    <row r="17765" ht="13.5" customHeight="1"/>
    <row r="17767" ht="13.5" customHeight="1"/>
    <row r="17769" ht="13.5" customHeight="1"/>
    <row r="17771" ht="13.5" customHeight="1"/>
    <row r="17773" ht="13.5" customHeight="1"/>
    <row r="17775" ht="13.5" customHeight="1"/>
    <row r="17777" ht="13.5" customHeight="1"/>
    <row r="17779" ht="13.5" customHeight="1"/>
    <row r="17781" ht="13.5" customHeight="1"/>
    <row r="17783" ht="13.5" customHeight="1"/>
    <row r="17785" ht="13.5" customHeight="1"/>
    <row r="17787" ht="13.5" customHeight="1"/>
    <row r="17789" ht="13.5" customHeight="1"/>
    <row r="17791" ht="13.5" customHeight="1"/>
    <row r="17793" ht="13.5" customHeight="1"/>
    <row r="17795" ht="13.5" customHeight="1"/>
    <row r="17797" ht="13.5" customHeight="1"/>
    <row r="17799" ht="13.5" customHeight="1"/>
    <row r="17801" ht="13.5" customHeight="1"/>
    <row r="17803" ht="13.5" customHeight="1"/>
    <row r="17805" ht="13.5" customHeight="1"/>
    <row r="17807" ht="13.5" customHeight="1"/>
    <row r="17809" ht="13.5" customHeight="1"/>
    <row r="17811" ht="13.5" customHeight="1"/>
    <row r="17813" ht="13.5" customHeight="1"/>
    <row r="17815" ht="13.5" customHeight="1"/>
    <row r="17817" ht="13.5" customHeight="1"/>
    <row r="17819" ht="13.5" customHeight="1"/>
    <row r="17821" ht="13.5" customHeight="1"/>
    <row r="17823" ht="13.5" customHeight="1"/>
    <row r="17825" ht="13.5" customHeight="1"/>
    <row r="17827" ht="13.5" customHeight="1"/>
    <row r="17829" ht="13.5" customHeight="1"/>
    <row r="17831" ht="13.5" customHeight="1"/>
    <row r="17833" ht="13.5" customHeight="1"/>
    <row r="17835" ht="13.5" customHeight="1"/>
    <row r="17837" ht="13.5" customHeight="1"/>
    <row r="17839" ht="13.5" customHeight="1"/>
    <row r="17841" ht="13.5" customHeight="1"/>
    <row r="17843" ht="13.5" customHeight="1"/>
    <row r="17845" ht="13.5" customHeight="1"/>
    <row r="17847" ht="13.5" customHeight="1"/>
    <row r="17849" ht="13.5" customHeight="1"/>
    <row r="17851" ht="13.5" customHeight="1"/>
    <row r="17853" ht="13.5" customHeight="1"/>
    <row r="17855" ht="13.5" customHeight="1"/>
    <row r="17857" ht="13.5" customHeight="1"/>
    <row r="17859" ht="13.5" customHeight="1"/>
    <row r="17861" ht="13.5" customHeight="1"/>
    <row r="17863" ht="13.5" customHeight="1"/>
    <row r="17865" ht="13.5" customHeight="1"/>
    <row r="17867" ht="13.5" customHeight="1"/>
    <row r="17869" ht="13.5" customHeight="1"/>
    <row r="17871" ht="13.5" customHeight="1"/>
    <row r="17873" ht="13.5" customHeight="1"/>
    <row r="17875" ht="13.5" customHeight="1"/>
    <row r="17877" ht="13.5" customHeight="1"/>
    <row r="17879" ht="13.5" customHeight="1"/>
    <row r="17881" ht="13.5" customHeight="1"/>
    <row r="17883" ht="13.5" customHeight="1"/>
    <row r="17885" ht="13.5" customHeight="1"/>
    <row r="17887" ht="13.5" customHeight="1"/>
    <row r="17889" ht="13.5" customHeight="1"/>
    <row r="17891" ht="13.5" customHeight="1"/>
    <row r="17893" ht="13.5" customHeight="1"/>
    <row r="17895" ht="13.5" customHeight="1"/>
    <row r="17897" ht="13.5" customHeight="1"/>
    <row r="17899" ht="13.5" customHeight="1"/>
    <row r="17901" ht="13.5" customHeight="1"/>
    <row r="17903" ht="13.5" customHeight="1"/>
    <row r="17905" ht="13.5" customHeight="1"/>
    <row r="17907" ht="13.5" customHeight="1"/>
    <row r="17909" ht="13.5" customHeight="1"/>
    <row r="17911" ht="13.5" customHeight="1"/>
    <row r="17913" ht="13.5" customHeight="1"/>
    <row r="17915" ht="13.5" customHeight="1"/>
    <row r="17917" ht="13.5" customHeight="1"/>
    <row r="17919" ht="13.5" customHeight="1"/>
    <row r="17921" ht="13.5" customHeight="1"/>
    <row r="17923" ht="13.5" customHeight="1"/>
    <row r="17925" ht="13.5" customHeight="1"/>
    <row r="17927" ht="13.5" customHeight="1"/>
    <row r="17929" ht="13.5" customHeight="1"/>
    <row r="17931" ht="13.5" customHeight="1"/>
    <row r="17933" ht="13.5" customHeight="1"/>
    <row r="17935" ht="13.5" customHeight="1"/>
    <row r="17937" ht="13.5" customHeight="1"/>
    <row r="17939" ht="13.5" customHeight="1"/>
    <row r="17941" ht="13.5" customHeight="1"/>
    <row r="17943" ht="13.5" customHeight="1"/>
    <row r="17945" ht="13.5" customHeight="1"/>
    <row r="17947" ht="13.5" customHeight="1"/>
    <row r="17949" ht="13.5" customHeight="1"/>
    <row r="17951" ht="13.5" customHeight="1"/>
    <row r="17953" ht="13.5" customHeight="1"/>
    <row r="17955" ht="13.5" customHeight="1"/>
    <row r="17957" ht="13.5" customHeight="1"/>
    <row r="17959" ht="13.5" customHeight="1"/>
    <row r="17961" ht="13.5" customHeight="1"/>
    <row r="17963" ht="13.5" customHeight="1"/>
    <row r="17965" ht="13.5" customHeight="1"/>
    <row r="17967" ht="13.5" customHeight="1"/>
    <row r="17969" ht="13.5" customHeight="1"/>
    <row r="17971" ht="13.5" customHeight="1"/>
    <row r="17973" ht="13.5" customHeight="1"/>
    <row r="17975" ht="13.5" customHeight="1"/>
    <row r="17977" ht="13.5" customHeight="1"/>
    <row r="17979" ht="13.5" customHeight="1"/>
    <row r="17981" ht="13.5" customHeight="1"/>
    <row r="17983" ht="13.5" customHeight="1"/>
    <row r="17985" ht="13.5" customHeight="1"/>
    <row r="17987" ht="13.5" customHeight="1"/>
    <row r="17989" ht="13.5" customHeight="1"/>
    <row r="17991" ht="13.5" customHeight="1"/>
    <row r="17993" ht="13.5" customHeight="1"/>
    <row r="17995" ht="13.5" customHeight="1"/>
    <row r="17997" ht="13.5" customHeight="1"/>
    <row r="17999" ht="13.5" customHeight="1"/>
    <row r="18001" ht="13.5" customHeight="1"/>
    <row r="18003" ht="13.5" customHeight="1"/>
    <row r="18005" ht="13.5" customHeight="1"/>
    <row r="18007" ht="13.5" customHeight="1"/>
    <row r="18009" ht="13.5" customHeight="1"/>
    <row r="18011" ht="13.5" customHeight="1"/>
    <row r="18013" ht="13.5" customHeight="1"/>
    <row r="18015" ht="13.5" customHeight="1"/>
    <row r="18017" ht="13.5" customHeight="1"/>
    <row r="18019" ht="13.5" customHeight="1"/>
    <row r="18021" ht="13.5" customHeight="1"/>
    <row r="18023" ht="13.5" customHeight="1"/>
    <row r="18025" ht="13.5" customHeight="1"/>
    <row r="18027" ht="13.5" customHeight="1"/>
    <row r="18029" ht="13.5" customHeight="1"/>
    <row r="18031" ht="13.5" customHeight="1"/>
    <row r="18033" ht="13.5" customHeight="1"/>
    <row r="18035" ht="13.5" customHeight="1"/>
    <row r="18037" ht="13.5" customHeight="1"/>
    <row r="18039" ht="13.5" customHeight="1"/>
    <row r="18041" ht="13.5" customHeight="1"/>
    <row r="18043" ht="13.5" customHeight="1"/>
    <row r="18045" ht="13.5" customHeight="1"/>
    <row r="18047" ht="13.5" customHeight="1"/>
    <row r="18049" ht="13.5" customHeight="1"/>
    <row r="18051" ht="13.5" customHeight="1"/>
    <row r="18053" ht="13.5" customHeight="1"/>
    <row r="18055" ht="13.5" customHeight="1"/>
    <row r="18057" ht="13.5" customHeight="1"/>
    <row r="18059" ht="13.5" customHeight="1"/>
    <row r="18061" ht="13.5" customHeight="1"/>
    <row r="18063" ht="13.5" customHeight="1"/>
    <row r="18065" ht="13.5" customHeight="1"/>
    <row r="18067" ht="13.5" customHeight="1"/>
    <row r="18069" ht="13.5" customHeight="1"/>
    <row r="18071" ht="13.5" customHeight="1"/>
    <row r="18073" ht="13.5" customHeight="1"/>
    <row r="18075" ht="13.5" customHeight="1"/>
    <row r="18077" ht="13.5" customHeight="1"/>
    <row r="18079" ht="13.5" customHeight="1"/>
    <row r="18081" ht="13.5" customHeight="1"/>
    <row r="18083" ht="13.5" customHeight="1"/>
    <row r="18085" ht="13.5" customHeight="1"/>
    <row r="18087" ht="13.5" customHeight="1"/>
    <row r="18089" ht="13.5" customHeight="1"/>
    <row r="18091" ht="13.5" customHeight="1"/>
    <row r="18093" ht="13.5" customHeight="1"/>
    <row r="18095" ht="13.5" customHeight="1"/>
    <row r="18097" ht="13.5" customHeight="1"/>
    <row r="18099" ht="13.5" customHeight="1"/>
    <row r="18101" ht="13.5" customHeight="1"/>
    <row r="18103" ht="13.5" customHeight="1"/>
    <row r="18105" ht="13.5" customHeight="1"/>
    <row r="18107" ht="13.5" customHeight="1"/>
    <row r="18109" ht="13.5" customHeight="1"/>
    <row r="18111" ht="13.5" customHeight="1"/>
    <row r="18113" ht="13.5" customHeight="1"/>
    <row r="18115" ht="13.5" customHeight="1"/>
    <row r="18117" ht="13.5" customHeight="1"/>
    <row r="18119" ht="13.5" customHeight="1"/>
    <row r="18121" ht="13.5" customHeight="1"/>
    <row r="18123" ht="13.5" customHeight="1"/>
    <row r="18125" ht="13.5" customHeight="1"/>
    <row r="18127" ht="13.5" customHeight="1"/>
    <row r="18129" ht="13.5" customHeight="1"/>
    <row r="18131" ht="13.5" customHeight="1"/>
    <row r="18133" ht="13.5" customHeight="1"/>
    <row r="18135" ht="13.5" customHeight="1"/>
    <row r="18137" ht="13.5" customHeight="1"/>
    <row r="18139" ht="13.5" customHeight="1"/>
    <row r="18141" ht="13.5" customHeight="1"/>
    <row r="18143" ht="13.5" customHeight="1"/>
    <row r="18145" ht="13.5" customHeight="1"/>
    <row r="18147" ht="13.5" customHeight="1"/>
    <row r="18149" ht="13.5" customHeight="1"/>
    <row r="18151" ht="13.5" customHeight="1"/>
    <row r="18153" ht="13.5" customHeight="1"/>
    <row r="18155" ht="13.5" customHeight="1"/>
    <row r="18157" ht="13.5" customHeight="1"/>
    <row r="18159" ht="13.5" customHeight="1"/>
    <row r="18161" ht="13.5" customHeight="1"/>
    <row r="18163" ht="13.5" customHeight="1"/>
    <row r="18165" ht="13.5" customHeight="1"/>
    <row r="18167" ht="13.5" customHeight="1"/>
    <row r="18169" ht="13.5" customHeight="1"/>
    <row r="18171" ht="13.5" customHeight="1"/>
    <row r="18173" ht="13.5" customHeight="1"/>
    <row r="18175" ht="13.5" customHeight="1"/>
    <row r="18177" ht="13.5" customHeight="1"/>
    <row r="18179" ht="13.5" customHeight="1"/>
    <row r="18181" ht="13.5" customHeight="1"/>
    <row r="18183" ht="13.5" customHeight="1"/>
    <row r="18185" ht="13.5" customHeight="1"/>
    <row r="18187" ht="13.5" customHeight="1"/>
    <row r="18189" ht="13.5" customHeight="1"/>
    <row r="18191" ht="13.5" customHeight="1"/>
    <row r="18193" ht="13.5" customHeight="1"/>
    <row r="18195" ht="13.5" customHeight="1"/>
    <row r="18197" ht="13.5" customHeight="1"/>
    <row r="18199" ht="13.5" customHeight="1"/>
    <row r="18201" ht="13.5" customHeight="1"/>
    <row r="18203" ht="13.5" customHeight="1"/>
    <row r="18205" ht="13.5" customHeight="1"/>
    <row r="18207" ht="13.5" customHeight="1"/>
    <row r="18209" ht="13.5" customHeight="1"/>
    <row r="18211" ht="13.5" customHeight="1"/>
    <row r="18213" ht="13.5" customHeight="1"/>
    <row r="18215" ht="13.5" customHeight="1"/>
    <row r="18217" ht="13.5" customHeight="1"/>
    <row r="18219" ht="13.5" customHeight="1"/>
    <row r="18221" ht="13.5" customHeight="1"/>
    <row r="18223" ht="13.5" customHeight="1"/>
    <row r="18225" ht="13.5" customHeight="1"/>
    <row r="18227" ht="13.5" customHeight="1"/>
    <row r="18229" ht="13.5" customHeight="1"/>
    <row r="18231" ht="13.5" customHeight="1"/>
    <row r="18233" ht="13.5" customHeight="1"/>
    <row r="18235" ht="13.5" customHeight="1"/>
    <row r="18237" ht="13.5" customHeight="1"/>
    <row r="18239" ht="13.5" customHeight="1"/>
    <row r="18241" ht="13.5" customHeight="1"/>
    <row r="18243" ht="13.5" customHeight="1"/>
    <row r="18245" ht="13.5" customHeight="1"/>
    <row r="18247" ht="13.5" customHeight="1"/>
    <row r="18249" ht="13.5" customHeight="1"/>
    <row r="18251" ht="13.5" customHeight="1"/>
    <row r="18253" ht="13.5" customHeight="1"/>
    <row r="18255" ht="13.5" customHeight="1"/>
    <row r="18257" ht="13.5" customHeight="1"/>
    <row r="18259" ht="13.5" customHeight="1"/>
    <row r="18261" ht="13.5" customHeight="1"/>
    <row r="18263" ht="13.5" customHeight="1"/>
    <row r="18265" ht="13.5" customHeight="1"/>
    <row r="18267" ht="13.5" customHeight="1"/>
    <row r="18269" ht="13.5" customHeight="1"/>
    <row r="18271" ht="13.5" customHeight="1"/>
    <row r="18273" ht="13.5" customHeight="1"/>
    <row r="18275" ht="13.5" customHeight="1"/>
    <row r="18277" ht="13.5" customHeight="1"/>
    <row r="18279" ht="13.5" customHeight="1"/>
    <row r="18281" ht="13.5" customHeight="1"/>
    <row r="18283" ht="13.5" customHeight="1"/>
    <row r="18285" ht="13.5" customHeight="1"/>
    <row r="18287" ht="13.5" customHeight="1"/>
    <row r="18289" ht="13.5" customHeight="1"/>
    <row r="18291" ht="13.5" customHeight="1"/>
    <row r="18293" ht="13.5" customHeight="1"/>
    <row r="18295" ht="13.5" customHeight="1"/>
    <row r="18297" ht="13.5" customHeight="1"/>
    <row r="18299" ht="13.5" customHeight="1"/>
    <row r="18301" ht="13.5" customHeight="1"/>
    <row r="18303" ht="13.5" customHeight="1"/>
    <row r="18305" ht="13.5" customHeight="1"/>
    <row r="18307" ht="13.5" customHeight="1"/>
    <row r="18309" ht="13.5" customHeight="1"/>
    <row r="18311" ht="13.5" customHeight="1"/>
    <row r="18313" ht="13.5" customHeight="1"/>
    <row r="18315" ht="13.5" customHeight="1"/>
    <row r="18317" ht="13.5" customHeight="1"/>
    <row r="18319" ht="13.5" customHeight="1"/>
    <row r="18321" ht="13.5" customHeight="1"/>
    <row r="18323" ht="13.5" customHeight="1"/>
    <row r="18325" ht="13.5" customHeight="1"/>
    <row r="18327" ht="13.5" customHeight="1"/>
    <row r="18329" ht="13.5" customHeight="1"/>
    <row r="18331" ht="13.5" customHeight="1"/>
    <row r="18333" ht="13.5" customHeight="1"/>
    <row r="18335" ht="13.5" customHeight="1"/>
    <row r="18337" ht="13.5" customHeight="1"/>
    <row r="18339" ht="13.5" customHeight="1"/>
    <row r="18341" ht="13.5" customHeight="1"/>
    <row r="18343" ht="13.5" customHeight="1"/>
    <row r="18345" ht="13.5" customHeight="1"/>
    <row r="18347" ht="13.5" customHeight="1"/>
    <row r="18349" ht="13.5" customHeight="1"/>
    <row r="18351" ht="13.5" customHeight="1"/>
    <row r="18353" ht="13.5" customHeight="1"/>
    <row r="18355" ht="13.5" customHeight="1"/>
    <row r="18357" ht="13.5" customHeight="1"/>
    <row r="18359" ht="13.5" customHeight="1"/>
    <row r="18361" ht="13.5" customHeight="1"/>
    <row r="18363" ht="13.5" customHeight="1"/>
    <row r="18365" ht="13.5" customHeight="1"/>
    <row r="18367" ht="13.5" customHeight="1"/>
    <row r="18369" ht="13.5" customHeight="1"/>
    <row r="18371" ht="13.5" customHeight="1"/>
    <row r="18373" ht="13.5" customHeight="1"/>
    <row r="18375" ht="13.5" customHeight="1"/>
    <row r="18377" ht="13.5" customHeight="1"/>
    <row r="18379" ht="13.5" customHeight="1"/>
    <row r="18381" ht="13.5" customHeight="1"/>
    <row r="18383" ht="13.5" customHeight="1"/>
    <row r="18385" ht="13.5" customHeight="1"/>
    <row r="18387" ht="13.5" customHeight="1"/>
    <row r="18389" ht="13.5" customHeight="1"/>
    <row r="18391" ht="13.5" customHeight="1"/>
    <row r="18393" ht="13.5" customHeight="1"/>
    <row r="18395" ht="13.5" customHeight="1"/>
    <row r="18397" ht="13.5" customHeight="1"/>
    <row r="18399" ht="13.5" customHeight="1"/>
    <row r="18401" ht="13.5" customHeight="1"/>
    <row r="18403" ht="13.5" customHeight="1"/>
    <row r="18405" ht="13.5" customHeight="1"/>
    <row r="18407" ht="13.5" customHeight="1"/>
    <row r="18409" ht="13.5" customHeight="1"/>
    <row r="18411" ht="13.5" customHeight="1"/>
    <row r="18413" ht="13.5" customHeight="1"/>
    <row r="18415" ht="13.5" customHeight="1"/>
    <row r="18417" ht="13.5" customHeight="1"/>
    <row r="18419" ht="13.5" customHeight="1"/>
    <row r="18421" ht="13.5" customHeight="1"/>
    <row r="18423" ht="13.5" customHeight="1"/>
    <row r="18425" ht="13.5" customHeight="1"/>
    <row r="18427" ht="13.5" customHeight="1"/>
    <row r="18429" ht="13.5" customHeight="1"/>
    <row r="18431" ht="13.5" customHeight="1"/>
    <row r="18433" ht="13.5" customHeight="1"/>
    <row r="18435" ht="13.5" customHeight="1"/>
    <row r="18437" ht="13.5" customHeight="1"/>
    <row r="18439" ht="13.5" customHeight="1"/>
    <row r="18441" ht="13.5" customHeight="1"/>
    <row r="18443" ht="13.5" customHeight="1"/>
    <row r="18445" ht="13.5" customHeight="1"/>
    <row r="18447" ht="13.5" customHeight="1"/>
    <row r="18449" ht="13.5" customHeight="1"/>
    <row r="18451" ht="13.5" customHeight="1"/>
    <row r="18453" ht="13.5" customHeight="1"/>
    <row r="18455" ht="13.5" customHeight="1"/>
    <row r="18457" ht="13.5" customHeight="1"/>
    <row r="18459" ht="13.5" customHeight="1"/>
    <row r="18461" ht="13.5" customHeight="1"/>
    <row r="18463" ht="13.5" customHeight="1"/>
    <row r="18465" ht="13.5" customHeight="1"/>
    <row r="18467" ht="13.5" customHeight="1"/>
    <row r="18469" ht="13.5" customHeight="1"/>
    <row r="18471" ht="13.5" customHeight="1"/>
    <row r="18473" ht="13.5" customHeight="1"/>
    <row r="18475" ht="13.5" customHeight="1"/>
    <row r="18477" ht="13.5" customHeight="1"/>
    <row r="18479" ht="13.5" customHeight="1"/>
    <row r="18481" ht="13.5" customHeight="1"/>
    <row r="18483" ht="13.5" customHeight="1"/>
    <row r="18485" ht="13.5" customHeight="1"/>
    <row r="18487" ht="13.5" customHeight="1"/>
    <row r="18489" ht="13.5" customHeight="1"/>
    <row r="18491" ht="13.5" customHeight="1"/>
    <row r="18493" ht="13.5" customHeight="1"/>
    <row r="18495" ht="13.5" customHeight="1"/>
    <row r="18497" ht="13.5" customHeight="1"/>
    <row r="18499" ht="13.5" customHeight="1"/>
    <row r="18501" ht="13.5" customHeight="1"/>
    <row r="18503" ht="13.5" customHeight="1"/>
    <row r="18505" ht="13.5" customHeight="1"/>
    <row r="18507" ht="13.5" customHeight="1"/>
    <row r="18509" ht="13.5" customHeight="1"/>
    <row r="18511" ht="13.5" customHeight="1"/>
    <row r="18513" ht="13.5" customHeight="1"/>
    <row r="18515" ht="13.5" customHeight="1"/>
    <row r="18517" ht="13.5" customHeight="1"/>
    <row r="18519" ht="13.5" customHeight="1"/>
    <row r="18521" ht="13.5" customHeight="1"/>
    <row r="18523" ht="13.5" customHeight="1"/>
    <row r="18525" ht="13.5" customHeight="1"/>
    <row r="18527" ht="13.5" customHeight="1"/>
    <row r="18529" ht="13.5" customHeight="1"/>
    <row r="18531" ht="13.5" customHeight="1"/>
    <row r="18533" ht="13.5" customHeight="1"/>
    <row r="18535" ht="13.5" customHeight="1"/>
    <row r="18537" ht="13.5" customHeight="1"/>
    <row r="18539" ht="13.5" customHeight="1"/>
    <row r="18541" ht="13.5" customHeight="1"/>
    <row r="18543" ht="13.5" customHeight="1"/>
    <row r="18545" ht="13.5" customHeight="1"/>
    <row r="18547" ht="13.5" customHeight="1"/>
    <row r="18549" ht="13.5" customHeight="1"/>
    <row r="18551" ht="13.5" customHeight="1"/>
    <row r="18553" ht="13.5" customHeight="1"/>
    <row r="18555" ht="13.5" customHeight="1"/>
    <row r="18557" ht="13.5" customHeight="1"/>
    <row r="18559" ht="13.5" customHeight="1"/>
    <row r="18561" ht="13.5" customHeight="1"/>
    <row r="18563" ht="13.5" customHeight="1"/>
    <row r="18565" ht="13.5" customHeight="1"/>
    <row r="18567" ht="13.5" customHeight="1"/>
    <row r="18569" ht="13.5" customHeight="1"/>
    <row r="18571" ht="13.5" customHeight="1"/>
    <row r="18573" ht="13.5" customHeight="1"/>
    <row r="18575" ht="13.5" customHeight="1"/>
    <row r="18577" ht="13.5" customHeight="1"/>
    <row r="18579" ht="13.5" customHeight="1"/>
    <row r="18581" ht="13.5" customHeight="1"/>
    <row r="18583" ht="13.5" customHeight="1"/>
    <row r="18585" ht="13.5" customHeight="1"/>
    <row r="18587" ht="13.5" customHeight="1"/>
    <row r="18589" ht="13.5" customHeight="1"/>
    <row r="18591" ht="13.5" customHeight="1"/>
    <row r="18593" ht="13.5" customHeight="1"/>
    <row r="18595" ht="13.5" customHeight="1"/>
    <row r="18597" ht="13.5" customHeight="1"/>
    <row r="18599" ht="13.5" customHeight="1"/>
    <row r="18601" ht="13.5" customHeight="1"/>
    <row r="18603" ht="13.5" customHeight="1"/>
    <row r="18605" ht="13.5" customHeight="1"/>
    <row r="18607" ht="13.5" customHeight="1"/>
    <row r="18609" ht="13.5" customHeight="1"/>
    <row r="18611" ht="13.5" customHeight="1"/>
    <row r="18613" ht="13.5" customHeight="1"/>
    <row r="18615" ht="13.5" customHeight="1"/>
    <row r="18617" ht="13.5" customHeight="1"/>
    <row r="18619" ht="13.5" customHeight="1"/>
    <row r="18621" ht="13.5" customHeight="1"/>
    <row r="18623" ht="13.5" customHeight="1"/>
    <row r="18625" ht="13.5" customHeight="1"/>
    <row r="18627" ht="13.5" customHeight="1"/>
    <row r="18629" ht="13.5" customHeight="1"/>
    <row r="18631" ht="13.5" customHeight="1"/>
    <row r="18633" ht="13.5" customHeight="1"/>
    <row r="18635" ht="13.5" customHeight="1"/>
    <row r="18637" ht="13.5" customHeight="1"/>
    <row r="18639" ht="13.5" customHeight="1"/>
    <row r="18641" ht="13.5" customHeight="1"/>
    <row r="18643" ht="13.5" customHeight="1"/>
    <row r="18645" ht="13.5" customHeight="1"/>
    <row r="18647" ht="13.5" customHeight="1"/>
    <row r="18649" ht="13.5" customHeight="1"/>
    <row r="18651" ht="13.5" customHeight="1"/>
    <row r="18653" ht="13.5" customHeight="1"/>
    <row r="18655" ht="13.5" customHeight="1"/>
    <row r="18657" ht="13.5" customHeight="1"/>
    <row r="18659" ht="13.5" customHeight="1"/>
    <row r="18661" ht="13.5" customHeight="1"/>
    <row r="18663" ht="13.5" customHeight="1"/>
    <row r="18665" ht="13.5" customHeight="1"/>
    <row r="18667" ht="13.5" customHeight="1"/>
    <row r="18669" ht="13.5" customHeight="1"/>
    <row r="18671" ht="13.5" customHeight="1"/>
    <row r="18673" ht="13.5" customHeight="1"/>
    <row r="18675" ht="13.5" customHeight="1"/>
    <row r="18677" ht="13.5" customHeight="1"/>
    <row r="18679" ht="13.5" customHeight="1"/>
    <row r="18681" ht="13.5" customHeight="1"/>
    <row r="18683" ht="13.5" customHeight="1"/>
    <row r="18685" ht="13.5" customHeight="1"/>
    <row r="18687" ht="13.5" customHeight="1"/>
    <row r="18689" ht="13.5" customHeight="1"/>
    <row r="18691" ht="13.5" customHeight="1"/>
    <row r="18693" ht="13.5" customHeight="1"/>
    <row r="18695" ht="13.5" customHeight="1"/>
    <row r="18697" ht="13.5" customHeight="1"/>
    <row r="18699" ht="13.5" customHeight="1"/>
    <row r="18701" ht="13.5" customHeight="1"/>
    <row r="18703" ht="13.5" customHeight="1"/>
    <row r="18705" ht="13.5" customHeight="1"/>
    <row r="18707" ht="13.5" customHeight="1"/>
    <row r="18709" ht="13.5" customHeight="1"/>
    <row r="18711" ht="13.5" customHeight="1"/>
    <row r="18713" ht="13.5" customHeight="1"/>
    <row r="18715" ht="13.5" customHeight="1"/>
    <row r="18717" ht="13.5" customHeight="1"/>
    <row r="18719" ht="13.5" customHeight="1"/>
    <row r="18721" ht="13.5" customHeight="1"/>
    <row r="18723" ht="13.5" customHeight="1"/>
    <row r="18725" ht="13.5" customHeight="1"/>
    <row r="18727" ht="13.5" customHeight="1"/>
    <row r="18729" ht="13.5" customHeight="1"/>
    <row r="18731" ht="13.5" customHeight="1"/>
    <row r="18733" ht="13.5" customHeight="1"/>
    <row r="18735" ht="13.5" customHeight="1"/>
    <row r="18737" ht="13.5" customHeight="1"/>
    <row r="18739" ht="13.5" customHeight="1"/>
    <row r="18741" ht="13.5" customHeight="1"/>
    <row r="18743" ht="13.5" customHeight="1"/>
    <row r="18745" ht="13.5" customHeight="1"/>
    <row r="18747" ht="13.5" customHeight="1"/>
    <row r="18749" ht="13.5" customHeight="1"/>
    <row r="18751" ht="13.5" customHeight="1"/>
    <row r="18753" ht="13.5" customHeight="1"/>
    <row r="18755" ht="13.5" customHeight="1"/>
    <row r="18757" ht="13.5" customHeight="1"/>
    <row r="18759" ht="13.5" customHeight="1"/>
    <row r="18761" ht="13.5" customHeight="1"/>
    <row r="18763" ht="13.5" customHeight="1"/>
    <row r="18765" ht="13.5" customHeight="1"/>
    <row r="18767" ht="13.5" customHeight="1"/>
    <row r="18769" ht="13.5" customHeight="1"/>
    <row r="18771" ht="13.5" customHeight="1"/>
    <row r="18773" ht="13.5" customHeight="1"/>
    <row r="18775" ht="13.5" customHeight="1"/>
    <row r="18777" ht="13.5" customHeight="1"/>
    <row r="18779" ht="13.5" customHeight="1"/>
    <row r="18781" ht="13.5" customHeight="1"/>
    <row r="18783" ht="13.5" customHeight="1"/>
    <row r="18785" ht="13.5" customHeight="1"/>
    <row r="18787" ht="13.5" customHeight="1"/>
    <row r="18789" ht="13.5" customHeight="1"/>
    <row r="18791" ht="13.5" customHeight="1"/>
    <row r="18793" ht="13.5" customHeight="1"/>
    <row r="18795" ht="13.5" customHeight="1"/>
    <row r="18797" ht="13.5" customHeight="1"/>
    <row r="18799" ht="13.5" customHeight="1"/>
    <row r="18801" ht="13.5" customHeight="1"/>
    <row r="18803" ht="13.5" customHeight="1"/>
    <row r="18805" ht="13.5" customHeight="1"/>
    <row r="18807" ht="13.5" customHeight="1"/>
    <row r="18809" ht="13.5" customHeight="1"/>
    <row r="18811" ht="13.5" customHeight="1"/>
    <row r="18813" ht="13.5" customHeight="1"/>
    <row r="18815" ht="13.5" customHeight="1"/>
    <row r="18817" ht="13.5" customHeight="1"/>
    <row r="18819" ht="13.5" customHeight="1"/>
    <row r="18821" ht="13.5" customHeight="1"/>
    <row r="18823" ht="13.5" customHeight="1"/>
    <row r="18825" ht="13.5" customHeight="1"/>
    <row r="18827" ht="13.5" customHeight="1"/>
    <row r="18829" ht="13.5" customHeight="1"/>
    <row r="18831" ht="13.5" customHeight="1"/>
    <row r="18833" ht="13.5" customHeight="1"/>
    <row r="18835" ht="13.5" customHeight="1"/>
    <row r="18837" ht="13.5" customHeight="1"/>
    <row r="18839" ht="13.5" customHeight="1"/>
    <row r="18841" ht="13.5" customHeight="1"/>
    <row r="18843" ht="13.5" customHeight="1"/>
    <row r="18845" ht="13.5" customHeight="1"/>
    <row r="18847" ht="13.5" customHeight="1"/>
    <row r="18849" ht="13.5" customHeight="1"/>
    <row r="18851" ht="13.5" customHeight="1"/>
    <row r="18853" ht="13.5" customHeight="1"/>
    <row r="18855" ht="13.5" customHeight="1"/>
    <row r="18857" ht="13.5" customHeight="1"/>
    <row r="18859" ht="13.5" customHeight="1"/>
    <row r="18861" ht="13.5" customHeight="1"/>
    <row r="18863" ht="13.5" customHeight="1"/>
    <row r="18865" ht="13.5" customHeight="1"/>
    <row r="18867" ht="13.5" customHeight="1"/>
    <row r="18869" ht="13.5" customHeight="1"/>
    <row r="18871" ht="13.5" customHeight="1"/>
    <row r="18873" ht="13.5" customHeight="1"/>
    <row r="18875" ht="13.5" customHeight="1"/>
    <row r="18877" ht="13.5" customHeight="1"/>
    <row r="18879" ht="13.5" customHeight="1"/>
    <row r="18881" ht="13.5" customHeight="1"/>
    <row r="18883" ht="13.5" customHeight="1"/>
    <row r="18885" ht="13.5" customHeight="1"/>
    <row r="18887" ht="13.5" customHeight="1"/>
    <row r="18889" ht="13.5" customHeight="1"/>
    <row r="18891" ht="13.5" customHeight="1"/>
    <row r="18893" ht="13.5" customHeight="1"/>
    <row r="18895" ht="13.5" customHeight="1"/>
    <row r="18897" ht="13.5" customHeight="1"/>
    <row r="18899" ht="13.5" customHeight="1"/>
    <row r="18901" ht="13.5" customHeight="1"/>
    <row r="18903" ht="13.5" customHeight="1"/>
    <row r="18905" ht="13.5" customHeight="1"/>
    <row r="18907" ht="13.5" customHeight="1"/>
    <row r="18909" ht="13.5" customHeight="1"/>
    <row r="18911" ht="13.5" customHeight="1"/>
    <row r="18913" ht="13.5" customHeight="1"/>
    <row r="18915" ht="13.5" customHeight="1"/>
    <row r="18917" ht="13.5" customHeight="1"/>
    <row r="18919" ht="13.5" customHeight="1"/>
    <row r="18921" ht="13.5" customHeight="1"/>
    <row r="18923" ht="13.5" customHeight="1"/>
    <row r="18925" ht="13.5" customHeight="1"/>
    <row r="18927" ht="13.5" customHeight="1"/>
    <row r="18929" ht="13.5" customHeight="1"/>
    <row r="18931" ht="13.5" customHeight="1"/>
    <row r="18933" ht="13.5" customHeight="1"/>
    <row r="18935" ht="13.5" customHeight="1"/>
    <row r="18937" ht="13.5" customHeight="1"/>
    <row r="18939" ht="13.5" customHeight="1"/>
    <row r="18941" ht="13.5" customHeight="1"/>
    <row r="18943" ht="13.5" customHeight="1"/>
    <row r="18945" ht="13.5" customHeight="1"/>
    <row r="18947" ht="13.5" customHeight="1"/>
    <row r="18949" ht="13.5" customHeight="1"/>
    <row r="18951" ht="13.5" customHeight="1"/>
    <row r="18953" ht="13.5" customHeight="1"/>
    <row r="18955" ht="13.5" customHeight="1"/>
    <row r="18957" ht="13.5" customHeight="1"/>
    <row r="18959" ht="13.5" customHeight="1"/>
    <row r="18961" ht="13.5" customHeight="1"/>
    <row r="18963" ht="13.5" customHeight="1"/>
    <row r="18965" ht="13.5" customHeight="1"/>
    <row r="18967" ht="13.5" customHeight="1"/>
    <row r="18969" ht="13.5" customHeight="1"/>
    <row r="18971" ht="13.5" customHeight="1"/>
    <row r="18973" ht="13.5" customHeight="1"/>
    <row r="18975" ht="13.5" customHeight="1"/>
    <row r="18977" ht="13.5" customHeight="1"/>
    <row r="18979" ht="13.5" customHeight="1"/>
    <row r="18981" ht="13.5" customHeight="1"/>
    <row r="18983" ht="13.5" customHeight="1"/>
    <row r="18985" ht="13.5" customHeight="1"/>
    <row r="18987" ht="13.5" customHeight="1"/>
    <row r="18989" ht="13.5" customHeight="1"/>
    <row r="18991" ht="13.5" customHeight="1"/>
    <row r="18993" ht="13.5" customHeight="1"/>
    <row r="18995" ht="13.5" customHeight="1"/>
    <row r="18997" ht="13.5" customHeight="1"/>
    <row r="18999" ht="13.5" customHeight="1"/>
    <row r="19001" ht="13.5" customHeight="1"/>
    <row r="19003" ht="13.5" customHeight="1"/>
    <row r="19005" ht="13.5" customHeight="1"/>
    <row r="19007" ht="13.5" customHeight="1"/>
    <row r="19009" ht="13.5" customHeight="1"/>
    <row r="19011" ht="13.5" customHeight="1"/>
    <row r="19013" ht="13.5" customHeight="1"/>
    <row r="19015" ht="13.5" customHeight="1"/>
    <row r="19017" ht="13.5" customHeight="1"/>
    <row r="19019" ht="13.5" customHeight="1"/>
    <row r="19021" ht="13.5" customHeight="1"/>
    <row r="19023" ht="13.5" customHeight="1"/>
    <row r="19025" ht="13.5" customHeight="1"/>
    <row r="19027" ht="13.5" customHeight="1"/>
    <row r="19029" ht="13.5" customHeight="1"/>
    <row r="19031" ht="13.5" customHeight="1"/>
    <row r="19033" ht="13.5" customHeight="1"/>
    <row r="19035" ht="13.5" customHeight="1"/>
    <row r="19037" ht="13.5" customHeight="1"/>
    <row r="19039" ht="13.5" customHeight="1"/>
    <row r="19041" ht="13.5" customHeight="1"/>
    <row r="19043" ht="13.5" customHeight="1"/>
    <row r="19045" ht="13.5" customHeight="1"/>
    <row r="19047" ht="13.5" customHeight="1"/>
    <row r="19049" ht="13.5" customHeight="1"/>
    <row r="19051" ht="13.5" customHeight="1"/>
    <row r="19053" ht="13.5" customHeight="1"/>
    <row r="19055" ht="13.5" customHeight="1"/>
    <row r="19057" ht="13.5" customHeight="1"/>
    <row r="19059" ht="13.5" customHeight="1"/>
    <row r="19061" ht="13.5" customHeight="1"/>
    <row r="19063" ht="13.5" customHeight="1"/>
    <row r="19065" ht="13.5" customHeight="1"/>
    <row r="19067" ht="13.5" customHeight="1"/>
    <row r="19069" ht="13.5" customHeight="1"/>
    <row r="19071" ht="13.5" customHeight="1"/>
    <row r="19073" ht="13.5" customHeight="1"/>
    <row r="19075" ht="13.5" customHeight="1"/>
    <row r="19077" ht="13.5" customHeight="1"/>
    <row r="19079" ht="13.5" customHeight="1"/>
    <row r="19081" ht="13.5" customHeight="1"/>
    <row r="19083" ht="13.5" customHeight="1"/>
    <row r="19085" ht="13.5" customHeight="1"/>
    <row r="19087" ht="13.5" customHeight="1"/>
    <row r="19089" ht="13.5" customHeight="1"/>
    <row r="19091" ht="13.5" customHeight="1"/>
    <row r="19093" ht="13.5" customHeight="1"/>
    <row r="19095" ht="13.5" customHeight="1"/>
    <row r="19097" ht="13.5" customHeight="1"/>
    <row r="19099" ht="13.5" customHeight="1"/>
    <row r="19101" ht="13.5" customHeight="1"/>
    <row r="19103" ht="13.5" customHeight="1"/>
    <row r="19105" ht="13.5" customHeight="1"/>
    <row r="19107" ht="13.5" customHeight="1"/>
    <row r="19109" ht="13.5" customHeight="1"/>
    <row r="19111" ht="13.5" customHeight="1"/>
    <row r="19113" ht="13.5" customHeight="1"/>
    <row r="19115" ht="13.5" customHeight="1"/>
    <row r="19117" ht="13.5" customHeight="1"/>
    <row r="19119" ht="13.5" customHeight="1"/>
    <row r="19121" ht="13.5" customHeight="1"/>
    <row r="19123" ht="13.5" customHeight="1"/>
    <row r="19125" ht="13.5" customHeight="1"/>
    <row r="19127" ht="13.5" customHeight="1"/>
    <row r="19129" ht="13.5" customHeight="1"/>
    <row r="19131" ht="13.5" customHeight="1"/>
    <row r="19133" ht="13.5" customHeight="1"/>
    <row r="19135" ht="13.5" customHeight="1"/>
    <row r="19137" ht="13.5" customHeight="1"/>
    <row r="19139" ht="13.5" customHeight="1"/>
    <row r="19141" ht="13.5" customHeight="1"/>
    <row r="19143" ht="13.5" customHeight="1"/>
    <row r="19145" ht="13.5" customHeight="1"/>
    <row r="19147" ht="13.5" customHeight="1"/>
    <row r="19149" ht="13.5" customHeight="1"/>
    <row r="19151" ht="13.5" customHeight="1"/>
    <row r="19153" ht="13.5" customHeight="1"/>
    <row r="19155" ht="13.5" customHeight="1"/>
    <row r="19157" ht="13.5" customHeight="1"/>
    <row r="19159" ht="13.5" customHeight="1"/>
    <row r="19161" ht="13.5" customHeight="1"/>
    <row r="19163" ht="13.5" customHeight="1"/>
    <row r="19165" ht="13.5" customHeight="1"/>
    <row r="19167" ht="13.5" customHeight="1"/>
    <row r="19169" ht="13.5" customHeight="1"/>
    <row r="19171" ht="13.5" customHeight="1"/>
    <row r="19173" ht="13.5" customHeight="1"/>
    <row r="19175" ht="13.5" customHeight="1"/>
    <row r="19177" ht="13.5" customHeight="1"/>
    <row r="19179" ht="13.5" customHeight="1"/>
    <row r="19181" ht="13.5" customHeight="1"/>
    <row r="19183" ht="13.5" customHeight="1"/>
    <row r="19185" ht="13.5" customHeight="1"/>
    <row r="19187" ht="13.5" customHeight="1"/>
    <row r="19189" ht="13.5" customHeight="1"/>
    <row r="19191" ht="13.5" customHeight="1"/>
    <row r="19193" ht="13.5" customHeight="1"/>
    <row r="19195" ht="13.5" customHeight="1"/>
    <row r="19197" ht="13.5" customHeight="1"/>
    <row r="19199" ht="13.5" customHeight="1"/>
    <row r="19201" ht="13.5" customHeight="1"/>
    <row r="19203" ht="13.5" customHeight="1"/>
    <row r="19205" ht="13.5" customHeight="1"/>
    <row r="19207" ht="13.5" customHeight="1"/>
    <row r="19209" ht="13.5" customHeight="1"/>
    <row r="19211" ht="13.5" customHeight="1"/>
    <row r="19213" ht="13.5" customHeight="1"/>
    <row r="19215" ht="13.5" customHeight="1"/>
    <row r="19217" ht="13.5" customHeight="1"/>
    <row r="19219" ht="13.5" customHeight="1"/>
    <row r="19221" ht="13.5" customHeight="1"/>
    <row r="19223" ht="13.5" customHeight="1"/>
    <row r="19225" ht="13.5" customHeight="1"/>
    <row r="19227" ht="13.5" customHeight="1"/>
    <row r="19229" ht="13.5" customHeight="1"/>
    <row r="19231" ht="13.5" customHeight="1"/>
    <row r="19233" ht="13.5" customHeight="1"/>
    <row r="19235" ht="13.5" customHeight="1"/>
    <row r="19237" ht="13.5" customHeight="1"/>
    <row r="19239" ht="13.5" customHeight="1"/>
    <row r="19241" ht="13.5" customHeight="1"/>
    <row r="19243" ht="13.5" customHeight="1"/>
    <row r="19245" ht="13.5" customHeight="1"/>
    <row r="19247" ht="13.5" customHeight="1"/>
    <row r="19249" ht="13.5" customHeight="1"/>
    <row r="19251" ht="13.5" customHeight="1"/>
    <row r="19253" ht="13.5" customHeight="1"/>
    <row r="19255" ht="13.5" customHeight="1"/>
    <row r="19257" ht="13.5" customHeight="1"/>
    <row r="19259" ht="13.5" customHeight="1"/>
    <row r="19261" ht="13.5" customHeight="1"/>
    <row r="19263" ht="13.5" customHeight="1"/>
    <row r="19265" ht="13.5" customHeight="1"/>
    <row r="19267" ht="13.5" customHeight="1"/>
    <row r="19269" ht="13.5" customHeight="1"/>
    <row r="19271" ht="13.5" customHeight="1"/>
    <row r="19273" ht="13.5" customHeight="1"/>
    <row r="19275" ht="13.5" customHeight="1"/>
    <row r="19277" ht="13.5" customHeight="1"/>
    <row r="19279" ht="13.5" customHeight="1"/>
    <row r="19281" ht="13.5" customHeight="1"/>
    <row r="19283" ht="13.5" customHeight="1"/>
    <row r="19285" ht="13.5" customHeight="1"/>
    <row r="19287" ht="13.5" customHeight="1"/>
    <row r="19289" ht="13.5" customHeight="1"/>
    <row r="19291" ht="13.5" customHeight="1"/>
    <row r="19293" ht="13.5" customHeight="1"/>
    <row r="19295" ht="13.5" customHeight="1"/>
    <row r="19297" ht="13.5" customHeight="1"/>
    <row r="19299" ht="13.5" customHeight="1"/>
    <row r="19301" ht="13.5" customHeight="1"/>
    <row r="19303" ht="13.5" customHeight="1"/>
    <row r="19305" ht="13.5" customHeight="1"/>
    <row r="19307" ht="13.5" customHeight="1"/>
    <row r="19309" ht="13.5" customHeight="1"/>
    <row r="19311" ht="13.5" customHeight="1"/>
    <row r="19313" ht="13.5" customHeight="1"/>
    <row r="19315" ht="13.5" customHeight="1"/>
    <row r="19317" ht="13.5" customHeight="1"/>
    <row r="19319" ht="13.5" customHeight="1"/>
    <row r="19321" ht="13.5" customHeight="1"/>
    <row r="19323" ht="13.5" customHeight="1"/>
    <row r="19325" ht="13.5" customHeight="1"/>
    <row r="19327" ht="13.5" customHeight="1"/>
    <row r="19329" ht="13.5" customHeight="1"/>
    <row r="19331" ht="13.5" customHeight="1"/>
    <row r="19333" ht="13.5" customHeight="1"/>
    <row r="19335" ht="13.5" customHeight="1"/>
    <row r="19337" ht="13.5" customHeight="1"/>
    <row r="19339" ht="13.5" customHeight="1"/>
    <row r="19341" ht="13.5" customHeight="1"/>
    <row r="19343" ht="13.5" customHeight="1"/>
    <row r="19345" ht="13.5" customHeight="1"/>
    <row r="19347" ht="13.5" customHeight="1"/>
    <row r="19349" ht="13.5" customHeight="1"/>
    <row r="19351" ht="13.5" customHeight="1"/>
    <row r="19353" ht="13.5" customHeight="1"/>
    <row r="19355" ht="13.5" customHeight="1"/>
    <row r="19357" ht="13.5" customHeight="1"/>
    <row r="19359" ht="13.5" customHeight="1"/>
    <row r="19361" ht="13.5" customHeight="1"/>
    <row r="19363" ht="13.5" customHeight="1"/>
    <row r="19365" ht="13.5" customHeight="1"/>
    <row r="19367" ht="13.5" customHeight="1"/>
    <row r="19369" ht="13.5" customHeight="1"/>
    <row r="19371" ht="13.5" customHeight="1"/>
    <row r="19373" ht="13.5" customHeight="1"/>
    <row r="19375" ht="13.5" customHeight="1"/>
    <row r="19377" ht="13.5" customHeight="1"/>
    <row r="19379" ht="13.5" customHeight="1"/>
    <row r="19381" ht="13.5" customHeight="1"/>
    <row r="19383" ht="13.5" customHeight="1"/>
    <row r="19385" ht="13.5" customHeight="1"/>
    <row r="19387" ht="13.5" customHeight="1"/>
    <row r="19389" ht="13.5" customHeight="1"/>
    <row r="19391" ht="13.5" customHeight="1"/>
    <row r="19393" ht="13.5" customHeight="1"/>
    <row r="19395" ht="13.5" customHeight="1"/>
    <row r="19397" ht="13.5" customHeight="1"/>
    <row r="19399" ht="13.5" customHeight="1"/>
    <row r="19401" ht="13.5" customHeight="1"/>
    <row r="19403" ht="13.5" customHeight="1"/>
    <row r="19405" ht="13.5" customHeight="1"/>
    <row r="19407" ht="13.5" customHeight="1"/>
    <row r="19409" ht="13.5" customHeight="1"/>
    <row r="19411" ht="13.5" customHeight="1"/>
    <row r="19413" ht="13.5" customHeight="1"/>
    <row r="19415" ht="13.5" customHeight="1"/>
    <row r="19417" ht="13.5" customHeight="1"/>
    <row r="19419" ht="13.5" customHeight="1"/>
    <row r="19421" ht="13.5" customHeight="1"/>
    <row r="19423" ht="13.5" customHeight="1"/>
    <row r="19425" ht="13.5" customHeight="1"/>
    <row r="19427" ht="13.5" customHeight="1"/>
    <row r="19429" ht="13.5" customHeight="1"/>
    <row r="19431" ht="13.5" customHeight="1"/>
    <row r="19433" ht="13.5" customHeight="1"/>
    <row r="19435" ht="13.5" customHeight="1"/>
    <row r="19437" ht="13.5" customHeight="1"/>
    <row r="19439" ht="13.5" customHeight="1"/>
    <row r="19441" ht="13.5" customHeight="1"/>
    <row r="19443" ht="13.5" customHeight="1"/>
    <row r="19445" ht="13.5" customHeight="1"/>
    <row r="19447" ht="13.5" customHeight="1"/>
    <row r="19449" ht="13.5" customHeight="1"/>
    <row r="19451" ht="13.5" customHeight="1"/>
    <row r="19453" ht="13.5" customHeight="1"/>
    <row r="19455" ht="13.5" customHeight="1"/>
    <row r="19457" ht="13.5" customHeight="1"/>
    <row r="19459" ht="13.5" customHeight="1"/>
    <row r="19461" ht="13.5" customHeight="1"/>
    <row r="19463" ht="13.5" customHeight="1"/>
    <row r="19465" ht="13.5" customHeight="1"/>
    <row r="19467" ht="13.5" customHeight="1"/>
    <row r="19469" ht="13.5" customHeight="1"/>
    <row r="19471" ht="13.5" customHeight="1"/>
    <row r="19473" ht="13.5" customHeight="1"/>
    <row r="19475" ht="13.5" customHeight="1"/>
    <row r="19477" ht="13.5" customHeight="1"/>
    <row r="19479" ht="13.5" customHeight="1"/>
    <row r="19481" ht="13.5" customHeight="1"/>
    <row r="19483" ht="13.5" customHeight="1"/>
    <row r="19485" ht="13.5" customHeight="1"/>
    <row r="19487" ht="13.5" customHeight="1"/>
    <row r="19489" ht="13.5" customHeight="1"/>
    <row r="19491" ht="13.5" customHeight="1"/>
    <row r="19493" ht="13.5" customHeight="1"/>
    <row r="19495" ht="13.5" customHeight="1"/>
    <row r="19497" ht="13.5" customHeight="1"/>
    <row r="19499" ht="13.5" customHeight="1"/>
    <row r="19501" ht="13.5" customHeight="1"/>
    <row r="19503" ht="13.5" customHeight="1"/>
    <row r="19505" ht="13.5" customHeight="1"/>
    <row r="19507" ht="13.5" customHeight="1"/>
    <row r="19509" ht="13.5" customHeight="1"/>
    <row r="19511" ht="13.5" customHeight="1"/>
    <row r="19513" ht="13.5" customHeight="1"/>
    <row r="19515" ht="13.5" customHeight="1"/>
    <row r="19517" ht="13.5" customHeight="1"/>
    <row r="19519" ht="13.5" customHeight="1"/>
    <row r="19521" ht="13.5" customHeight="1"/>
    <row r="19523" ht="13.5" customHeight="1"/>
    <row r="19525" ht="13.5" customHeight="1"/>
    <row r="19527" ht="13.5" customHeight="1"/>
    <row r="19529" ht="13.5" customHeight="1"/>
    <row r="19531" ht="13.5" customHeight="1"/>
    <row r="19533" ht="13.5" customHeight="1"/>
    <row r="19535" ht="13.5" customHeight="1"/>
    <row r="19537" ht="13.5" customHeight="1"/>
    <row r="19539" ht="13.5" customHeight="1"/>
    <row r="19541" ht="13.5" customHeight="1"/>
    <row r="19543" ht="13.5" customHeight="1"/>
    <row r="19545" ht="13.5" customHeight="1"/>
    <row r="19547" ht="13.5" customHeight="1"/>
    <row r="19549" ht="13.5" customHeight="1"/>
    <row r="19551" ht="13.5" customHeight="1"/>
    <row r="19553" ht="13.5" customHeight="1"/>
    <row r="19555" ht="13.5" customHeight="1"/>
    <row r="19557" ht="13.5" customHeight="1"/>
    <row r="19559" ht="13.5" customHeight="1"/>
    <row r="19561" ht="13.5" customHeight="1"/>
    <row r="19563" ht="13.5" customHeight="1"/>
    <row r="19565" ht="13.5" customHeight="1"/>
    <row r="19567" ht="13.5" customHeight="1"/>
    <row r="19569" ht="13.5" customHeight="1"/>
    <row r="19571" ht="13.5" customHeight="1"/>
    <row r="19573" ht="13.5" customHeight="1"/>
    <row r="19575" ht="13.5" customHeight="1"/>
    <row r="19577" ht="13.5" customHeight="1"/>
    <row r="19579" ht="13.5" customHeight="1"/>
    <row r="19581" ht="13.5" customHeight="1"/>
    <row r="19583" ht="13.5" customHeight="1"/>
    <row r="19585" ht="13.5" customHeight="1"/>
    <row r="19587" ht="13.5" customHeight="1"/>
    <row r="19589" ht="13.5" customHeight="1"/>
    <row r="19591" ht="13.5" customHeight="1"/>
    <row r="19593" ht="13.5" customHeight="1"/>
    <row r="19595" ht="13.5" customHeight="1"/>
    <row r="19597" ht="13.5" customHeight="1"/>
    <row r="19599" ht="13.5" customHeight="1"/>
    <row r="19601" ht="13.5" customHeight="1"/>
    <row r="19603" ht="13.5" customHeight="1"/>
    <row r="19605" ht="13.5" customHeight="1"/>
    <row r="19607" ht="13.5" customHeight="1"/>
    <row r="19609" ht="13.5" customHeight="1"/>
    <row r="19611" ht="13.5" customHeight="1"/>
    <row r="19613" ht="13.5" customHeight="1"/>
    <row r="19615" ht="13.5" customHeight="1"/>
    <row r="19617" ht="13.5" customHeight="1"/>
    <row r="19619" ht="13.5" customHeight="1"/>
    <row r="19621" ht="13.5" customHeight="1"/>
    <row r="19623" ht="13.5" customHeight="1"/>
    <row r="19625" ht="13.5" customHeight="1"/>
    <row r="19627" ht="13.5" customHeight="1"/>
    <row r="19629" ht="13.5" customHeight="1"/>
    <row r="19631" ht="13.5" customHeight="1"/>
    <row r="19633" ht="13.5" customHeight="1"/>
    <row r="19635" ht="13.5" customHeight="1"/>
    <row r="19637" ht="13.5" customHeight="1"/>
    <row r="19639" ht="13.5" customHeight="1"/>
    <row r="19641" ht="13.5" customHeight="1"/>
    <row r="19643" ht="13.5" customHeight="1"/>
    <row r="19645" ht="13.5" customHeight="1"/>
    <row r="19647" ht="13.5" customHeight="1"/>
    <row r="19649" ht="13.5" customHeight="1"/>
    <row r="19651" ht="13.5" customHeight="1"/>
    <row r="19653" ht="13.5" customHeight="1"/>
    <row r="19655" ht="13.5" customHeight="1"/>
    <row r="19657" ht="13.5" customHeight="1"/>
    <row r="19659" ht="13.5" customHeight="1"/>
    <row r="19661" ht="13.5" customHeight="1"/>
    <row r="19663" ht="13.5" customHeight="1"/>
    <row r="19665" ht="13.5" customHeight="1"/>
    <row r="19667" ht="13.5" customHeight="1"/>
    <row r="19669" ht="13.5" customHeight="1"/>
    <row r="19671" ht="13.5" customHeight="1"/>
    <row r="19673" ht="13.5" customHeight="1"/>
    <row r="19675" ht="13.5" customHeight="1"/>
    <row r="19677" ht="13.5" customHeight="1"/>
    <row r="19679" ht="13.5" customHeight="1"/>
    <row r="19681" ht="13.5" customHeight="1"/>
    <row r="19683" ht="13.5" customHeight="1"/>
    <row r="19685" ht="13.5" customHeight="1"/>
    <row r="19687" ht="13.5" customHeight="1"/>
    <row r="19689" ht="13.5" customHeight="1"/>
    <row r="19691" ht="13.5" customHeight="1"/>
    <row r="19693" ht="13.5" customHeight="1"/>
    <row r="19695" ht="13.5" customHeight="1"/>
    <row r="19697" ht="13.5" customHeight="1"/>
    <row r="19699" ht="13.5" customHeight="1"/>
    <row r="19701" ht="13.5" customHeight="1"/>
    <row r="19703" ht="13.5" customHeight="1"/>
    <row r="19705" ht="13.5" customHeight="1"/>
    <row r="19707" ht="13.5" customHeight="1"/>
    <row r="19709" ht="13.5" customHeight="1"/>
    <row r="19711" ht="13.5" customHeight="1"/>
    <row r="19713" ht="13.5" customHeight="1"/>
    <row r="19715" ht="13.5" customHeight="1"/>
    <row r="19717" ht="13.5" customHeight="1"/>
    <row r="19719" ht="13.5" customHeight="1"/>
    <row r="19721" ht="13.5" customHeight="1"/>
    <row r="19723" ht="13.5" customHeight="1"/>
    <row r="19725" ht="13.5" customHeight="1"/>
    <row r="19727" ht="13.5" customHeight="1"/>
    <row r="19729" ht="13.5" customHeight="1"/>
    <row r="19731" ht="13.5" customHeight="1"/>
    <row r="19733" ht="13.5" customHeight="1"/>
    <row r="19735" ht="13.5" customHeight="1"/>
    <row r="19737" ht="13.5" customHeight="1"/>
    <row r="19739" ht="13.5" customHeight="1"/>
    <row r="19741" ht="13.5" customHeight="1"/>
    <row r="19743" ht="13.5" customHeight="1"/>
    <row r="19745" ht="13.5" customHeight="1"/>
    <row r="19747" ht="13.5" customHeight="1"/>
    <row r="19749" ht="13.5" customHeight="1"/>
    <row r="19751" ht="13.5" customHeight="1"/>
    <row r="19753" ht="13.5" customHeight="1"/>
    <row r="19755" ht="13.5" customHeight="1"/>
    <row r="19757" ht="13.5" customHeight="1"/>
    <row r="19759" ht="13.5" customHeight="1"/>
    <row r="19761" ht="13.5" customHeight="1"/>
    <row r="19763" ht="13.5" customHeight="1"/>
    <row r="19765" ht="13.5" customHeight="1"/>
    <row r="19767" ht="13.5" customHeight="1"/>
    <row r="19769" ht="13.5" customHeight="1"/>
    <row r="19771" ht="13.5" customHeight="1"/>
    <row r="19773" ht="13.5" customHeight="1"/>
    <row r="19775" ht="13.5" customHeight="1"/>
    <row r="19777" ht="13.5" customHeight="1"/>
    <row r="19779" ht="13.5" customHeight="1"/>
    <row r="19781" ht="13.5" customHeight="1"/>
    <row r="19783" ht="13.5" customHeight="1"/>
    <row r="19785" ht="13.5" customHeight="1"/>
    <row r="19787" ht="13.5" customHeight="1"/>
    <row r="19789" ht="13.5" customHeight="1"/>
    <row r="19791" ht="13.5" customHeight="1"/>
    <row r="19793" ht="13.5" customHeight="1"/>
    <row r="19795" ht="13.5" customHeight="1"/>
    <row r="19797" ht="13.5" customHeight="1"/>
    <row r="19799" ht="13.5" customHeight="1"/>
    <row r="19801" ht="13.5" customHeight="1"/>
    <row r="19803" ht="13.5" customHeight="1"/>
    <row r="19805" ht="13.5" customHeight="1"/>
    <row r="19807" ht="13.5" customHeight="1"/>
    <row r="19809" ht="13.5" customHeight="1"/>
    <row r="19811" ht="13.5" customHeight="1"/>
    <row r="19813" ht="13.5" customHeight="1"/>
    <row r="19815" ht="13.5" customHeight="1"/>
    <row r="19817" ht="13.5" customHeight="1"/>
    <row r="19819" ht="13.5" customHeight="1"/>
    <row r="19821" ht="13.5" customHeight="1"/>
    <row r="19823" ht="13.5" customHeight="1"/>
    <row r="19825" ht="13.5" customHeight="1"/>
    <row r="19827" ht="13.5" customHeight="1"/>
    <row r="19829" ht="13.5" customHeight="1"/>
    <row r="19831" ht="13.5" customHeight="1"/>
    <row r="19833" ht="13.5" customHeight="1"/>
    <row r="19835" ht="13.5" customHeight="1"/>
    <row r="19837" ht="13.5" customHeight="1"/>
    <row r="19839" ht="13.5" customHeight="1"/>
    <row r="19841" ht="13.5" customHeight="1"/>
    <row r="19843" ht="13.5" customHeight="1"/>
    <row r="19845" ht="13.5" customHeight="1"/>
    <row r="19847" ht="13.5" customHeight="1"/>
    <row r="19849" ht="13.5" customHeight="1"/>
    <row r="19851" ht="13.5" customHeight="1"/>
    <row r="19853" ht="13.5" customHeight="1"/>
    <row r="19855" ht="13.5" customHeight="1"/>
    <row r="19857" ht="13.5" customHeight="1"/>
    <row r="19859" ht="13.5" customHeight="1"/>
    <row r="19861" ht="13.5" customHeight="1"/>
    <row r="19863" ht="13.5" customHeight="1"/>
    <row r="19865" ht="13.5" customHeight="1"/>
    <row r="19867" ht="13.5" customHeight="1"/>
    <row r="19869" ht="13.5" customHeight="1"/>
    <row r="19871" ht="13.5" customHeight="1"/>
    <row r="19873" ht="13.5" customHeight="1"/>
    <row r="19875" ht="13.5" customHeight="1"/>
    <row r="19877" ht="13.5" customHeight="1"/>
    <row r="19879" ht="13.5" customHeight="1"/>
    <row r="19881" ht="13.5" customHeight="1"/>
    <row r="19883" ht="13.5" customHeight="1"/>
    <row r="19885" ht="13.5" customHeight="1"/>
    <row r="19887" ht="13.5" customHeight="1"/>
    <row r="19889" ht="13.5" customHeight="1"/>
    <row r="19891" ht="13.5" customHeight="1"/>
    <row r="19893" ht="13.5" customHeight="1"/>
    <row r="19895" ht="13.5" customHeight="1"/>
    <row r="19897" ht="13.5" customHeight="1"/>
    <row r="19899" ht="13.5" customHeight="1"/>
    <row r="19901" ht="13.5" customHeight="1"/>
    <row r="19903" ht="13.5" customHeight="1"/>
    <row r="19905" ht="13.5" customHeight="1"/>
    <row r="19907" ht="13.5" customHeight="1"/>
    <row r="19909" ht="13.5" customHeight="1"/>
    <row r="19911" ht="13.5" customHeight="1"/>
    <row r="19913" ht="13.5" customHeight="1"/>
    <row r="19915" ht="13.5" customHeight="1"/>
    <row r="19917" ht="13.5" customHeight="1"/>
    <row r="19919" ht="13.5" customHeight="1"/>
    <row r="19921" ht="13.5" customHeight="1"/>
    <row r="19923" ht="13.5" customHeight="1"/>
    <row r="19925" ht="13.5" customHeight="1"/>
    <row r="19927" ht="13.5" customHeight="1"/>
    <row r="19929" ht="13.5" customHeight="1"/>
    <row r="19931" ht="13.5" customHeight="1"/>
    <row r="19933" ht="13.5" customHeight="1"/>
    <row r="19935" ht="13.5" customHeight="1"/>
    <row r="19937" ht="13.5" customHeight="1"/>
    <row r="19939" ht="13.5" customHeight="1"/>
    <row r="19941" ht="13.5" customHeight="1"/>
    <row r="19943" ht="13.5" customHeight="1"/>
    <row r="19945" ht="13.5" customHeight="1"/>
    <row r="19947" ht="13.5" customHeight="1"/>
    <row r="19949" ht="13.5" customHeight="1"/>
    <row r="19951" ht="13.5" customHeight="1"/>
    <row r="19953" ht="13.5" customHeight="1"/>
    <row r="19955" ht="13.5" customHeight="1"/>
    <row r="19957" ht="13.5" customHeight="1"/>
    <row r="19959" ht="13.5" customHeight="1"/>
    <row r="19961" ht="13.5" customHeight="1"/>
    <row r="19963" ht="13.5" customHeight="1"/>
    <row r="19965" ht="13.5" customHeight="1"/>
    <row r="19967" ht="13.5" customHeight="1"/>
    <row r="19969" ht="13.5" customHeight="1"/>
    <row r="19971" ht="13.5" customHeight="1"/>
    <row r="19973" ht="13.5" customHeight="1"/>
    <row r="19975" ht="13.5" customHeight="1"/>
    <row r="19977" ht="13.5" customHeight="1"/>
    <row r="19979" ht="13.5" customHeight="1"/>
    <row r="19981" ht="13.5" customHeight="1"/>
    <row r="19983" ht="13.5" customHeight="1"/>
    <row r="19985" ht="13.5" customHeight="1"/>
    <row r="19987" ht="13.5" customHeight="1"/>
    <row r="19989" ht="13.5" customHeight="1"/>
    <row r="19991" ht="13.5" customHeight="1"/>
    <row r="19993" ht="13.5" customHeight="1"/>
    <row r="19995" ht="13.5" customHeight="1"/>
    <row r="19997" ht="13.5" customHeight="1"/>
    <row r="19999" ht="13.5" customHeight="1"/>
    <row r="20001" ht="13.5" customHeight="1"/>
    <row r="20003" ht="13.5" customHeight="1"/>
    <row r="20005" ht="13.5" customHeight="1"/>
    <row r="20007" ht="13.5" customHeight="1"/>
    <row r="20009" ht="13.5" customHeight="1"/>
    <row r="20011" ht="13.5" customHeight="1"/>
    <row r="20013" ht="13.5" customHeight="1"/>
    <row r="20015" ht="13.5" customHeight="1"/>
    <row r="20017" ht="13.5" customHeight="1"/>
    <row r="20019" ht="13.5" customHeight="1"/>
    <row r="20021" ht="13.5" customHeight="1"/>
    <row r="20023" ht="13.5" customHeight="1"/>
    <row r="20025" ht="13.5" customHeight="1"/>
    <row r="20027" ht="13.5" customHeight="1"/>
    <row r="20029" ht="13.5" customHeight="1"/>
    <row r="20031" ht="13.5" customHeight="1"/>
    <row r="20033" ht="13.5" customHeight="1"/>
    <row r="20035" ht="13.5" customHeight="1"/>
    <row r="20037" ht="13.5" customHeight="1"/>
    <row r="20039" ht="13.5" customHeight="1"/>
    <row r="20041" ht="13.5" customHeight="1"/>
    <row r="20043" ht="13.5" customHeight="1"/>
    <row r="20045" ht="13.5" customHeight="1"/>
    <row r="20047" ht="13.5" customHeight="1"/>
    <row r="20049" ht="13.5" customHeight="1"/>
    <row r="20051" ht="13.5" customHeight="1"/>
    <row r="20053" ht="13.5" customHeight="1"/>
    <row r="20055" ht="13.5" customHeight="1"/>
    <row r="20057" ht="13.5" customHeight="1"/>
    <row r="20059" ht="13.5" customHeight="1"/>
    <row r="20061" ht="13.5" customHeight="1"/>
    <row r="20063" ht="13.5" customHeight="1"/>
    <row r="20065" ht="13.5" customHeight="1"/>
    <row r="20067" ht="13.5" customHeight="1"/>
    <row r="20069" ht="13.5" customHeight="1"/>
    <row r="20071" ht="13.5" customHeight="1"/>
    <row r="20073" ht="13.5" customHeight="1"/>
    <row r="20075" ht="13.5" customHeight="1"/>
    <row r="20077" ht="13.5" customHeight="1"/>
    <row r="20079" ht="13.5" customHeight="1"/>
    <row r="20081" ht="13.5" customHeight="1"/>
    <row r="20083" ht="13.5" customHeight="1"/>
    <row r="20085" ht="13.5" customHeight="1"/>
    <row r="20087" ht="13.5" customHeight="1"/>
    <row r="20089" ht="13.5" customHeight="1"/>
    <row r="20091" ht="13.5" customHeight="1"/>
    <row r="20093" ht="13.5" customHeight="1"/>
    <row r="20095" ht="13.5" customHeight="1"/>
    <row r="20097" ht="13.5" customHeight="1"/>
    <row r="20099" ht="13.5" customHeight="1"/>
    <row r="20101" ht="13.5" customHeight="1"/>
    <row r="20103" ht="13.5" customHeight="1"/>
    <row r="20105" ht="13.5" customHeight="1"/>
    <row r="20107" ht="13.5" customHeight="1"/>
    <row r="20109" ht="13.5" customHeight="1"/>
    <row r="20111" ht="13.5" customHeight="1"/>
    <row r="20113" ht="13.5" customHeight="1"/>
    <row r="20115" ht="13.5" customHeight="1"/>
    <row r="20117" ht="13.5" customHeight="1"/>
    <row r="20119" ht="13.5" customHeight="1"/>
    <row r="20121" ht="13.5" customHeight="1"/>
    <row r="20123" ht="13.5" customHeight="1"/>
    <row r="20125" ht="13.5" customHeight="1"/>
    <row r="20127" ht="13.5" customHeight="1"/>
    <row r="20129" ht="13.5" customHeight="1"/>
    <row r="20131" ht="13.5" customHeight="1"/>
    <row r="20133" ht="13.5" customHeight="1"/>
    <row r="20135" ht="13.5" customHeight="1"/>
    <row r="20137" ht="13.5" customHeight="1"/>
    <row r="20139" ht="13.5" customHeight="1"/>
    <row r="20141" ht="13.5" customHeight="1"/>
    <row r="20143" ht="13.5" customHeight="1"/>
    <row r="20145" ht="13.5" customHeight="1"/>
    <row r="20147" ht="13.5" customHeight="1"/>
    <row r="20149" ht="13.5" customHeight="1"/>
    <row r="20151" ht="13.5" customHeight="1"/>
    <row r="20153" ht="13.5" customHeight="1"/>
    <row r="20155" ht="13.5" customHeight="1"/>
    <row r="20157" ht="13.5" customHeight="1"/>
    <row r="20159" ht="13.5" customHeight="1"/>
    <row r="20161" ht="13.5" customHeight="1"/>
    <row r="20163" ht="13.5" customHeight="1"/>
    <row r="20165" ht="13.5" customHeight="1"/>
    <row r="20167" ht="13.5" customHeight="1"/>
    <row r="20169" ht="13.5" customHeight="1"/>
    <row r="20171" ht="13.5" customHeight="1"/>
    <row r="20173" ht="13.5" customHeight="1"/>
    <row r="20175" ht="13.5" customHeight="1"/>
    <row r="20177" ht="13.5" customHeight="1"/>
    <row r="20179" ht="13.5" customHeight="1"/>
    <row r="20181" ht="13.5" customHeight="1"/>
    <row r="20183" ht="13.5" customHeight="1"/>
    <row r="20185" ht="13.5" customHeight="1"/>
    <row r="20187" ht="13.5" customHeight="1"/>
    <row r="20189" ht="13.5" customHeight="1"/>
    <row r="20191" ht="13.5" customHeight="1"/>
    <row r="20193" ht="13.5" customHeight="1"/>
    <row r="20195" ht="13.5" customHeight="1"/>
    <row r="20197" ht="13.5" customHeight="1"/>
    <row r="20199" ht="13.5" customHeight="1"/>
    <row r="20201" ht="13.5" customHeight="1"/>
    <row r="20203" ht="13.5" customHeight="1"/>
    <row r="20205" ht="13.5" customHeight="1"/>
    <row r="20207" ht="13.5" customHeight="1"/>
    <row r="20209" ht="13.5" customHeight="1"/>
    <row r="20211" ht="13.5" customHeight="1"/>
    <row r="20213" ht="13.5" customHeight="1"/>
    <row r="20215" ht="13.5" customHeight="1"/>
    <row r="20217" ht="13.5" customHeight="1"/>
    <row r="20219" ht="13.5" customHeight="1"/>
    <row r="20221" ht="13.5" customHeight="1"/>
    <row r="20223" ht="13.5" customHeight="1"/>
    <row r="20225" ht="13.5" customHeight="1"/>
    <row r="20227" ht="13.5" customHeight="1"/>
    <row r="20229" ht="13.5" customHeight="1"/>
    <row r="20231" ht="13.5" customHeight="1"/>
    <row r="20233" ht="13.5" customHeight="1"/>
    <row r="20235" ht="13.5" customHeight="1"/>
    <row r="20237" ht="13.5" customHeight="1"/>
    <row r="20239" ht="13.5" customHeight="1"/>
    <row r="20241" ht="13.5" customHeight="1"/>
    <row r="20243" ht="13.5" customHeight="1"/>
    <row r="20245" ht="13.5" customHeight="1"/>
    <row r="20247" ht="13.5" customHeight="1"/>
    <row r="20249" ht="13.5" customHeight="1"/>
    <row r="20251" ht="13.5" customHeight="1"/>
    <row r="20253" ht="13.5" customHeight="1"/>
    <row r="20255" ht="13.5" customHeight="1"/>
    <row r="20257" ht="13.5" customHeight="1"/>
    <row r="20259" ht="13.5" customHeight="1"/>
    <row r="20261" ht="13.5" customHeight="1"/>
    <row r="20263" ht="13.5" customHeight="1"/>
    <row r="20265" ht="13.5" customHeight="1"/>
    <row r="20267" ht="13.5" customHeight="1"/>
    <row r="20269" ht="13.5" customHeight="1"/>
    <row r="20271" ht="13.5" customHeight="1"/>
    <row r="20273" ht="13.5" customHeight="1"/>
    <row r="20275" ht="13.5" customHeight="1"/>
    <row r="20277" ht="13.5" customHeight="1"/>
    <row r="20279" ht="13.5" customHeight="1"/>
    <row r="20281" ht="13.5" customHeight="1"/>
    <row r="20283" ht="13.5" customHeight="1"/>
    <row r="20285" ht="13.5" customHeight="1"/>
    <row r="20287" ht="13.5" customHeight="1"/>
    <row r="20289" ht="13.5" customHeight="1"/>
    <row r="20291" ht="13.5" customHeight="1"/>
    <row r="20293" ht="13.5" customHeight="1"/>
    <row r="20295" ht="13.5" customHeight="1"/>
    <row r="20297" ht="13.5" customHeight="1"/>
    <row r="20299" ht="13.5" customHeight="1"/>
    <row r="20301" ht="13.5" customHeight="1"/>
    <row r="20303" ht="13.5" customHeight="1"/>
    <row r="20305" ht="13.5" customHeight="1"/>
    <row r="20307" ht="13.5" customHeight="1"/>
    <row r="20309" ht="13.5" customHeight="1"/>
    <row r="20311" ht="13.5" customHeight="1"/>
    <row r="20313" ht="13.5" customHeight="1"/>
    <row r="20315" ht="13.5" customHeight="1"/>
    <row r="20317" ht="13.5" customHeight="1"/>
    <row r="20319" ht="13.5" customHeight="1"/>
    <row r="20321" ht="13.5" customHeight="1"/>
    <row r="20323" ht="13.5" customHeight="1"/>
    <row r="20325" ht="13.5" customHeight="1"/>
    <row r="20327" ht="13.5" customHeight="1"/>
    <row r="20329" ht="13.5" customHeight="1"/>
    <row r="20331" ht="13.5" customHeight="1"/>
    <row r="20333" ht="13.5" customHeight="1"/>
    <row r="20335" ht="13.5" customHeight="1"/>
    <row r="20337" ht="13.5" customHeight="1"/>
    <row r="20339" ht="13.5" customHeight="1"/>
    <row r="20341" ht="13.5" customHeight="1"/>
    <row r="20343" ht="13.5" customHeight="1"/>
    <row r="20345" ht="13.5" customHeight="1"/>
    <row r="20347" ht="13.5" customHeight="1"/>
    <row r="20349" ht="13.5" customHeight="1"/>
    <row r="20351" ht="13.5" customHeight="1"/>
    <row r="20353" ht="13.5" customHeight="1"/>
    <row r="20355" ht="13.5" customHeight="1"/>
    <row r="20357" ht="13.5" customHeight="1"/>
    <row r="20359" ht="13.5" customHeight="1"/>
    <row r="20361" ht="13.5" customHeight="1"/>
    <row r="20363" ht="13.5" customHeight="1"/>
    <row r="20365" ht="13.5" customHeight="1"/>
    <row r="20367" ht="13.5" customHeight="1"/>
    <row r="20369" ht="13.5" customHeight="1"/>
    <row r="20371" ht="13.5" customHeight="1"/>
    <row r="20373" ht="13.5" customHeight="1"/>
    <row r="20375" ht="13.5" customHeight="1"/>
    <row r="20377" ht="13.5" customHeight="1"/>
    <row r="20379" ht="13.5" customHeight="1"/>
    <row r="20381" ht="13.5" customHeight="1"/>
    <row r="20383" ht="13.5" customHeight="1"/>
    <row r="20385" ht="13.5" customHeight="1"/>
    <row r="20387" ht="13.5" customHeight="1"/>
    <row r="20389" ht="13.5" customHeight="1"/>
    <row r="20391" ht="13.5" customHeight="1"/>
    <row r="20393" ht="13.5" customHeight="1"/>
    <row r="20395" ht="13.5" customHeight="1"/>
    <row r="20397" ht="13.5" customHeight="1"/>
    <row r="20399" ht="13.5" customHeight="1"/>
    <row r="20401" ht="13.5" customHeight="1"/>
    <row r="20403" ht="13.5" customHeight="1"/>
    <row r="20405" ht="13.5" customHeight="1"/>
    <row r="20407" ht="13.5" customHeight="1"/>
    <row r="20409" ht="13.5" customHeight="1"/>
    <row r="20411" ht="13.5" customHeight="1"/>
    <row r="20413" ht="13.5" customHeight="1"/>
    <row r="20415" ht="13.5" customHeight="1"/>
    <row r="20417" ht="13.5" customHeight="1"/>
    <row r="20419" ht="13.5" customHeight="1"/>
    <row r="20421" ht="13.5" customHeight="1"/>
    <row r="20423" ht="13.5" customHeight="1"/>
    <row r="20425" ht="13.5" customHeight="1"/>
    <row r="20427" ht="13.5" customHeight="1"/>
    <row r="20429" ht="13.5" customHeight="1"/>
    <row r="20431" ht="13.5" customHeight="1"/>
    <row r="20433" ht="13.5" customHeight="1"/>
    <row r="20435" ht="13.5" customHeight="1"/>
    <row r="20437" ht="13.5" customHeight="1"/>
    <row r="20439" ht="13.5" customHeight="1"/>
    <row r="20441" ht="13.5" customHeight="1"/>
    <row r="20443" ht="13.5" customHeight="1"/>
    <row r="20445" ht="13.5" customHeight="1"/>
    <row r="20447" ht="13.5" customHeight="1"/>
    <row r="20449" ht="13.5" customHeight="1"/>
    <row r="20451" ht="13.5" customHeight="1"/>
    <row r="20453" ht="13.5" customHeight="1"/>
    <row r="20455" ht="13.5" customHeight="1"/>
    <row r="20457" ht="13.5" customHeight="1"/>
    <row r="20459" ht="13.5" customHeight="1"/>
    <row r="20461" ht="13.5" customHeight="1"/>
    <row r="20463" ht="13.5" customHeight="1"/>
    <row r="20465" ht="13.5" customHeight="1"/>
    <row r="20467" ht="13.5" customHeight="1"/>
    <row r="20469" ht="13.5" customHeight="1"/>
    <row r="20471" ht="13.5" customHeight="1"/>
    <row r="20473" ht="13.5" customHeight="1"/>
    <row r="20475" ht="13.5" customHeight="1"/>
    <row r="20477" ht="13.5" customHeight="1"/>
    <row r="20479" ht="13.5" customHeight="1"/>
    <row r="20481" ht="13.5" customHeight="1"/>
    <row r="20483" ht="13.5" customHeight="1"/>
    <row r="20485" ht="13.5" customHeight="1"/>
    <row r="20487" ht="13.5" customHeight="1"/>
    <row r="20489" ht="13.5" customHeight="1"/>
    <row r="20491" ht="13.5" customHeight="1"/>
    <row r="20493" ht="13.5" customHeight="1"/>
    <row r="20495" ht="13.5" customHeight="1"/>
    <row r="20497" ht="13.5" customHeight="1"/>
    <row r="20499" ht="13.5" customHeight="1"/>
    <row r="20501" ht="13.5" customHeight="1"/>
    <row r="20503" ht="13.5" customHeight="1"/>
    <row r="20505" ht="13.5" customHeight="1"/>
    <row r="20507" ht="13.5" customHeight="1"/>
    <row r="20509" ht="13.5" customHeight="1"/>
    <row r="20511" ht="13.5" customHeight="1"/>
    <row r="20513" ht="13.5" customHeight="1"/>
    <row r="20515" ht="13.5" customHeight="1"/>
    <row r="20517" ht="13.5" customHeight="1"/>
    <row r="20519" ht="13.5" customHeight="1"/>
    <row r="20521" ht="13.5" customHeight="1"/>
    <row r="20523" ht="13.5" customHeight="1"/>
    <row r="20525" ht="13.5" customHeight="1"/>
    <row r="20527" ht="13.5" customHeight="1"/>
    <row r="20529" ht="13.5" customHeight="1"/>
    <row r="20531" ht="13.5" customHeight="1"/>
    <row r="20533" ht="13.5" customHeight="1"/>
    <row r="20535" ht="13.5" customHeight="1"/>
    <row r="20537" ht="13.5" customHeight="1"/>
    <row r="20539" ht="13.5" customHeight="1"/>
    <row r="20541" ht="13.5" customHeight="1"/>
    <row r="20543" ht="13.5" customHeight="1"/>
    <row r="20545" ht="13.5" customHeight="1"/>
    <row r="20547" ht="13.5" customHeight="1"/>
    <row r="20549" ht="13.5" customHeight="1"/>
    <row r="20551" ht="13.5" customHeight="1"/>
    <row r="20553" ht="13.5" customHeight="1"/>
    <row r="20555" ht="13.5" customHeight="1"/>
    <row r="20557" ht="13.5" customHeight="1"/>
    <row r="20559" ht="13.5" customHeight="1"/>
    <row r="20561" ht="13.5" customHeight="1"/>
    <row r="20563" ht="13.5" customHeight="1"/>
    <row r="20565" ht="13.5" customHeight="1"/>
    <row r="20567" ht="13.5" customHeight="1"/>
    <row r="20569" ht="13.5" customHeight="1"/>
    <row r="20571" ht="13.5" customHeight="1"/>
    <row r="20573" ht="13.5" customHeight="1"/>
    <row r="20575" ht="13.5" customHeight="1"/>
    <row r="20577" ht="13.5" customHeight="1"/>
    <row r="20579" ht="13.5" customHeight="1"/>
    <row r="20581" ht="13.5" customHeight="1"/>
    <row r="20583" ht="13.5" customHeight="1"/>
    <row r="20585" ht="13.5" customHeight="1"/>
    <row r="20587" ht="13.5" customHeight="1"/>
    <row r="20589" ht="13.5" customHeight="1"/>
    <row r="20591" ht="13.5" customHeight="1"/>
    <row r="20593" ht="13.5" customHeight="1"/>
    <row r="20595" ht="13.5" customHeight="1"/>
    <row r="20597" ht="13.5" customHeight="1"/>
    <row r="20599" ht="13.5" customHeight="1"/>
    <row r="20601" ht="13.5" customHeight="1"/>
    <row r="20603" ht="13.5" customHeight="1"/>
    <row r="20605" ht="13.5" customHeight="1"/>
    <row r="20607" ht="13.5" customHeight="1"/>
    <row r="20609" ht="13.5" customHeight="1"/>
    <row r="20611" ht="13.5" customHeight="1"/>
    <row r="20613" ht="13.5" customHeight="1"/>
    <row r="20615" ht="13.5" customHeight="1"/>
    <row r="20617" ht="13.5" customHeight="1"/>
    <row r="20619" ht="13.5" customHeight="1"/>
    <row r="20621" ht="13.5" customHeight="1"/>
    <row r="20623" ht="13.5" customHeight="1"/>
    <row r="20625" ht="13.5" customHeight="1"/>
    <row r="20627" ht="13.5" customHeight="1"/>
    <row r="20629" ht="13.5" customHeight="1"/>
    <row r="20631" ht="13.5" customHeight="1"/>
    <row r="20633" ht="13.5" customHeight="1"/>
    <row r="20635" ht="13.5" customHeight="1"/>
    <row r="20637" ht="13.5" customHeight="1"/>
    <row r="20639" ht="13.5" customHeight="1"/>
    <row r="20641" ht="13.5" customHeight="1"/>
    <row r="20643" ht="13.5" customHeight="1"/>
    <row r="20645" ht="13.5" customHeight="1"/>
    <row r="20647" ht="13.5" customHeight="1"/>
    <row r="20649" ht="13.5" customHeight="1"/>
    <row r="20651" ht="13.5" customHeight="1"/>
    <row r="20653" ht="13.5" customHeight="1"/>
    <row r="20655" ht="13.5" customHeight="1"/>
    <row r="20657" ht="13.5" customHeight="1"/>
    <row r="20659" ht="13.5" customHeight="1"/>
    <row r="20661" ht="13.5" customHeight="1"/>
    <row r="20663" ht="13.5" customHeight="1"/>
    <row r="20665" ht="13.5" customHeight="1"/>
    <row r="20667" ht="13.5" customHeight="1"/>
    <row r="20669" ht="13.5" customHeight="1"/>
    <row r="20671" ht="13.5" customHeight="1"/>
    <row r="20673" ht="13.5" customHeight="1"/>
    <row r="20675" ht="13.5" customHeight="1"/>
    <row r="20677" ht="13.5" customHeight="1"/>
    <row r="20679" ht="13.5" customHeight="1"/>
    <row r="20681" ht="13.5" customHeight="1"/>
    <row r="20683" ht="13.5" customHeight="1"/>
    <row r="20685" ht="13.5" customHeight="1"/>
    <row r="20687" ht="13.5" customHeight="1"/>
    <row r="20689" ht="13.5" customHeight="1"/>
    <row r="20691" ht="13.5" customHeight="1"/>
    <row r="20693" ht="13.5" customHeight="1"/>
    <row r="20695" ht="13.5" customHeight="1"/>
    <row r="20697" ht="13.5" customHeight="1"/>
    <row r="20699" ht="13.5" customHeight="1"/>
    <row r="20701" ht="13.5" customHeight="1"/>
    <row r="20703" ht="13.5" customHeight="1"/>
    <row r="20705" ht="13.5" customHeight="1"/>
    <row r="20707" ht="13.5" customHeight="1"/>
    <row r="20709" ht="13.5" customHeight="1"/>
    <row r="20711" ht="13.5" customHeight="1"/>
    <row r="20713" ht="13.5" customHeight="1"/>
    <row r="20715" ht="13.5" customHeight="1"/>
    <row r="20717" ht="13.5" customHeight="1"/>
    <row r="20719" ht="13.5" customHeight="1"/>
    <row r="20721" ht="13.5" customHeight="1"/>
    <row r="20723" ht="13.5" customHeight="1"/>
    <row r="20725" ht="13.5" customHeight="1"/>
    <row r="20727" ht="13.5" customHeight="1"/>
    <row r="20729" ht="13.5" customHeight="1"/>
    <row r="20731" ht="13.5" customHeight="1"/>
    <row r="20733" ht="13.5" customHeight="1"/>
    <row r="20735" ht="13.5" customHeight="1"/>
    <row r="20737" ht="13.5" customHeight="1"/>
    <row r="20739" ht="13.5" customHeight="1"/>
    <row r="20741" ht="13.5" customHeight="1"/>
    <row r="20743" ht="13.5" customHeight="1"/>
    <row r="20745" ht="13.5" customHeight="1"/>
    <row r="20747" ht="13.5" customHeight="1"/>
    <row r="20749" ht="13.5" customHeight="1"/>
    <row r="20751" ht="13.5" customHeight="1"/>
    <row r="20753" ht="13.5" customHeight="1"/>
    <row r="20755" ht="13.5" customHeight="1"/>
    <row r="20757" ht="13.5" customHeight="1"/>
    <row r="20759" ht="13.5" customHeight="1"/>
    <row r="20761" ht="13.5" customHeight="1"/>
    <row r="20763" ht="13.5" customHeight="1"/>
    <row r="20765" ht="13.5" customHeight="1"/>
    <row r="20767" ht="13.5" customHeight="1"/>
    <row r="20769" ht="13.5" customHeight="1"/>
    <row r="20771" ht="13.5" customHeight="1"/>
    <row r="20773" ht="13.5" customHeight="1"/>
    <row r="20775" ht="13.5" customHeight="1"/>
    <row r="20777" ht="13.5" customHeight="1"/>
    <row r="20779" ht="13.5" customHeight="1"/>
    <row r="20781" ht="13.5" customHeight="1"/>
    <row r="20783" ht="13.5" customHeight="1"/>
    <row r="20785" ht="13.5" customHeight="1"/>
    <row r="20787" ht="13.5" customHeight="1"/>
    <row r="20789" ht="13.5" customHeight="1"/>
    <row r="20791" ht="13.5" customHeight="1"/>
    <row r="20793" ht="13.5" customHeight="1"/>
    <row r="20795" ht="13.5" customHeight="1"/>
    <row r="20797" ht="13.5" customHeight="1"/>
    <row r="20799" ht="13.5" customHeight="1"/>
    <row r="20801" ht="13.5" customHeight="1"/>
    <row r="20803" ht="13.5" customHeight="1"/>
    <row r="20805" ht="13.5" customHeight="1"/>
    <row r="20807" ht="13.5" customHeight="1"/>
    <row r="20809" ht="13.5" customHeight="1"/>
    <row r="20811" ht="13.5" customHeight="1"/>
    <row r="20813" ht="13.5" customHeight="1"/>
    <row r="20815" ht="13.5" customHeight="1"/>
    <row r="20817" ht="13.5" customHeight="1"/>
    <row r="20819" ht="13.5" customHeight="1"/>
    <row r="20821" ht="13.5" customHeight="1"/>
    <row r="20823" ht="13.5" customHeight="1"/>
    <row r="20825" ht="13.5" customHeight="1"/>
    <row r="20827" ht="13.5" customHeight="1"/>
    <row r="20829" ht="13.5" customHeight="1"/>
    <row r="20831" ht="13.5" customHeight="1"/>
    <row r="20833" ht="13.5" customHeight="1"/>
    <row r="20835" ht="13.5" customHeight="1"/>
    <row r="20837" ht="13.5" customHeight="1"/>
    <row r="20839" ht="13.5" customHeight="1"/>
    <row r="20841" ht="13.5" customHeight="1"/>
    <row r="20843" ht="13.5" customHeight="1"/>
    <row r="20845" ht="13.5" customHeight="1"/>
    <row r="20847" ht="13.5" customHeight="1"/>
    <row r="20849" ht="13.5" customHeight="1"/>
    <row r="20851" ht="13.5" customHeight="1"/>
    <row r="20853" ht="13.5" customHeight="1"/>
    <row r="20855" ht="13.5" customHeight="1"/>
    <row r="20857" ht="13.5" customHeight="1"/>
    <row r="20859" ht="13.5" customHeight="1"/>
    <row r="20861" ht="13.5" customHeight="1"/>
    <row r="20863" ht="13.5" customHeight="1"/>
    <row r="20865" ht="13.5" customHeight="1"/>
    <row r="20867" ht="13.5" customHeight="1"/>
    <row r="20869" ht="13.5" customHeight="1"/>
    <row r="20871" ht="13.5" customHeight="1"/>
    <row r="20873" ht="13.5" customHeight="1"/>
    <row r="20875" ht="13.5" customHeight="1"/>
    <row r="20877" ht="13.5" customHeight="1"/>
    <row r="20879" ht="13.5" customHeight="1"/>
    <row r="20881" ht="13.5" customHeight="1"/>
    <row r="20883" ht="13.5" customHeight="1"/>
    <row r="20885" ht="13.5" customHeight="1"/>
    <row r="20887" ht="13.5" customHeight="1"/>
    <row r="20889" ht="13.5" customHeight="1"/>
    <row r="20891" ht="13.5" customHeight="1"/>
    <row r="20893" ht="13.5" customHeight="1"/>
    <row r="20895" ht="13.5" customHeight="1"/>
    <row r="20897" ht="13.5" customHeight="1"/>
    <row r="20899" ht="13.5" customHeight="1"/>
    <row r="20901" ht="13.5" customHeight="1"/>
    <row r="20903" ht="13.5" customHeight="1"/>
    <row r="20905" ht="13.5" customHeight="1"/>
    <row r="20907" ht="13.5" customHeight="1"/>
    <row r="20909" ht="13.5" customHeight="1"/>
    <row r="20911" ht="13.5" customHeight="1"/>
    <row r="20913" ht="13.5" customHeight="1"/>
    <row r="20915" ht="13.5" customHeight="1"/>
    <row r="20917" ht="13.5" customHeight="1"/>
    <row r="20919" ht="13.5" customHeight="1"/>
    <row r="20921" ht="13.5" customHeight="1"/>
    <row r="20923" ht="13.5" customHeight="1"/>
    <row r="20925" ht="13.5" customHeight="1"/>
    <row r="20927" ht="13.5" customHeight="1"/>
    <row r="20929" ht="13.5" customHeight="1"/>
    <row r="20931" ht="13.5" customHeight="1"/>
    <row r="20933" ht="13.5" customHeight="1"/>
    <row r="20935" ht="13.5" customHeight="1"/>
    <row r="20937" ht="13.5" customHeight="1"/>
    <row r="20939" ht="13.5" customHeight="1"/>
    <row r="20941" ht="13.5" customHeight="1"/>
    <row r="20943" ht="13.5" customHeight="1"/>
    <row r="20945" ht="13.5" customHeight="1"/>
    <row r="20947" ht="13.5" customHeight="1"/>
    <row r="20949" ht="13.5" customHeight="1"/>
    <row r="20951" ht="13.5" customHeight="1"/>
    <row r="20953" ht="13.5" customHeight="1"/>
    <row r="20955" ht="13.5" customHeight="1"/>
    <row r="20957" ht="13.5" customHeight="1"/>
    <row r="20959" ht="13.5" customHeight="1"/>
    <row r="20961" ht="13.5" customHeight="1"/>
    <row r="20963" ht="13.5" customHeight="1"/>
    <row r="20965" ht="13.5" customHeight="1"/>
    <row r="20967" ht="13.5" customHeight="1"/>
    <row r="20969" ht="13.5" customHeight="1"/>
    <row r="20971" ht="13.5" customHeight="1"/>
    <row r="20973" ht="13.5" customHeight="1"/>
    <row r="20975" ht="13.5" customHeight="1"/>
    <row r="20977" ht="13.5" customHeight="1"/>
    <row r="20979" ht="13.5" customHeight="1"/>
    <row r="20981" ht="13.5" customHeight="1"/>
    <row r="20983" ht="13.5" customHeight="1"/>
    <row r="20985" ht="13.5" customHeight="1"/>
    <row r="20987" ht="13.5" customHeight="1"/>
    <row r="20989" ht="13.5" customHeight="1"/>
    <row r="20991" ht="13.5" customHeight="1"/>
    <row r="20993" ht="13.5" customHeight="1"/>
    <row r="20995" ht="13.5" customHeight="1"/>
    <row r="20997" ht="13.5" customHeight="1"/>
    <row r="20999" ht="13.5" customHeight="1"/>
    <row r="21001" ht="13.5" customHeight="1"/>
    <row r="21003" ht="13.5" customHeight="1"/>
    <row r="21005" ht="13.5" customHeight="1"/>
    <row r="21007" ht="13.5" customHeight="1"/>
    <row r="21009" ht="13.5" customHeight="1"/>
    <row r="21011" ht="13.5" customHeight="1"/>
    <row r="21013" ht="13.5" customHeight="1"/>
    <row r="21015" ht="13.5" customHeight="1"/>
    <row r="21017" ht="13.5" customHeight="1"/>
    <row r="21019" ht="13.5" customHeight="1"/>
    <row r="21021" ht="13.5" customHeight="1"/>
    <row r="21023" ht="13.5" customHeight="1"/>
    <row r="21025" ht="13.5" customHeight="1"/>
    <row r="21027" ht="13.5" customHeight="1"/>
    <row r="21029" ht="13.5" customHeight="1"/>
    <row r="21031" ht="13.5" customHeight="1"/>
    <row r="21033" ht="13.5" customHeight="1"/>
    <row r="21035" ht="13.5" customHeight="1"/>
    <row r="21037" ht="13.5" customHeight="1"/>
    <row r="21039" ht="13.5" customHeight="1"/>
    <row r="21041" ht="13.5" customHeight="1"/>
    <row r="21043" ht="13.5" customHeight="1"/>
    <row r="21045" ht="13.5" customHeight="1"/>
    <row r="21047" ht="13.5" customHeight="1"/>
    <row r="21049" ht="13.5" customHeight="1"/>
    <row r="21051" ht="13.5" customHeight="1"/>
    <row r="21053" ht="13.5" customHeight="1"/>
    <row r="21055" ht="13.5" customHeight="1"/>
    <row r="21057" ht="13.5" customHeight="1"/>
    <row r="21059" ht="13.5" customHeight="1"/>
    <row r="21061" ht="13.5" customHeight="1"/>
    <row r="21063" ht="13.5" customHeight="1"/>
    <row r="21065" ht="13.5" customHeight="1"/>
    <row r="21067" ht="13.5" customHeight="1"/>
    <row r="21069" ht="13.5" customHeight="1"/>
    <row r="21071" ht="13.5" customHeight="1"/>
    <row r="21073" ht="13.5" customHeight="1"/>
    <row r="21075" ht="13.5" customHeight="1"/>
    <row r="21077" ht="13.5" customHeight="1"/>
    <row r="21079" ht="13.5" customHeight="1"/>
    <row r="21081" ht="13.5" customHeight="1"/>
    <row r="21083" ht="13.5" customHeight="1"/>
    <row r="21085" ht="13.5" customHeight="1"/>
    <row r="21087" ht="13.5" customHeight="1"/>
    <row r="21089" ht="13.5" customHeight="1"/>
    <row r="21091" ht="13.5" customHeight="1"/>
    <row r="21093" ht="13.5" customHeight="1"/>
    <row r="21095" ht="13.5" customHeight="1"/>
    <row r="21097" ht="13.5" customHeight="1"/>
    <row r="21099" ht="13.5" customHeight="1"/>
    <row r="21101" ht="13.5" customHeight="1"/>
    <row r="21103" ht="13.5" customHeight="1"/>
    <row r="21105" ht="13.5" customHeight="1"/>
    <row r="21107" ht="13.5" customHeight="1"/>
    <row r="21109" ht="13.5" customHeight="1"/>
    <row r="21111" ht="13.5" customHeight="1"/>
    <row r="21113" ht="13.5" customHeight="1"/>
    <row r="21115" ht="13.5" customHeight="1"/>
    <row r="21117" ht="13.5" customHeight="1"/>
    <row r="21119" ht="13.5" customHeight="1"/>
    <row r="21121" ht="13.5" customHeight="1"/>
    <row r="21123" ht="13.5" customHeight="1"/>
    <row r="21125" ht="13.5" customHeight="1"/>
    <row r="21127" ht="13.5" customHeight="1"/>
    <row r="21129" ht="13.5" customHeight="1"/>
    <row r="21131" ht="13.5" customHeight="1"/>
    <row r="21133" ht="13.5" customHeight="1"/>
    <row r="21135" ht="13.5" customHeight="1"/>
    <row r="21137" ht="13.5" customHeight="1"/>
    <row r="21139" ht="13.5" customHeight="1"/>
    <row r="21141" ht="13.5" customHeight="1"/>
    <row r="21143" ht="13.5" customHeight="1"/>
    <row r="21145" ht="13.5" customHeight="1"/>
    <row r="21147" ht="13.5" customHeight="1"/>
    <row r="21149" ht="13.5" customHeight="1"/>
    <row r="21151" ht="13.5" customHeight="1"/>
    <row r="21153" ht="13.5" customHeight="1"/>
    <row r="21155" ht="13.5" customHeight="1"/>
    <row r="21157" ht="13.5" customHeight="1"/>
    <row r="21159" ht="13.5" customHeight="1"/>
    <row r="21161" ht="13.5" customHeight="1"/>
    <row r="21163" ht="13.5" customHeight="1"/>
    <row r="21165" ht="13.5" customHeight="1"/>
    <row r="21167" ht="13.5" customHeight="1"/>
    <row r="21169" ht="13.5" customHeight="1"/>
    <row r="21171" ht="13.5" customHeight="1"/>
    <row r="21173" ht="13.5" customHeight="1"/>
    <row r="21175" ht="13.5" customHeight="1"/>
    <row r="21177" ht="13.5" customHeight="1"/>
    <row r="21179" ht="13.5" customHeight="1"/>
    <row r="21181" ht="13.5" customHeight="1"/>
    <row r="21183" ht="13.5" customHeight="1"/>
    <row r="21185" ht="13.5" customHeight="1"/>
    <row r="21187" ht="13.5" customHeight="1"/>
    <row r="21189" ht="13.5" customHeight="1"/>
    <row r="21191" ht="13.5" customHeight="1"/>
    <row r="21193" ht="13.5" customHeight="1"/>
    <row r="21195" ht="13.5" customHeight="1"/>
    <row r="21197" ht="13.5" customHeight="1"/>
    <row r="21199" ht="13.5" customHeight="1"/>
    <row r="21201" ht="13.5" customHeight="1"/>
    <row r="21203" ht="13.5" customHeight="1"/>
    <row r="21205" ht="13.5" customHeight="1"/>
    <row r="21207" ht="13.5" customHeight="1"/>
    <row r="21209" ht="13.5" customHeight="1"/>
    <row r="21211" ht="13.5" customHeight="1"/>
    <row r="21213" ht="13.5" customHeight="1"/>
    <row r="21215" ht="13.5" customHeight="1"/>
    <row r="21217" ht="13.5" customHeight="1"/>
    <row r="21219" ht="13.5" customHeight="1"/>
    <row r="21221" ht="13.5" customHeight="1"/>
    <row r="21223" ht="13.5" customHeight="1"/>
    <row r="21225" ht="13.5" customHeight="1"/>
    <row r="21227" ht="13.5" customHeight="1"/>
    <row r="21229" ht="13.5" customHeight="1"/>
    <row r="21231" ht="13.5" customHeight="1"/>
    <row r="21233" ht="13.5" customHeight="1"/>
    <row r="21235" ht="13.5" customHeight="1"/>
    <row r="21237" ht="13.5" customHeight="1"/>
    <row r="21239" ht="13.5" customHeight="1"/>
    <row r="21241" ht="13.5" customHeight="1"/>
    <row r="21243" ht="13.5" customHeight="1"/>
    <row r="21245" ht="13.5" customHeight="1"/>
    <row r="21247" ht="13.5" customHeight="1"/>
    <row r="21249" ht="13.5" customHeight="1"/>
    <row r="21251" ht="13.5" customHeight="1"/>
    <row r="21253" ht="13.5" customHeight="1"/>
    <row r="21255" ht="13.5" customHeight="1"/>
    <row r="21257" ht="13.5" customHeight="1"/>
    <row r="21259" ht="13.5" customHeight="1"/>
    <row r="21261" ht="13.5" customHeight="1"/>
    <row r="21263" ht="13.5" customHeight="1"/>
    <row r="21265" ht="13.5" customHeight="1"/>
    <row r="21267" ht="13.5" customHeight="1"/>
    <row r="21269" ht="13.5" customHeight="1"/>
    <row r="21271" ht="13.5" customHeight="1"/>
    <row r="21273" ht="13.5" customHeight="1"/>
    <row r="21275" ht="13.5" customHeight="1"/>
    <row r="21277" ht="13.5" customHeight="1"/>
    <row r="21279" ht="13.5" customHeight="1"/>
    <row r="21281" ht="13.5" customHeight="1"/>
    <row r="21283" ht="13.5" customHeight="1"/>
    <row r="21285" ht="13.5" customHeight="1"/>
    <row r="21287" ht="13.5" customHeight="1"/>
    <row r="21289" ht="13.5" customHeight="1"/>
    <row r="21291" ht="13.5" customHeight="1"/>
    <row r="21293" ht="13.5" customHeight="1"/>
    <row r="21295" ht="13.5" customHeight="1"/>
    <row r="21297" ht="13.5" customHeight="1"/>
    <row r="21299" ht="13.5" customHeight="1"/>
    <row r="21301" ht="13.5" customHeight="1"/>
    <row r="21303" ht="13.5" customHeight="1"/>
    <row r="21305" ht="13.5" customHeight="1"/>
    <row r="21307" ht="13.5" customHeight="1"/>
    <row r="21309" ht="13.5" customHeight="1"/>
    <row r="21311" ht="13.5" customHeight="1"/>
    <row r="21313" ht="13.5" customHeight="1"/>
    <row r="21315" ht="13.5" customHeight="1"/>
    <row r="21317" ht="13.5" customHeight="1"/>
    <row r="21319" ht="13.5" customHeight="1"/>
    <row r="21321" ht="13.5" customHeight="1"/>
    <row r="21323" ht="13.5" customHeight="1"/>
    <row r="21325" ht="13.5" customHeight="1"/>
    <row r="21327" ht="13.5" customHeight="1"/>
    <row r="21329" ht="13.5" customHeight="1"/>
    <row r="21331" ht="13.5" customHeight="1"/>
    <row r="21333" ht="13.5" customHeight="1"/>
    <row r="21335" ht="13.5" customHeight="1"/>
    <row r="21337" ht="13.5" customHeight="1"/>
    <row r="21339" ht="13.5" customHeight="1"/>
    <row r="21341" ht="13.5" customHeight="1"/>
    <row r="21343" ht="13.5" customHeight="1"/>
    <row r="21345" ht="13.5" customHeight="1"/>
    <row r="21347" ht="13.5" customHeight="1"/>
    <row r="21349" ht="13.5" customHeight="1"/>
    <row r="21351" ht="13.5" customHeight="1"/>
    <row r="21353" ht="13.5" customHeight="1"/>
    <row r="21355" ht="13.5" customHeight="1"/>
    <row r="21357" ht="13.5" customHeight="1"/>
    <row r="21359" ht="13.5" customHeight="1"/>
    <row r="21361" ht="13.5" customHeight="1"/>
    <row r="21363" ht="13.5" customHeight="1"/>
    <row r="21365" ht="13.5" customHeight="1"/>
    <row r="21367" ht="13.5" customHeight="1"/>
    <row r="21369" ht="13.5" customHeight="1"/>
    <row r="21371" ht="13.5" customHeight="1"/>
    <row r="21373" ht="13.5" customHeight="1"/>
    <row r="21375" ht="13.5" customHeight="1"/>
    <row r="21377" ht="13.5" customHeight="1"/>
    <row r="21379" ht="13.5" customHeight="1"/>
    <row r="21381" ht="13.5" customHeight="1"/>
    <row r="21383" ht="13.5" customHeight="1"/>
    <row r="21385" ht="13.5" customHeight="1"/>
    <row r="21387" ht="13.5" customHeight="1"/>
    <row r="21389" ht="13.5" customHeight="1"/>
    <row r="21391" ht="13.5" customHeight="1"/>
    <row r="21393" ht="13.5" customHeight="1"/>
    <row r="21395" ht="13.5" customHeight="1"/>
    <row r="21397" ht="13.5" customHeight="1"/>
    <row r="21399" ht="13.5" customHeight="1"/>
    <row r="21401" ht="13.5" customHeight="1"/>
    <row r="21403" ht="13.5" customHeight="1"/>
    <row r="21405" ht="13.5" customHeight="1"/>
    <row r="21407" ht="13.5" customHeight="1"/>
    <row r="21409" ht="13.5" customHeight="1"/>
    <row r="21411" ht="13.5" customHeight="1"/>
    <row r="21413" ht="13.5" customHeight="1"/>
    <row r="21415" ht="13.5" customHeight="1"/>
    <row r="21417" ht="13.5" customHeight="1"/>
    <row r="21419" ht="13.5" customHeight="1"/>
    <row r="21421" ht="13.5" customHeight="1"/>
    <row r="21423" ht="13.5" customHeight="1"/>
    <row r="21425" ht="13.5" customHeight="1"/>
    <row r="21427" ht="13.5" customHeight="1"/>
    <row r="21429" ht="13.5" customHeight="1"/>
    <row r="21431" ht="13.5" customHeight="1"/>
    <row r="21433" ht="13.5" customHeight="1"/>
    <row r="21435" ht="13.5" customHeight="1"/>
    <row r="21437" ht="13.5" customHeight="1"/>
    <row r="21439" ht="13.5" customHeight="1"/>
    <row r="21441" ht="13.5" customHeight="1"/>
    <row r="21443" ht="13.5" customHeight="1"/>
    <row r="21445" ht="13.5" customHeight="1"/>
    <row r="21447" ht="13.5" customHeight="1"/>
    <row r="21449" ht="13.5" customHeight="1"/>
    <row r="21451" ht="13.5" customHeight="1"/>
    <row r="21453" ht="13.5" customHeight="1"/>
    <row r="21455" ht="13.5" customHeight="1"/>
    <row r="21457" ht="13.5" customHeight="1"/>
    <row r="21459" ht="13.5" customHeight="1"/>
    <row r="21461" ht="13.5" customHeight="1"/>
    <row r="21463" ht="13.5" customHeight="1"/>
    <row r="21465" ht="13.5" customHeight="1"/>
    <row r="21467" ht="13.5" customHeight="1"/>
    <row r="21469" ht="13.5" customHeight="1"/>
    <row r="21471" ht="13.5" customHeight="1"/>
    <row r="21473" ht="13.5" customHeight="1"/>
    <row r="21475" ht="13.5" customHeight="1"/>
    <row r="21477" ht="13.5" customHeight="1"/>
    <row r="21479" ht="13.5" customHeight="1"/>
    <row r="21481" ht="13.5" customHeight="1"/>
    <row r="21483" ht="13.5" customHeight="1"/>
    <row r="21485" ht="13.5" customHeight="1"/>
    <row r="21487" ht="13.5" customHeight="1"/>
    <row r="21489" ht="13.5" customHeight="1"/>
    <row r="21491" ht="13.5" customHeight="1"/>
    <row r="21493" ht="13.5" customHeight="1"/>
    <row r="21495" ht="13.5" customHeight="1"/>
    <row r="21497" ht="13.5" customHeight="1"/>
    <row r="21499" ht="13.5" customHeight="1"/>
    <row r="21501" ht="13.5" customHeight="1"/>
    <row r="21503" ht="13.5" customHeight="1"/>
    <row r="21505" ht="13.5" customHeight="1"/>
    <row r="21507" ht="13.5" customHeight="1"/>
    <row r="21509" ht="13.5" customHeight="1"/>
    <row r="21511" ht="13.5" customHeight="1"/>
    <row r="21513" ht="13.5" customHeight="1"/>
    <row r="21515" ht="13.5" customHeight="1"/>
    <row r="21517" ht="13.5" customHeight="1"/>
    <row r="21519" ht="13.5" customHeight="1"/>
    <row r="21521" ht="13.5" customHeight="1"/>
    <row r="21523" ht="13.5" customHeight="1"/>
    <row r="21525" ht="13.5" customHeight="1"/>
    <row r="21527" ht="13.5" customHeight="1"/>
    <row r="21529" ht="13.5" customHeight="1"/>
    <row r="21531" ht="13.5" customHeight="1"/>
    <row r="21533" ht="13.5" customHeight="1"/>
    <row r="21535" ht="13.5" customHeight="1"/>
    <row r="21537" ht="13.5" customHeight="1"/>
    <row r="21539" ht="13.5" customHeight="1"/>
    <row r="21541" ht="13.5" customHeight="1"/>
    <row r="21543" ht="13.5" customHeight="1"/>
    <row r="21545" ht="13.5" customHeight="1"/>
    <row r="21547" ht="13.5" customHeight="1"/>
    <row r="21549" ht="13.5" customHeight="1"/>
    <row r="21551" ht="13.5" customHeight="1"/>
    <row r="21553" ht="13.5" customHeight="1"/>
    <row r="21555" ht="13.5" customHeight="1"/>
    <row r="21557" ht="13.5" customHeight="1"/>
    <row r="21559" ht="13.5" customHeight="1"/>
    <row r="21561" ht="13.5" customHeight="1"/>
    <row r="21563" ht="13.5" customHeight="1"/>
    <row r="21565" ht="13.5" customHeight="1"/>
    <row r="21567" ht="13.5" customHeight="1"/>
    <row r="21569" ht="13.5" customHeight="1"/>
    <row r="21571" ht="13.5" customHeight="1"/>
    <row r="21573" ht="13.5" customHeight="1"/>
    <row r="21575" ht="13.5" customHeight="1"/>
    <row r="21577" ht="13.5" customHeight="1"/>
    <row r="21579" ht="13.5" customHeight="1"/>
    <row r="21581" ht="13.5" customHeight="1"/>
    <row r="21583" ht="13.5" customHeight="1"/>
    <row r="21585" ht="13.5" customHeight="1"/>
    <row r="21587" ht="13.5" customHeight="1"/>
    <row r="21589" ht="13.5" customHeight="1"/>
    <row r="21591" ht="13.5" customHeight="1"/>
    <row r="21593" ht="13.5" customHeight="1"/>
    <row r="21595" ht="13.5" customHeight="1"/>
    <row r="21597" ht="13.5" customHeight="1"/>
    <row r="21599" ht="13.5" customHeight="1"/>
    <row r="21601" ht="13.5" customHeight="1"/>
    <row r="21603" ht="13.5" customHeight="1"/>
    <row r="21605" ht="13.5" customHeight="1"/>
    <row r="21607" ht="13.5" customHeight="1"/>
    <row r="21609" ht="13.5" customHeight="1"/>
    <row r="21611" ht="13.5" customHeight="1"/>
    <row r="21613" ht="13.5" customHeight="1"/>
    <row r="21615" ht="13.5" customHeight="1"/>
    <row r="21617" ht="13.5" customHeight="1"/>
    <row r="21619" ht="13.5" customHeight="1"/>
    <row r="21621" ht="13.5" customHeight="1"/>
    <row r="21623" ht="13.5" customHeight="1"/>
    <row r="21625" ht="13.5" customHeight="1"/>
    <row r="21627" ht="13.5" customHeight="1"/>
    <row r="21629" ht="13.5" customHeight="1"/>
    <row r="21631" ht="13.5" customHeight="1"/>
    <row r="21633" ht="13.5" customHeight="1"/>
    <row r="21635" ht="13.5" customHeight="1"/>
    <row r="21637" ht="13.5" customHeight="1"/>
    <row r="21639" ht="13.5" customHeight="1"/>
    <row r="21641" ht="13.5" customHeight="1"/>
    <row r="21643" ht="13.5" customHeight="1"/>
    <row r="21645" ht="13.5" customHeight="1"/>
    <row r="21647" ht="13.5" customHeight="1"/>
    <row r="21649" ht="13.5" customHeight="1"/>
    <row r="21651" ht="13.5" customHeight="1"/>
    <row r="21653" ht="13.5" customHeight="1"/>
    <row r="21655" ht="13.5" customHeight="1"/>
    <row r="21657" ht="13.5" customHeight="1"/>
    <row r="21659" ht="13.5" customHeight="1"/>
    <row r="21661" ht="13.5" customHeight="1"/>
    <row r="21663" ht="13.5" customHeight="1"/>
    <row r="21665" ht="13.5" customHeight="1"/>
    <row r="21667" ht="13.5" customHeight="1"/>
    <row r="21669" ht="13.5" customHeight="1"/>
    <row r="21671" ht="13.5" customHeight="1"/>
    <row r="21673" ht="13.5" customHeight="1"/>
    <row r="21675" ht="13.5" customHeight="1"/>
    <row r="21677" ht="13.5" customHeight="1"/>
    <row r="21679" ht="13.5" customHeight="1"/>
    <row r="21681" ht="13.5" customHeight="1"/>
    <row r="21683" ht="13.5" customHeight="1"/>
    <row r="21685" ht="13.5" customHeight="1"/>
    <row r="21687" ht="13.5" customHeight="1"/>
    <row r="21689" ht="13.5" customHeight="1"/>
    <row r="21691" ht="13.5" customHeight="1"/>
    <row r="21693" ht="13.5" customHeight="1"/>
    <row r="21695" ht="13.5" customHeight="1"/>
    <row r="21697" ht="13.5" customHeight="1"/>
    <row r="21699" ht="13.5" customHeight="1"/>
    <row r="21701" ht="13.5" customHeight="1"/>
    <row r="21703" ht="13.5" customHeight="1"/>
    <row r="21705" ht="13.5" customHeight="1"/>
    <row r="21707" ht="13.5" customHeight="1"/>
    <row r="21709" ht="13.5" customHeight="1"/>
    <row r="21711" ht="13.5" customHeight="1"/>
    <row r="21713" ht="13.5" customHeight="1"/>
    <row r="21715" ht="13.5" customHeight="1"/>
    <row r="21717" ht="13.5" customHeight="1"/>
    <row r="21719" ht="13.5" customHeight="1"/>
    <row r="21721" ht="13.5" customHeight="1"/>
    <row r="21723" ht="13.5" customHeight="1"/>
    <row r="21725" ht="13.5" customHeight="1"/>
    <row r="21727" ht="13.5" customHeight="1"/>
    <row r="21729" ht="13.5" customHeight="1"/>
    <row r="21731" ht="13.5" customHeight="1"/>
    <row r="21733" ht="13.5" customHeight="1"/>
    <row r="21735" ht="13.5" customHeight="1"/>
    <row r="21737" ht="13.5" customHeight="1"/>
    <row r="21739" ht="13.5" customHeight="1"/>
    <row r="21741" ht="13.5" customHeight="1"/>
    <row r="21743" ht="13.5" customHeight="1"/>
    <row r="21745" ht="13.5" customHeight="1"/>
    <row r="21747" ht="13.5" customHeight="1"/>
    <row r="21749" ht="13.5" customHeight="1"/>
    <row r="21751" ht="13.5" customHeight="1"/>
    <row r="21753" ht="13.5" customHeight="1"/>
    <row r="21755" ht="13.5" customHeight="1"/>
    <row r="21757" ht="13.5" customHeight="1"/>
    <row r="21759" ht="13.5" customHeight="1"/>
    <row r="21761" ht="13.5" customHeight="1"/>
    <row r="21763" ht="13.5" customHeight="1"/>
    <row r="21765" ht="13.5" customHeight="1"/>
    <row r="21767" ht="13.5" customHeight="1"/>
    <row r="21769" ht="13.5" customHeight="1"/>
    <row r="21771" ht="13.5" customHeight="1"/>
    <row r="21773" ht="13.5" customHeight="1"/>
    <row r="21775" ht="13.5" customHeight="1"/>
    <row r="21777" ht="13.5" customHeight="1"/>
    <row r="21779" ht="13.5" customHeight="1"/>
    <row r="21781" ht="13.5" customHeight="1"/>
    <row r="21783" ht="13.5" customHeight="1"/>
    <row r="21785" ht="13.5" customHeight="1"/>
    <row r="21787" ht="13.5" customHeight="1"/>
    <row r="21789" ht="13.5" customHeight="1"/>
    <row r="21791" ht="13.5" customHeight="1"/>
    <row r="21793" ht="13.5" customHeight="1"/>
    <row r="21795" ht="13.5" customHeight="1"/>
    <row r="21797" ht="13.5" customHeight="1"/>
    <row r="21799" ht="13.5" customHeight="1"/>
    <row r="21801" ht="13.5" customHeight="1"/>
    <row r="21803" ht="13.5" customHeight="1"/>
    <row r="21805" ht="13.5" customHeight="1"/>
    <row r="21807" ht="13.5" customHeight="1"/>
    <row r="21809" ht="13.5" customHeight="1"/>
    <row r="21811" ht="13.5" customHeight="1"/>
    <row r="21813" ht="13.5" customHeight="1"/>
    <row r="21815" ht="13.5" customHeight="1"/>
    <row r="21817" ht="13.5" customHeight="1"/>
    <row r="21819" ht="13.5" customHeight="1"/>
    <row r="21821" ht="13.5" customHeight="1"/>
    <row r="21823" ht="13.5" customHeight="1"/>
    <row r="21825" ht="13.5" customHeight="1"/>
    <row r="21827" ht="13.5" customHeight="1"/>
    <row r="21829" ht="13.5" customHeight="1"/>
    <row r="21831" ht="13.5" customHeight="1"/>
    <row r="21833" ht="13.5" customHeight="1"/>
    <row r="21835" ht="13.5" customHeight="1"/>
    <row r="21837" ht="13.5" customHeight="1"/>
    <row r="21839" ht="13.5" customHeight="1"/>
    <row r="21841" ht="13.5" customHeight="1"/>
    <row r="21843" ht="13.5" customHeight="1"/>
    <row r="21845" ht="13.5" customHeight="1"/>
    <row r="21847" ht="13.5" customHeight="1"/>
    <row r="21849" ht="13.5" customHeight="1"/>
    <row r="21851" ht="13.5" customHeight="1"/>
    <row r="21853" ht="13.5" customHeight="1"/>
    <row r="21855" ht="13.5" customHeight="1"/>
    <row r="21857" ht="13.5" customHeight="1"/>
    <row r="21859" ht="13.5" customHeight="1"/>
    <row r="21861" ht="13.5" customHeight="1"/>
    <row r="21863" ht="13.5" customHeight="1"/>
    <row r="21865" ht="13.5" customHeight="1"/>
    <row r="21867" ht="13.5" customHeight="1"/>
    <row r="21869" ht="13.5" customHeight="1"/>
    <row r="21871" ht="13.5" customHeight="1"/>
    <row r="21873" ht="13.5" customHeight="1"/>
    <row r="21875" ht="13.5" customHeight="1"/>
    <row r="21877" ht="13.5" customHeight="1"/>
    <row r="21879" ht="13.5" customHeight="1"/>
    <row r="21881" ht="13.5" customHeight="1"/>
    <row r="21883" ht="13.5" customHeight="1"/>
    <row r="21885" ht="13.5" customHeight="1"/>
    <row r="21887" ht="13.5" customHeight="1"/>
    <row r="21889" ht="13.5" customHeight="1"/>
    <row r="21891" ht="13.5" customHeight="1"/>
    <row r="21893" ht="13.5" customHeight="1"/>
    <row r="21895" ht="13.5" customHeight="1"/>
    <row r="21897" ht="13.5" customHeight="1"/>
    <row r="21899" ht="13.5" customHeight="1"/>
    <row r="21901" ht="13.5" customHeight="1"/>
    <row r="21903" ht="13.5" customHeight="1"/>
    <row r="21905" ht="13.5" customHeight="1"/>
    <row r="21907" ht="13.5" customHeight="1"/>
    <row r="21909" ht="13.5" customHeight="1"/>
    <row r="21911" ht="13.5" customHeight="1"/>
    <row r="21913" ht="13.5" customHeight="1"/>
    <row r="21915" ht="13.5" customHeight="1"/>
    <row r="21917" ht="13.5" customHeight="1"/>
    <row r="21919" ht="13.5" customHeight="1"/>
    <row r="21921" ht="13.5" customHeight="1"/>
    <row r="21923" ht="13.5" customHeight="1"/>
    <row r="21925" ht="13.5" customHeight="1"/>
    <row r="21927" ht="13.5" customHeight="1"/>
    <row r="21929" ht="13.5" customHeight="1"/>
    <row r="21931" ht="13.5" customHeight="1"/>
    <row r="21933" ht="13.5" customHeight="1"/>
    <row r="21935" ht="13.5" customHeight="1"/>
    <row r="21937" ht="13.5" customHeight="1"/>
    <row r="21939" ht="13.5" customHeight="1"/>
    <row r="21941" ht="13.5" customHeight="1"/>
    <row r="21943" ht="13.5" customHeight="1"/>
    <row r="21945" ht="13.5" customHeight="1"/>
    <row r="21947" ht="13.5" customHeight="1"/>
    <row r="21949" ht="13.5" customHeight="1"/>
    <row r="21951" ht="13.5" customHeight="1"/>
    <row r="21953" ht="13.5" customHeight="1"/>
    <row r="21955" ht="13.5" customHeight="1"/>
    <row r="21957" ht="13.5" customHeight="1"/>
    <row r="21959" ht="13.5" customHeight="1"/>
    <row r="21961" ht="13.5" customHeight="1"/>
    <row r="21963" ht="13.5" customHeight="1"/>
    <row r="21965" ht="13.5" customHeight="1"/>
    <row r="21967" ht="13.5" customHeight="1"/>
    <row r="21969" ht="13.5" customHeight="1"/>
    <row r="21971" ht="13.5" customHeight="1"/>
    <row r="21973" ht="13.5" customHeight="1"/>
    <row r="21975" ht="13.5" customHeight="1"/>
    <row r="21977" ht="13.5" customHeight="1"/>
    <row r="21979" ht="13.5" customHeight="1"/>
    <row r="21981" ht="13.5" customHeight="1"/>
    <row r="21983" ht="13.5" customHeight="1"/>
    <row r="21985" ht="13.5" customHeight="1"/>
    <row r="21987" ht="13.5" customHeight="1"/>
    <row r="21989" ht="13.5" customHeight="1"/>
    <row r="21991" ht="13.5" customHeight="1"/>
    <row r="21993" ht="13.5" customHeight="1"/>
    <row r="21995" ht="13.5" customHeight="1"/>
    <row r="21997" ht="13.5" customHeight="1"/>
    <row r="21999" ht="13.5" customHeight="1"/>
    <row r="22001" ht="13.5" customHeight="1"/>
    <row r="22003" ht="13.5" customHeight="1"/>
    <row r="22005" ht="13.5" customHeight="1"/>
    <row r="22007" ht="13.5" customHeight="1"/>
    <row r="22009" ht="13.5" customHeight="1"/>
    <row r="22011" ht="13.5" customHeight="1"/>
    <row r="22013" ht="13.5" customHeight="1"/>
    <row r="22015" ht="13.5" customHeight="1"/>
    <row r="22017" ht="13.5" customHeight="1"/>
    <row r="22019" ht="13.5" customHeight="1"/>
    <row r="22021" ht="13.5" customHeight="1"/>
    <row r="22023" ht="13.5" customHeight="1"/>
    <row r="22025" ht="13.5" customHeight="1"/>
    <row r="22027" ht="13.5" customHeight="1"/>
    <row r="22029" ht="13.5" customHeight="1"/>
    <row r="22031" ht="13.5" customHeight="1"/>
    <row r="22033" ht="13.5" customHeight="1"/>
    <row r="22035" ht="13.5" customHeight="1"/>
    <row r="22037" ht="13.5" customHeight="1"/>
    <row r="22039" ht="13.5" customHeight="1"/>
    <row r="22041" ht="13.5" customHeight="1"/>
    <row r="22043" ht="13.5" customHeight="1"/>
    <row r="22045" ht="13.5" customHeight="1"/>
    <row r="22047" ht="13.5" customHeight="1"/>
    <row r="22049" ht="13.5" customHeight="1"/>
    <row r="22051" ht="13.5" customHeight="1"/>
    <row r="22053" ht="13.5" customHeight="1"/>
    <row r="22055" ht="13.5" customHeight="1"/>
    <row r="22057" ht="13.5" customHeight="1"/>
    <row r="22059" ht="13.5" customHeight="1"/>
    <row r="22061" ht="13.5" customHeight="1"/>
    <row r="22063" ht="13.5" customHeight="1"/>
    <row r="22065" ht="13.5" customHeight="1"/>
    <row r="22067" ht="13.5" customHeight="1"/>
    <row r="22069" ht="13.5" customHeight="1"/>
    <row r="22071" ht="13.5" customHeight="1"/>
    <row r="22073" ht="13.5" customHeight="1"/>
    <row r="22075" ht="13.5" customHeight="1"/>
    <row r="22077" ht="13.5" customHeight="1"/>
    <row r="22079" ht="13.5" customHeight="1"/>
    <row r="22081" ht="13.5" customHeight="1"/>
    <row r="22083" ht="13.5" customHeight="1"/>
    <row r="22085" ht="13.5" customHeight="1"/>
    <row r="22087" ht="13.5" customHeight="1"/>
    <row r="22089" ht="13.5" customHeight="1"/>
    <row r="22091" ht="13.5" customHeight="1"/>
    <row r="22093" ht="13.5" customHeight="1"/>
    <row r="22095" ht="13.5" customHeight="1"/>
    <row r="22097" ht="13.5" customHeight="1"/>
    <row r="22099" ht="13.5" customHeight="1"/>
    <row r="22101" ht="13.5" customHeight="1"/>
    <row r="22103" ht="13.5" customHeight="1"/>
    <row r="22105" ht="13.5" customHeight="1"/>
    <row r="22107" ht="13.5" customHeight="1"/>
    <row r="22109" ht="13.5" customHeight="1"/>
    <row r="22111" ht="13.5" customHeight="1"/>
    <row r="22113" ht="13.5" customHeight="1"/>
    <row r="22115" ht="13.5" customHeight="1"/>
    <row r="22117" ht="13.5" customHeight="1"/>
    <row r="22119" ht="13.5" customHeight="1"/>
    <row r="22121" ht="13.5" customHeight="1"/>
    <row r="22123" ht="13.5" customHeight="1"/>
    <row r="22125" ht="13.5" customHeight="1"/>
    <row r="22127" ht="13.5" customHeight="1"/>
    <row r="22129" ht="13.5" customHeight="1"/>
    <row r="22131" ht="13.5" customHeight="1"/>
    <row r="22133" ht="13.5" customHeight="1"/>
    <row r="22135" ht="13.5" customHeight="1"/>
    <row r="22137" ht="13.5" customHeight="1"/>
    <row r="22139" ht="13.5" customHeight="1"/>
    <row r="22141" ht="13.5" customHeight="1"/>
    <row r="22143" ht="13.5" customHeight="1"/>
    <row r="22145" ht="13.5" customHeight="1"/>
    <row r="22147" ht="13.5" customHeight="1"/>
    <row r="22149" ht="13.5" customHeight="1"/>
    <row r="22151" ht="13.5" customHeight="1"/>
    <row r="22153" ht="13.5" customHeight="1"/>
    <row r="22155" ht="13.5" customHeight="1"/>
    <row r="22157" ht="13.5" customHeight="1"/>
    <row r="22159" ht="13.5" customHeight="1"/>
    <row r="22161" ht="13.5" customHeight="1"/>
    <row r="22163" ht="13.5" customHeight="1"/>
    <row r="22165" ht="13.5" customHeight="1"/>
    <row r="22167" ht="13.5" customHeight="1"/>
    <row r="22169" ht="13.5" customHeight="1"/>
    <row r="22171" ht="13.5" customHeight="1"/>
    <row r="22173" ht="13.5" customHeight="1"/>
    <row r="22175" ht="13.5" customHeight="1"/>
    <row r="22177" ht="13.5" customHeight="1"/>
    <row r="22179" ht="13.5" customHeight="1"/>
    <row r="22181" ht="13.5" customHeight="1"/>
    <row r="22183" ht="13.5" customHeight="1"/>
    <row r="22185" ht="13.5" customHeight="1"/>
    <row r="22187" ht="13.5" customHeight="1"/>
    <row r="22189" ht="13.5" customHeight="1"/>
    <row r="22191" ht="13.5" customHeight="1"/>
    <row r="22193" ht="13.5" customHeight="1"/>
    <row r="22195" ht="13.5" customHeight="1"/>
    <row r="22197" ht="13.5" customHeight="1"/>
    <row r="22199" ht="13.5" customHeight="1"/>
    <row r="22201" ht="13.5" customHeight="1"/>
    <row r="22203" ht="13.5" customHeight="1"/>
    <row r="22205" ht="13.5" customHeight="1"/>
    <row r="22207" ht="13.5" customHeight="1"/>
    <row r="22209" ht="13.5" customHeight="1"/>
    <row r="22211" ht="13.5" customHeight="1"/>
    <row r="22213" ht="13.5" customHeight="1"/>
    <row r="22215" ht="13.5" customHeight="1"/>
    <row r="22217" ht="13.5" customHeight="1"/>
    <row r="22219" ht="13.5" customHeight="1"/>
    <row r="22221" ht="13.5" customHeight="1"/>
    <row r="22223" ht="13.5" customHeight="1"/>
    <row r="22225" ht="13.5" customHeight="1"/>
    <row r="22227" ht="13.5" customHeight="1"/>
    <row r="22229" ht="13.5" customHeight="1"/>
    <row r="22231" ht="13.5" customHeight="1"/>
    <row r="22233" ht="13.5" customHeight="1"/>
    <row r="22235" ht="13.5" customHeight="1"/>
    <row r="22237" ht="13.5" customHeight="1"/>
    <row r="22239" ht="13.5" customHeight="1"/>
    <row r="22241" ht="13.5" customHeight="1"/>
    <row r="22243" ht="13.5" customHeight="1"/>
    <row r="22245" ht="13.5" customHeight="1"/>
    <row r="22247" ht="13.5" customHeight="1"/>
    <row r="22249" ht="13.5" customHeight="1"/>
    <row r="22251" ht="13.5" customHeight="1"/>
    <row r="22253" ht="13.5" customHeight="1"/>
    <row r="22255" ht="13.5" customHeight="1"/>
    <row r="22257" ht="13.5" customHeight="1"/>
    <row r="22259" ht="13.5" customHeight="1"/>
    <row r="22261" ht="13.5" customHeight="1"/>
    <row r="22263" ht="13.5" customHeight="1"/>
    <row r="22265" ht="13.5" customHeight="1"/>
    <row r="22267" ht="13.5" customHeight="1"/>
    <row r="22269" ht="13.5" customHeight="1"/>
    <row r="22271" ht="13.5" customHeight="1"/>
    <row r="22273" ht="13.5" customHeight="1"/>
    <row r="22275" ht="13.5" customHeight="1"/>
    <row r="22277" ht="13.5" customHeight="1"/>
    <row r="22279" ht="13.5" customHeight="1"/>
    <row r="22281" ht="13.5" customHeight="1"/>
    <row r="22283" ht="13.5" customHeight="1"/>
    <row r="22285" ht="13.5" customHeight="1"/>
    <row r="22287" ht="13.5" customHeight="1"/>
    <row r="22289" ht="13.5" customHeight="1"/>
    <row r="22291" ht="13.5" customHeight="1"/>
    <row r="22293" ht="13.5" customHeight="1"/>
    <row r="22295" ht="13.5" customHeight="1"/>
    <row r="22297" ht="13.5" customHeight="1"/>
    <row r="22299" ht="13.5" customHeight="1"/>
    <row r="22301" ht="13.5" customHeight="1"/>
    <row r="22303" ht="13.5" customHeight="1"/>
    <row r="22305" ht="13.5" customHeight="1"/>
    <row r="22307" ht="13.5" customHeight="1"/>
    <row r="22309" ht="13.5" customHeight="1"/>
    <row r="22311" ht="13.5" customHeight="1"/>
    <row r="22313" ht="13.5" customHeight="1"/>
    <row r="22315" ht="13.5" customHeight="1"/>
    <row r="22317" ht="13.5" customHeight="1"/>
    <row r="22319" ht="13.5" customHeight="1"/>
    <row r="22321" ht="13.5" customHeight="1"/>
    <row r="22323" ht="13.5" customHeight="1"/>
    <row r="22325" ht="13.5" customHeight="1"/>
    <row r="22327" ht="13.5" customHeight="1"/>
    <row r="22329" ht="13.5" customHeight="1"/>
    <row r="22331" ht="13.5" customHeight="1"/>
    <row r="22333" ht="13.5" customHeight="1"/>
    <row r="22335" ht="13.5" customHeight="1"/>
    <row r="22337" ht="13.5" customHeight="1"/>
    <row r="22339" ht="13.5" customHeight="1"/>
    <row r="22341" ht="13.5" customHeight="1"/>
    <row r="22343" ht="13.5" customHeight="1"/>
    <row r="22345" ht="13.5" customHeight="1"/>
    <row r="22347" ht="13.5" customHeight="1"/>
    <row r="22349" ht="13.5" customHeight="1"/>
    <row r="22351" ht="13.5" customHeight="1"/>
    <row r="22353" ht="13.5" customHeight="1"/>
    <row r="22355" ht="13.5" customHeight="1"/>
    <row r="22357" ht="13.5" customHeight="1"/>
    <row r="22359" ht="13.5" customHeight="1"/>
    <row r="22361" ht="13.5" customHeight="1"/>
    <row r="22363" ht="13.5" customHeight="1"/>
    <row r="22365" ht="13.5" customHeight="1"/>
    <row r="22367" ht="13.5" customHeight="1"/>
    <row r="22369" ht="13.5" customHeight="1"/>
    <row r="22371" ht="13.5" customHeight="1"/>
    <row r="22373" ht="13.5" customHeight="1"/>
    <row r="22375" ht="13.5" customHeight="1"/>
    <row r="22377" ht="13.5" customHeight="1"/>
    <row r="22379" ht="13.5" customHeight="1"/>
    <row r="22381" ht="13.5" customHeight="1"/>
    <row r="22383" ht="13.5" customHeight="1"/>
    <row r="22385" ht="13.5" customHeight="1"/>
    <row r="22387" ht="13.5" customHeight="1"/>
    <row r="22389" ht="13.5" customHeight="1"/>
    <row r="22391" ht="13.5" customHeight="1"/>
    <row r="22393" ht="13.5" customHeight="1"/>
    <row r="22395" ht="13.5" customHeight="1"/>
    <row r="22397" ht="13.5" customHeight="1"/>
    <row r="22399" ht="13.5" customHeight="1"/>
    <row r="22401" ht="13.5" customHeight="1"/>
    <row r="22403" ht="13.5" customHeight="1"/>
    <row r="22405" ht="13.5" customHeight="1"/>
    <row r="22407" ht="13.5" customHeight="1"/>
    <row r="22409" ht="13.5" customHeight="1"/>
    <row r="22411" ht="13.5" customHeight="1"/>
    <row r="22413" ht="13.5" customHeight="1"/>
    <row r="22415" ht="13.5" customHeight="1"/>
    <row r="22417" ht="13.5" customHeight="1"/>
    <row r="22419" ht="13.5" customHeight="1"/>
    <row r="22421" ht="13.5" customHeight="1"/>
    <row r="22423" ht="13.5" customHeight="1"/>
    <row r="22425" ht="13.5" customHeight="1"/>
    <row r="22427" ht="13.5" customHeight="1"/>
    <row r="22429" ht="13.5" customHeight="1"/>
    <row r="22431" ht="13.5" customHeight="1"/>
    <row r="22433" ht="13.5" customHeight="1"/>
    <row r="22435" ht="13.5" customHeight="1"/>
    <row r="22437" ht="13.5" customHeight="1"/>
    <row r="22439" ht="13.5" customHeight="1"/>
    <row r="22441" ht="13.5" customHeight="1"/>
    <row r="22443" ht="13.5" customHeight="1"/>
    <row r="22445" ht="13.5" customHeight="1"/>
    <row r="22447" ht="13.5" customHeight="1"/>
    <row r="22449" ht="13.5" customHeight="1"/>
    <row r="22451" ht="13.5" customHeight="1"/>
    <row r="22453" ht="13.5" customHeight="1"/>
    <row r="22455" ht="13.5" customHeight="1"/>
    <row r="22457" ht="13.5" customHeight="1"/>
    <row r="22459" ht="13.5" customHeight="1"/>
    <row r="22461" ht="13.5" customHeight="1"/>
    <row r="22463" ht="13.5" customHeight="1"/>
    <row r="22465" ht="13.5" customHeight="1"/>
    <row r="22467" ht="13.5" customHeight="1"/>
    <row r="22469" ht="13.5" customHeight="1"/>
    <row r="22471" ht="13.5" customHeight="1"/>
    <row r="22473" ht="13.5" customHeight="1"/>
    <row r="22475" ht="13.5" customHeight="1"/>
    <row r="22477" ht="13.5" customHeight="1"/>
    <row r="22479" ht="13.5" customHeight="1"/>
    <row r="22481" ht="13.5" customHeight="1"/>
    <row r="22483" ht="13.5" customHeight="1"/>
    <row r="22485" ht="13.5" customHeight="1"/>
    <row r="22487" ht="13.5" customHeight="1"/>
    <row r="22489" ht="13.5" customHeight="1"/>
    <row r="22491" ht="13.5" customHeight="1"/>
    <row r="22493" ht="13.5" customHeight="1"/>
    <row r="22495" ht="13.5" customHeight="1"/>
    <row r="22497" ht="13.5" customHeight="1"/>
    <row r="22499" ht="13.5" customHeight="1"/>
    <row r="22501" ht="13.5" customHeight="1"/>
    <row r="22503" ht="13.5" customHeight="1"/>
    <row r="22505" ht="13.5" customHeight="1"/>
    <row r="22507" ht="13.5" customHeight="1"/>
    <row r="22509" ht="13.5" customHeight="1"/>
    <row r="22511" ht="13.5" customHeight="1"/>
    <row r="22513" ht="13.5" customHeight="1"/>
    <row r="22515" ht="13.5" customHeight="1"/>
    <row r="22517" ht="13.5" customHeight="1"/>
    <row r="22519" ht="13.5" customHeight="1"/>
    <row r="22521" ht="13.5" customHeight="1"/>
    <row r="22523" ht="13.5" customHeight="1"/>
    <row r="22525" ht="13.5" customHeight="1"/>
    <row r="22527" ht="13.5" customHeight="1"/>
    <row r="22529" ht="13.5" customHeight="1"/>
    <row r="22531" ht="13.5" customHeight="1"/>
    <row r="22533" ht="13.5" customHeight="1"/>
    <row r="22535" ht="13.5" customHeight="1"/>
    <row r="22537" ht="13.5" customHeight="1"/>
    <row r="22539" ht="13.5" customHeight="1"/>
    <row r="22541" ht="13.5" customHeight="1"/>
    <row r="22543" ht="13.5" customHeight="1"/>
    <row r="22545" ht="13.5" customHeight="1"/>
    <row r="22547" ht="13.5" customHeight="1"/>
    <row r="22549" ht="13.5" customHeight="1"/>
    <row r="22551" ht="13.5" customHeight="1"/>
    <row r="22553" ht="13.5" customHeight="1"/>
    <row r="22555" ht="13.5" customHeight="1"/>
    <row r="22557" ht="13.5" customHeight="1"/>
    <row r="22559" ht="13.5" customHeight="1"/>
    <row r="22561" ht="13.5" customHeight="1"/>
    <row r="22563" ht="13.5" customHeight="1"/>
    <row r="22565" ht="13.5" customHeight="1"/>
    <row r="22567" ht="13.5" customHeight="1"/>
    <row r="22569" ht="13.5" customHeight="1"/>
    <row r="22571" ht="13.5" customHeight="1"/>
    <row r="22573" ht="13.5" customHeight="1"/>
    <row r="22575" ht="13.5" customHeight="1"/>
    <row r="22577" ht="13.5" customHeight="1"/>
    <row r="22579" ht="13.5" customHeight="1"/>
    <row r="22581" ht="13.5" customHeight="1"/>
    <row r="22583" ht="13.5" customHeight="1"/>
    <row r="22585" ht="13.5" customHeight="1"/>
    <row r="22587" ht="13.5" customHeight="1"/>
    <row r="22589" ht="13.5" customHeight="1"/>
    <row r="22591" ht="13.5" customHeight="1"/>
    <row r="22593" ht="13.5" customHeight="1"/>
    <row r="22595" ht="13.5" customHeight="1"/>
    <row r="22597" ht="13.5" customHeight="1"/>
    <row r="22599" ht="13.5" customHeight="1"/>
    <row r="22601" ht="13.5" customHeight="1"/>
    <row r="22603" ht="13.5" customHeight="1"/>
    <row r="22605" ht="13.5" customHeight="1"/>
    <row r="22607" ht="13.5" customHeight="1"/>
    <row r="22609" ht="13.5" customHeight="1"/>
    <row r="22611" ht="13.5" customHeight="1"/>
    <row r="22613" ht="13.5" customHeight="1"/>
    <row r="22615" ht="13.5" customHeight="1"/>
    <row r="22617" ht="13.5" customHeight="1"/>
    <row r="22619" ht="13.5" customHeight="1"/>
    <row r="22621" ht="13.5" customHeight="1"/>
    <row r="22623" ht="13.5" customHeight="1"/>
    <row r="22625" ht="13.5" customHeight="1"/>
    <row r="22627" ht="13.5" customHeight="1"/>
    <row r="22629" ht="13.5" customHeight="1"/>
    <row r="22631" ht="13.5" customHeight="1"/>
    <row r="22633" ht="13.5" customHeight="1"/>
    <row r="22635" ht="13.5" customHeight="1"/>
    <row r="22637" ht="13.5" customHeight="1"/>
    <row r="22639" ht="13.5" customHeight="1"/>
    <row r="22641" ht="13.5" customHeight="1"/>
    <row r="22643" ht="13.5" customHeight="1"/>
    <row r="22645" ht="13.5" customHeight="1"/>
    <row r="22647" ht="13.5" customHeight="1"/>
    <row r="22649" ht="13.5" customHeight="1"/>
    <row r="22651" ht="13.5" customHeight="1"/>
    <row r="22653" ht="13.5" customHeight="1"/>
    <row r="22655" ht="13.5" customHeight="1"/>
    <row r="22657" ht="13.5" customHeight="1"/>
    <row r="22659" ht="13.5" customHeight="1"/>
    <row r="22661" ht="13.5" customHeight="1"/>
    <row r="22663" ht="13.5" customHeight="1"/>
    <row r="22665" ht="13.5" customHeight="1"/>
    <row r="22667" ht="13.5" customHeight="1"/>
    <row r="22669" ht="13.5" customHeight="1"/>
    <row r="22671" ht="13.5" customHeight="1"/>
    <row r="22673" ht="13.5" customHeight="1"/>
    <row r="22675" ht="13.5" customHeight="1"/>
    <row r="22677" ht="13.5" customHeight="1"/>
    <row r="22679" ht="13.5" customHeight="1"/>
    <row r="22681" ht="13.5" customHeight="1"/>
    <row r="22683" ht="13.5" customHeight="1"/>
    <row r="22685" ht="13.5" customHeight="1"/>
    <row r="22687" ht="13.5" customHeight="1"/>
    <row r="22689" ht="13.5" customHeight="1"/>
    <row r="22691" ht="13.5" customHeight="1"/>
    <row r="22693" ht="13.5" customHeight="1"/>
    <row r="22695" ht="13.5" customHeight="1"/>
    <row r="22697" ht="13.5" customHeight="1"/>
    <row r="22699" ht="13.5" customHeight="1"/>
    <row r="22701" ht="13.5" customHeight="1"/>
    <row r="22703" ht="13.5" customHeight="1"/>
    <row r="22705" ht="13.5" customHeight="1"/>
    <row r="22707" ht="13.5" customHeight="1"/>
    <row r="22709" ht="13.5" customHeight="1"/>
    <row r="22711" ht="13.5" customHeight="1"/>
    <row r="22713" ht="13.5" customHeight="1"/>
    <row r="22715" ht="13.5" customHeight="1"/>
    <row r="22717" ht="13.5" customHeight="1"/>
    <row r="22719" ht="13.5" customHeight="1"/>
    <row r="22721" ht="13.5" customHeight="1"/>
    <row r="22723" ht="13.5" customHeight="1"/>
    <row r="22725" ht="13.5" customHeight="1"/>
    <row r="22727" ht="13.5" customHeight="1"/>
    <row r="22729" ht="13.5" customHeight="1"/>
    <row r="22731" ht="13.5" customHeight="1"/>
    <row r="22733" ht="13.5" customHeight="1"/>
    <row r="22735" ht="13.5" customHeight="1"/>
    <row r="22737" ht="13.5" customHeight="1"/>
    <row r="22739" ht="13.5" customHeight="1"/>
    <row r="22741" ht="13.5" customHeight="1"/>
    <row r="22743" ht="13.5" customHeight="1"/>
    <row r="22745" ht="13.5" customHeight="1"/>
    <row r="22747" ht="13.5" customHeight="1"/>
    <row r="22749" ht="13.5" customHeight="1"/>
    <row r="22751" ht="13.5" customHeight="1"/>
    <row r="22753" ht="13.5" customHeight="1"/>
    <row r="22755" ht="13.5" customHeight="1"/>
    <row r="22757" ht="13.5" customHeight="1"/>
    <row r="22759" ht="13.5" customHeight="1"/>
    <row r="22761" ht="13.5" customHeight="1"/>
    <row r="22763" ht="13.5" customHeight="1"/>
    <row r="22765" ht="13.5" customHeight="1"/>
    <row r="22767" ht="13.5" customHeight="1"/>
    <row r="22769" ht="13.5" customHeight="1"/>
    <row r="22771" ht="13.5" customHeight="1"/>
    <row r="22773" ht="13.5" customHeight="1"/>
    <row r="22775" ht="13.5" customHeight="1"/>
    <row r="22777" ht="13.5" customHeight="1"/>
    <row r="22779" ht="13.5" customHeight="1"/>
    <row r="22781" ht="13.5" customHeight="1"/>
    <row r="22783" ht="13.5" customHeight="1"/>
    <row r="22785" ht="13.5" customHeight="1"/>
    <row r="22787" ht="13.5" customHeight="1"/>
    <row r="22789" ht="13.5" customHeight="1"/>
    <row r="22791" ht="13.5" customHeight="1"/>
    <row r="22793" ht="13.5" customHeight="1"/>
    <row r="22795" ht="13.5" customHeight="1"/>
    <row r="22797" ht="13.5" customHeight="1"/>
    <row r="22799" ht="13.5" customHeight="1"/>
    <row r="22801" ht="13.5" customHeight="1"/>
    <row r="22803" ht="13.5" customHeight="1"/>
    <row r="22805" ht="13.5" customHeight="1"/>
    <row r="22807" ht="13.5" customHeight="1"/>
    <row r="22809" ht="13.5" customHeight="1"/>
    <row r="22811" ht="13.5" customHeight="1"/>
    <row r="22813" ht="13.5" customHeight="1"/>
    <row r="22815" ht="13.5" customHeight="1"/>
    <row r="22817" ht="13.5" customHeight="1"/>
    <row r="22819" ht="13.5" customHeight="1"/>
    <row r="22821" ht="13.5" customHeight="1"/>
    <row r="22823" ht="13.5" customHeight="1"/>
    <row r="22825" ht="13.5" customHeight="1"/>
    <row r="22827" ht="13.5" customHeight="1"/>
    <row r="22829" ht="13.5" customHeight="1"/>
    <row r="22831" ht="13.5" customHeight="1"/>
    <row r="22833" ht="13.5" customHeight="1"/>
    <row r="22835" ht="13.5" customHeight="1"/>
    <row r="22837" ht="13.5" customHeight="1"/>
    <row r="22839" ht="13.5" customHeight="1"/>
    <row r="22841" ht="13.5" customHeight="1"/>
    <row r="22843" ht="13.5" customHeight="1"/>
    <row r="22845" ht="13.5" customHeight="1"/>
    <row r="22847" ht="13.5" customHeight="1"/>
    <row r="22849" ht="13.5" customHeight="1"/>
    <row r="22851" ht="13.5" customHeight="1"/>
    <row r="22853" ht="13.5" customHeight="1"/>
    <row r="22855" ht="13.5" customHeight="1"/>
    <row r="22857" ht="13.5" customHeight="1"/>
    <row r="22859" ht="13.5" customHeight="1"/>
    <row r="22861" ht="13.5" customHeight="1"/>
    <row r="22863" ht="13.5" customHeight="1"/>
    <row r="22865" ht="13.5" customHeight="1"/>
    <row r="22867" ht="13.5" customHeight="1"/>
    <row r="22869" ht="13.5" customHeight="1"/>
    <row r="22871" ht="13.5" customHeight="1"/>
    <row r="22873" ht="13.5" customHeight="1"/>
    <row r="22875" ht="13.5" customHeight="1"/>
    <row r="22877" ht="13.5" customHeight="1"/>
    <row r="22879" ht="13.5" customHeight="1"/>
    <row r="22881" ht="13.5" customHeight="1"/>
    <row r="22883" ht="13.5" customHeight="1"/>
    <row r="22885" ht="13.5" customHeight="1"/>
    <row r="22887" ht="13.5" customHeight="1"/>
    <row r="22889" ht="13.5" customHeight="1"/>
    <row r="22891" ht="13.5" customHeight="1"/>
    <row r="22893" ht="13.5" customHeight="1"/>
    <row r="22895" ht="13.5" customHeight="1"/>
    <row r="22897" ht="13.5" customHeight="1"/>
    <row r="22899" ht="13.5" customHeight="1"/>
    <row r="22901" ht="13.5" customHeight="1"/>
    <row r="22903" ht="13.5" customHeight="1"/>
    <row r="22905" ht="13.5" customHeight="1"/>
    <row r="22907" ht="13.5" customHeight="1"/>
    <row r="22909" ht="13.5" customHeight="1"/>
    <row r="22911" ht="13.5" customHeight="1"/>
    <row r="22913" ht="13.5" customHeight="1"/>
    <row r="22915" ht="13.5" customHeight="1"/>
    <row r="22917" ht="13.5" customHeight="1"/>
    <row r="22919" ht="13.5" customHeight="1"/>
    <row r="22921" ht="13.5" customHeight="1"/>
    <row r="22923" ht="13.5" customHeight="1"/>
    <row r="22925" ht="13.5" customHeight="1"/>
    <row r="22927" ht="13.5" customHeight="1"/>
    <row r="22929" ht="13.5" customHeight="1"/>
    <row r="22931" ht="13.5" customHeight="1"/>
    <row r="22933" ht="13.5" customHeight="1"/>
    <row r="22935" ht="13.5" customHeight="1"/>
    <row r="22937" ht="13.5" customHeight="1"/>
    <row r="22939" ht="13.5" customHeight="1"/>
    <row r="22941" ht="13.5" customHeight="1"/>
    <row r="22943" ht="13.5" customHeight="1"/>
    <row r="22945" ht="13.5" customHeight="1"/>
    <row r="22947" ht="13.5" customHeight="1"/>
    <row r="22949" ht="13.5" customHeight="1"/>
    <row r="22951" ht="13.5" customHeight="1"/>
    <row r="22953" ht="13.5" customHeight="1"/>
    <row r="22955" ht="13.5" customHeight="1"/>
    <row r="22957" ht="13.5" customHeight="1"/>
    <row r="22959" ht="13.5" customHeight="1"/>
    <row r="22961" ht="13.5" customHeight="1"/>
    <row r="22963" ht="13.5" customHeight="1"/>
    <row r="22965" ht="13.5" customHeight="1"/>
    <row r="22967" ht="13.5" customHeight="1"/>
    <row r="22969" ht="13.5" customHeight="1"/>
    <row r="22971" ht="13.5" customHeight="1"/>
    <row r="22973" ht="13.5" customHeight="1"/>
    <row r="22975" ht="13.5" customHeight="1"/>
    <row r="22977" ht="13.5" customHeight="1"/>
    <row r="22979" ht="13.5" customHeight="1"/>
    <row r="22981" ht="13.5" customHeight="1"/>
    <row r="22983" ht="13.5" customHeight="1"/>
    <row r="22985" ht="13.5" customHeight="1"/>
    <row r="22987" ht="13.5" customHeight="1"/>
    <row r="22989" ht="13.5" customHeight="1"/>
    <row r="22991" ht="13.5" customHeight="1"/>
    <row r="22993" ht="13.5" customHeight="1"/>
    <row r="22995" ht="13.5" customHeight="1"/>
    <row r="22997" ht="13.5" customHeight="1"/>
    <row r="22999" ht="13.5" customHeight="1"/>
    <row r="23001" ht="13.5" customHeight="1"/>
    <row r="23003" ht="13.5" customHeight="1"/>
    <row r="23005" ht="13.5" customHeight="1"/>
    <row r="23007" ht="13.5" customHeight="1"/>
    <row r="23009" ht="13.5" customHeight="1"/>
    <row r="23011" ht="13.5" customHeight="1"/>
    <row r="23013" ht="13.5" customHeight="1"/>
    <row r="23015" ht="13.5" customHeight="1"/>
    <row r="23017" ht="13.5" customHeight="1"/>
    <row r="23019" ht="13.5" customHeight="1"/>
    <row r="23021" ht="13.5" customHeight="1"/>
    <row r="23023" ht="13.5" customHeight="1"/>
    <row r="23025" ht="13.5" customHeight="1"/>
    <row r="23027" ht="13.5" customHeight="1"/>
    <row r="23029" ht="13.5" customHeight="1"/>
    <row r="23031" ht="13.5" customHeight="1"/>
    <row r="23033" ht="13.5" customHeight="1"/>
    <row r="23035" ht="13.5" customHeight="1"/>
    <row r="23037" ht="13.5" customHeight="1"/>
    <row r="23039" ht="13.5" customHeight="1"/>
    <row r="23041" ht="13.5" customHeight="1"/>
    <row r="23043" ht="13.5" customHeight="1"/>
    <row r="23045" ht="13.5" customHeight="1"/>
    <row r="23047" ht="13.5" customHeight="1"/>
    <row r="23049" ht="13.5" customHeight="1"/>
    <row r="23051" ht="13.5" customHeight="1"/>
    <row r="23053" ht="13.5" customHeight="1"/>
    <row r="23055" ht="13.5" customHeight="1"/>
    <row r="23057" ht="13.5" customHeight="1"/>
    <row r="23059" ht="13.5" customHeight="1"/>
    <row r="23061" ht="13.5" customHeight="1"/>
    <row r="23063" ht="13.5" customHeight="1"/>
    <row r="23065" ht="13.5" customHeight="1"/>
    <row r="23067" ht="13.5" customHeight="1"/>
    <row r="23069" ht="13.5" customHeight="1"/>
    <row r="23071" ht="13.5" customHeight="1"/>
    <row r="23073" ht="13.5" customHeight="1"/>
    <row r="23075" ht="13.5" customHeight="1"/>
    <row r="23077" ht="13.5" customHeight="1"/>
    <row r="23079" ht="13.5" customHeight="1"/>
    <row r="23081" ht="13.5" customHeight="1"/>
    <row r="23083" ht="13.5" customHeight="1"/>
    <row r="23085" ht="13.5" customHeight="1"/>
    <row r="23087" ht="13.5" customHeight="1"/>
    <row r="23089" ht="13.5" customHeight="1"/>
    <row r="23091" ht="13.5" customHeight="1"/>
    <row r="23093" ht="13.5" customHeight="1"/>
    <row r="23095" ht="13.5" customHeight="1"/>
    <row r="23097" ht="13.5" customHeight="1"/>
    <row r="23099" ht="13.5" customHeight="1"/>
    <row r="23101" ht="13.5" customHeight="1"/>
    <row r="23103" ht="13.5" customHeight="1"/>
    <row r="23105" ht="13.5" customHeight="1"/>
    <row r="23107" ht="13.5" customHeight="1"/>
    <row r="23109" ht="13.5" customHeight="1"/>
    <row r="23111" ht="13.5" customHeight="1"/>
    <row r="23113" ht="13.5" customHeight="1"/>
    <row r="23115" ht="13.5" customHeight="1"/>
    <row r="23117" ht="13.5" customHeight="1"/>
    <row r="23119" ht="13.5" customHeight="1"/>
    <row r="23121" ht="13.5" customHeight="1"/>
    <row r="23123" ht="13.5" customHeight="1"/>
    <row r="23125" ht="13.5" customHeight="1"/>
    <row r="23127" ht="13.5" customHeight="1"/>
    <row r="23129" ht="13.5" customHeight="1"/>
    <row r="23131" ht="13.5" customHeight="1"/>
    <row r="23133" ht="13.5" customHeight="1"/>
    <row r="23135" ht="13.5" customHeight="1"/>
    <row r="23137" ht="13.5" customHeight="1"/>
    <row r="23139" ht="13.5" customHeight="1"/>
    <row r="23141" ht="13.5" customHeight="1"/>
    <row r="23143" ht="13.5" customHeight="1"/>
    <row r="23145" ht="13.5" customHeight="1"/>
    <row r="23147" ht="13.5" customHeight="1"/>
    <row r="23149" ht="13.5" customHeight="1"/>
    <row r="23151" ht="13.5" customHeight="1"/>
    <row r="23153" ht="13.5" customHeight="1"/>
    <row r="23155" ht="13.5" customHeight="1"/>
    <row r="23157" ht="13.5" customHeight="1"/>
    <row r="23159" ht="13.5" customHeight="1"/>
    <row r="23161" ht="13.5" customHeight="1"/>
    <row r="23163" ht="13.5" customHeight="1"/>
    <row r="23165" ht="13.5" customHeight="1"/>
    <row r="23167" ht="13.5" customHeight="1"/>
    <row r="23169" ht="13.5" customHeight="1"/>
    <row r="23171" ht="13.5" customHeight="1"/>
    <row r="23173" ht="13.5" customHeight="1"/>
    <row r="23175" ht="13.5" customHeight="1"/>
    <row r="23177" ht="13.5" customHeight="1"/>
    <row r="23179" ht="13.5" customHeight="1"/>
    <row r="23181" ht="13.5" customHeight="1"/>
    <row r="23183" ht="13.5" customHeight="1"/>
    <row r="23185" ht="13.5" customHeight="1"/>
    <row r="23187" ht="13.5" customHeight="1"/>
    <row r="23189" ht="13.5" customHeight="1"/>
    <row r="23191" ht="13.5" customHeight="1"/>
    <row r="23193" ht="13.5" customHeight="1"/>
    <row r="23195" ht="13.5" customHeight="1"/>
    <row r="23197" ht="13.5" customHeight="1"/>
    <row r="23199" ht="13.5" customHeight="1"/>
    <row r="23201" ht="13.5" customHeight="1"/>
    <row r="23203" ht="13.5" customHeight="1"/>
    <row r="23205" ht="13.5" customHeight="1"/>
    <row r="23207" ht="13.5" customHeight="1"/>
    <row r="23209" ht="13.5" customHeight="1"/>
    <row r="23211" ht="13.5" customHeight="1"/>
    <row r="23213" ht="13.5" customHeight="1"/>
    <row r="23215" ht="13.5" customHeight="1"/>
    <row r="23217" ht="13.5" customHeight="1"/>
    <row r="23219" ht="13.5" customHeight="1"/>
    <row r="23221" ht="13.5" customHeight="1"/>
    <row r="23223" ht="13.5" customHeight="1"/>
    <row r="23225" ht="13.5" customHeight="1"/>
    <row r="23227" ht="13.5" customHeight="1"/>
    <row r="23229" ht="13.5" customHeight="1"/>
    <row r="23231" ht="13.5" customHeight="1"/>
    <row r="23233" ht="13.5" customHeight="1"/>
    <row r="23235" ht="13.5" customHeight="1"/>
    <row r="23237" ht="13.5" customHeight="1"/>
    <row r="23239" ht="13.5" customHeight="1"/>
    <row r="23241" ht="13.5" customHeight="1"/>
    <row r="23243" ht="13.5" customHeight="1"/>
    <row r="23245" ht="13.5" customHeight="1"/>
    <row r="23247" ht="13.5" customHeight="1"/>
    <row r="23249" ht="13.5" customHeight="1"/>
    <row r="23251" ht="13.5" customHeight="1"/>
    <row r="23253" ht="13.5" customHeight="1"/>
    <row r="23255" ht="13.5" customHeight="1"/>
    <row r="23257" ht="13.5" customHeight="1"/>
    <row r="23259" ht="13.5" customHeight="1"/>
    <row r="23261" ht="13.5" customHeight="1"/>
    <row r="23263" ht="13.5" customHeight="1"/>
    <row r="23265" ht="13.5" customHeight="1"/>
    <row r="23267" ht="13.5" customHeight="1"/>
    <row r="23269" ht="13.5" customHeight="1"/>
    <row r="23271" ht="13.5" customHeight="1"/>
    <row r="23273" ht="13.5" customHeight="1"/>
    <row r="23275" ht="13.5" customHeight="1"/>
    <row r="23277" ht="13.5" customHeight="1"/>
    <row r="23279" ht="13.5" customHeight="1"/>
    <row r="23281" ht="13.5" customHeight="1"/>
    <row r="23283" ht="13.5" customHeight="1"/>
    <row r="23285" ht="13.5" customHeight="1"/>
    <row r="23287" ht="13.5" customHeight="1"/>
    <row r="23289" ht="13.5" customHeight="1"/>
    <row r="23291" ht="13.5" customHeight="1"/>
    <row r="23293" ht="13.5" customHeight="1"/>
    <row r="23295" ht="13.5" customHeight="1"/>
    <row r="23297" ht="13.5" customHeight="1"/>
    <row r="23299" ht="13.5" customHeight="1"/>
    <row r="23301" ht="13.5" customHeight="1"/>
    <row r="23303" ht="13.5" customHeight="1"/>
    <row r="23305" ht="13.5" customHeight="1"/>
    <row r="23307" ht="13.5" customHeight="1"/>
    <row r="23309" ht="13.5" customHeight="1"/>
    <row r="23311" ht="13.5" customHeight="1"/>
    <row r="23313" ht="13.5" customHeight="1"/>
    <row r="23315" ht="13.5" customHeight="1"/>
    <row r="23317" ht="13.5" customHeight="1"/>
    <row r="23319" ht="13.5" customHeight="1"/>
    <row r="23321" ht="13.5" customHeight="1"/>
    <row r="23323" ht="13.5" customHeight="1"/>
    <row r="23325" ht="13.5" customHeight="1"/>
    <row r="23327" ht="13.5" customHeight="1"/>
    <row r="23329" ht="13.5" customHeight="1"/>
    <row r="23331" ht="13.5" customHeight="1"/>
    <row r="23333" ht="13.5" customHeight="1"/>
    <row r="23335" ht="13.5" customHeight="1"/>
    <row r="23337" ht="13.5" customHeight="1"/>
    <row r="23339" ht="13.5" customHeight="1"/>
    <row r="23341" ht="13.5" customHeight="1"/>
    <row r="23343" ht="13.5" customHeight="1"/>
    <row r="23345" ht="13.5" customHeight="1"/>
    <row r="23347" ht="13.5" customHeight="1"/>
    <row r="23349" ht="13.5" customHeight="1"/>
    <row r="23351" ht="13.5" customHeight="1"/>
    <row r="23353" ht="13.5" customHeight="1"/>
    <row r="23355" ht="13.5" customHeight="1"/>
    <row r="23357" ht="13.5" customHeight="1"/>
    <row r="23359" ht="13.5" customHeight="1"/>
    <row r="23361" ht="13.5" customHeight="1"/>
    <row r="23363" ht="13.5" customHeight="1"/>
    <row r="23365" ht="13.5" customHeight="1"/>
    <row r="23367" ht="13.5" customHeight="1"/>
    <row r="23369" ht="13.5" customHeight="1"/>
    <row r="23371" ht="13.5" customHeight="1"/>
    <row r="23373" ht="13.5" customHeight="1"/>
    <row r="23375" ht="13.5" customHeight="1"/>
    <row r="23377" ht="13.5" customHeight="1"/>
    <row r="23379" ht="13.5" customHeight="1"/>
    <row r="23381" ht="13.5" customHeight="1"/>
    <row r="23383" ht="13.5" customHeight="1"/>
    <row r="23385" ht="13.5" customHeight="1"/>
    <row r="23387" ht="13.5" customHeight="1"/>
    <row r="23389" ht="13.5" customHeight="1"/>
    <row r="23391" ht="13.5" customHeight="1"/>
    <row r="23393" ht="13.5" customHeight="1"/>
    <row r="23395" ht="13.5" customHeight="1"/>
    <row r="23397" ht="13.5" customHeight="1"/>
    <row r="23399" ht="13.5" customHeight="1"/>
    <row r="23401" ht="13.5" customHeight="1"/>
    <row r="23403" ht="13.5" customHeight="1"/>
    <row r="23405" ht="13.5" customHeight="1"/>
    <row r="23407" ht="13.5" customHeight="1"/>
    <row r="23409" ht="13.5" customHeight="1"/>
    <row r="23411" ht="13.5" customHeight="1"/>
    <row r="23413" ht="13.5" customHeight="1"/>
    <row r="23415" ht="13.5" customHeight="1"/>
    <row r="23417" ht="13.5" customHeight="1"/>
    <row r="23419" ht="13.5" customHeight="1"/>
    <row r="23421" ht="13.5" customHeight="1"/>
    <row r="23423" ht="13.5" customHeight="1"/>
    <row r="23425" ht="13.5" customHeight="1"/>
    <row r="23427" ht="13.5" customHeight="1"/>
    <row r="23429" ht="13.5" customHeight="1"/>
    <row r="23431" ht="13.5" customHeight="1"/>
    <row r="23433" ht="13.5" customHeight="1"/>
    <row r="23435" ht="13.5" customHeight="1"/>
    <row r="23437" ht="13.5" customHeight="1"/>
    <row r="23439" ht="13.5" customHeight="1"/>
    <row r="23441" ht="13.5" customHeight="1"/>
    <row r="23443" ht="13.5" customHeight="1"/>
    <row r="23445" ht="13.5" customHeight="1"/>
    <row r="23447" ht="13.5" customHeight="1"/>
    <row r="23449" ht="13.5" customHeight="1"/>
    <row r="23451" ht="13.5" customHeight="1"/>
    <row r="23453" ht="13.5" customHeight="1"/>
    <row r="23455" ht="13.5" customHeight="1"/>
    <row r="23457" ht="13.5" customHeight="1"/>
    <row r="23459" ht="13.5" customHeight="1"/>
    <row r="23461" ht="13.5" customHeight="1"/>
    <row r="23463" ht="13.5" customHeight="1"/>
    <row r="23465" ht="13.5" customHeight="1"/>
    <row r="23467" ht="13.5" customHeight="1"/>
    <row r="23469" ht="13.5" customHeight="1"/>
    <row r="23471" ht="13.5" customHeight="1"/>
    <row r="23473" ht="13.5" customHeight="1"/>
    <row r="23475" ht="13.5" customHeight="1"/>
    <row r="23477" ht="13.5" customHeight="1"/>
    <row r="23479" ht="13.5" customHeight="1"/>
    <row r="23481" ht="13.5" customHeight="1"/>
    <row r="23483" ht="13.5" customHeight="1"/>
    <row r="23485" ht="13.5" customHeight="1"/>
    <row r="23487" ht="13.5" customHeight="1"/>
    <row r="23489" ht="13.5" customHeight="1"/>
    <row r="23491" ht="13.5" customHeight="1"/>
    <row r="23493" ht="13.5" customHeight="1"/>
    <row r="23495" ht="13.5" customHeight="1"/>
    <row r="23497" ht="13.5" customHeight="1"/>
    <row r="23499" ht="13.5" customHeight="1"/>
    <row r="23501" ht="13.5" customHeight="1"/>
    <row r="23503" ht="13.5" customHeight="1"/>
    <row r="23505" ht="13.5" customHeight="1"/>
    <row r="23507" ht="13.5" customHeight="1"/>
    <row r="23509" ht="13.5" customHeight="1"/>
    <row r="23511" ht="13.5" customHeight="1"/>
    <row r="23513" ht="13.5" customHeight="1"/>
    <row r="23515" ht="13.5" customHeight="1"/>
    <row r="23517" ht="13.5" customHeight="1"/>
    <row r="23519" ht="13.5" customHeight="1"/>
    <row r="23521" ht="13.5" customHeight="1"/>
    <row r="23523" ht="13.5" customHeight="1"/>
    <row r="23525" ht="13.5" customHeight="1"/>
    <row r="23527" ht="13.5" customHeight="1"/>
    <row r="23529" ht="13.5" customHeight="1"/>
    <row r="23531" ht="13.5" customHeight="1"/>
    <row r="23533" ht="13.5" customHeight="1"/>
    <row r="23535" ht="13.5" customHeight="1"/>
    <row r="23537" ht="13.5" customHeight="1"/>
    <row r="23539" ht="13.5" customHeight="1"/>
    <row r="23541" ht="13.5" customHeight="1"/>
    <row r="23543" ht="13.5" customHeight="1"/>
    <row r="23545" ht="13.5" customHeight="1"/>
    <row r="23547" ht="13.5" customHeight="1"/>
    <row r="23549" ht="13.5" customHeight="1"/>
    <row r="23551" ht="13.5" customHeight="1"/>
    <row r="23553" ht="13.5" customHeight="1"/>
    <row r="23555" ht="13.5" customHeight="1"/>
    <row r="23557" ht="13.5" customHeight="1"/>
    <row r="23559" ht="13.5" customHeight="1"/>
    <row r="23561" ht="13.5" customHeight="1"/>
    <row r="23563" ht="13.5" customHeight="1"/>
    <row r="23565" ht="13.5" customHeight="1"/>
    <row r="23567" ht="13.5" customHeight="1"/>
    <row r="23569" ht="13.5" customHeight="1"/>
    <row r="23571" ht="13.5" customHeight="1"/>
    <row r="23573" ht="13.5" customHeight="1"/>
    <row r="23575" ht="13.5" customHeight="1"/>
    <row r="23577" ht="13.5" customHeight="1"/>
    <row r="23579" ht="13.5" customHeight="1"/>
    <row r="23581" ht="13.5" customHeight="1"/>
    <row r="23583" ht="13.5" customHeight="1"/>
    <row r="23585" ht="13.5" customHeight="1"/>
    <row r="23587" ht="13.5" customHeight="1"/>
    <row r="23589" ht="13.5" customHeight="1"/>
    <row r="23591" ht="13.5" customHeight="1"/>
    <row r="23593" ht="13.5" customHeight="1"/>
    <row r="23595" ht="13.5" customHeight="1"/>
    <row r="23597" ht="13.5" customHeight="1"/>
    <row r="23599" ht="13.5" customHeight="1"/>
    <row r="23601" ht="13.5" customHeight="1"/>
    <row r="23603" ht="13.5" customHeight="1"/>
    <row r="23605" ht="13.5" customHeight="1"/>
    <row r="23607" ht="13.5" customHeight="1"/>
    <row r="23609" ht="13.5" customHeight="1"/>
    <row r="23611" ht="13.5" customHeight="1"/>
    <row r="23613" ht="13.5" customHeight="1"/>
    <row r="23615" ht="13.5" customHeight="1"/>
    <row r="23617" ht="13.5" customHeight="1"/>
    <row r="23619" ht="13.5" customHeight="1"/>
    <row r="23621" ht="13.5" customHeight="1"/>
    <row r="23623" ht="13.5" customHeight="1"/>
    <row r="23625" ht="13.5" customHeight="1"/>
    <row r="23627" ht="13.5" customHeight="1"/>
    <row r="23629" ht="13.5" customHeight="1"/>
    <row r="23631" ht="13.5" customHeight="1"/>
    <row r="23633" ht="13.5" customHeight="1"/>
    <row r="23635" ht="13.5" customHeight="1"/>
    <row r="23637" ht="13.5" customHeight="1"/>
    <row r="23639" ht="13.5" customHeight="1"/>
    <row r="23641" ht="13.5" customHeight="1"/>
    <row r="23643" ht="13.5" customHeight="1"/>
    <row r="23645" ht="13.5" customHeight="1"/>
    <row r="23647" ht="13.5" customHeight="1"/>
    <row r="23649" ht="13.5" customHeight="1"/>
    <row r="23651" ht="13.5" customHeight="1"/>
    <row r="23653" ht="13.5" customHeight="1"/>
    <row r="23655" ht="13.5" customHeight="1"/>
    <row r="23657" ht="13.5" customHeight="1"/>
    <row r="23659" ht="13.5" customHeight="1"/>
    <row r="23661" ht="13.5" customHeight="1"/>
    <row r="23663" ht="13.5" customHeight="1"/>
    <row r="23665" ht="13.5" customHeight="1"/>
    <row r="23667" ht="13.5" customHeight="1"/>
    <row r="23669" ht="13.5" customHeight="1"/>
    <row r="23671" ht="13.5" customHeight="1"/>
    <row r="23673" ht="13.5" customHeight="1"/>
    <row r="23675" ht="13.5" customHeight="1"/>
    <row r="23677" ht="13.5" customHeight="1"/>
    <row r="23679" ht="13.5" customHeight="1"/>
    <row r="23681" ht="13.5" customHeight="1"/>
    <row r="23683" ht="13.5" customHeight="1"/>
    <row r="23685" ht="13.5" customHeight="1"/>
    <row r="23687" ht="13.5" customHeight="1"/>
    <row r="23689" ht="13.5" customHeight="1"/>
    <row r="23691" ht="13.5" customHeight="1"/>
    <row r="23693" ht="13.5" customHeight="1"/>
    <row r="23695" ht="13.5" customHeight="1"/>
    <row r="23697" ht="13.5" customHeight="1"/>
    <row r="23699" ht="13.5" customHeight="1"/>
    <row r="23701" ht="13.5" customHeight="1"/>
    <row r="23703" ht="13.5" customHeight="1"/>
    <row r="23705" ht="13.5" customHeight="1"/>
    <row r="23707" ht="13.5" customHeight="1"/>
    <row r="23709" ht="13.5" customHeight="1"/>
    <row r="23711" ht="13.5" customHeight="1"/>
    <row r="23713" ht="13.5" customHeight="1"/>
    <row r="23715" ht="13.5" customHeight="1"/>
    <row r="23717" ht="13.5" customHeight="1"/>
    <row r="23719" ht="13.5" customHeight="1"/>
    <row r="23721" ht="13.5" customHeight="1"/>
    <row r="23723" ht="13.5" customHeight="1"/>
    <row r="23725" ht="13.5" customHeight="1"/>
    <row r="23727" ht="13.5" customHeight="1"/>
    <row r="23729" ht="13.5" customHeight="1"/>
    <row r="23731" ht="13.5" customHeight="1"/>
    <row r="23733" ht="13.5" customHeight="1"/>
    <row r="23735" ht="13.5" customHeight="1"/>
    <row r="23737" ht="13.5" customHeight="1"/>
    <row r="23739" ht="13.5" customHeight="1"/>
    <row r="23741" ht="13.5" customHeight="1"/>
    <row r="23743" ht="13.5" customHeight="1"/>
    <row r="23745" ht="13.5" customHeight="1"/>
    <row r="23747" ht="13.5" customHeight="1"/>
    <row r="23749" ht="13.5" customHeight="1"/>
    <row r="23751" ht="13.5" customHeight="1"/>
    <row r="23753" ht="13.5" customHeight="1"/>
    <row r="23755" ht="13.5" customHeight="1"/>
    <row r="23757" ht="13.5" customHeight="1"/>
    <row r="23759" ht="13.5" customHeight="1"/>
    <row r="23761" ht="13.5" customHeight="1"/>
    <row r="23763" ht="13.5" customHeight="1"/>
    <row r="23765" ht="13.5" customHeight="1"/>
    <row r="23767" ht="13.5" customHeight="1"/>
    <row r="23769" ht="13.5" customHeight="1"/>
    <row r="23771" ht="13.5" customHeight="1"/>
    <row r="23773" ht="13.5" customHeight="1"/>
    <row r="23775" ht="13.5" customHeight="1"/>
    <row r="23777" ht="13.5" customHeight="1"/>
    <row r="23779" ht="13.5" customHeight="1"/>
    <row r="23781" ht="13.5" customHeight="1"/>
    <row r="23783" ht="13.5" customHeight="1"/>
    <row r="23785" ht="13.5" customHeight="1"/>
    <row r="23787" ht="13.5" customHeight="1"/>
    <row r="23789" ht="13.5" customHeight="1"/>
    <row r="23791" ht="13.5" customHeight="1"/>
    <row r="23793" ht="13.5" customHeight="1"/>
    <row r="23795" ht="13.5" customHeight="1"/>
    <row r="23797" ht="13.5" customHeight="1"/>
    <row r="23799" ht="13.5" customHeight="1"/>
    <row r="23801" ht="13.5" customHeight="1"/>
    <row r="23803" ht="13.5" customHeight="1"/>
    <row r="23805" ht="13.5" customHeight="1"/>
    <row r="23807" ht="13.5" customHeight="1"/>
    <row r="23809" ht="13.5" customHeight="1"/>
    <row r="23811" ht="13.5" customHeight="1"/>
    <row r="23813" ht="13.5" customHeight="1"/>
    <row r="23815" ht="13.5" customHeight="1"/>
    <row r="23817" ht="13.5" customHeight="1"/>
    <row r="23819" ht="13.5" customHeight="1"/>
    <row r="23821" ht="13.5" customHeight="1"/>
    <row r="23823" ht="13.5" customHeight="1"/>
    <row r="23825" ht="13.5" customHeight="1"/>
    <row r="23827" ht="13.5" customHeight="1"/>
    <row r="23829" ht="13.5" customHeight="1"/>
    <row r="23831" ht="13.5" customHeight="1"/>
    <row r="23833" ht="13.5" customHeight="1"/>
    <row r="23835" ht="13.5" customHeight="1"/>
    <row r="23837" ht="13.5" customHeight="1"/>
    <row r="23839" ht="13.5" customHeight="1"/>
    <row r="23841" ht="13.5" customHeight="1"/>
    <row r="23843" ht="13.5" customHeight="1"/>
    <row r="23845" ht="13.5" customHeight="1"/>
    <row r="23847" ht="13.5" customHeight="1"/>
    <row r="23849" ht="13.5" customHeight="1"/>
    <row r="23851" ht="13.5" customHeight="1"/>
    <row r="23853" ht="13.5" customHeight="1"/>
    <row r="23855" ht="13.5" customHeight="1"/>
    <row r="23857" ht="13.5" customHeight="1"/>
    <row r="23859" ht="13.5" customHeight="1"/>
    <row r="23861" ht="13.5" customHeight="1"/>
    <row r="23863" ht="13.5" customHeight="1"/>
    <row r="23865" ht="13.5" customHeight="1"/>
    <row r="23867" ht="13.5" customHeight="1"/>
    <row r="23869" ht="13.5" customHeight="1"/>
    <row r="23871" ht="13.5" customHeight="1"/>
    <row r="23873" ht="13.5" customHeight="1"/>
    <row r="23875" ht="13.5" customHeight="1"/>
    <row r="23877" ht="13.5" customHeight="1"/>
    <row r="23879" ht="13.5" customHeight="1"/>
    <row r="23881" ht="13.5" customHeight="1"/>
    <row r="23883" ht="13.5" customHeight="1"/>
    <row r="23885" ht="13.5" customHeight="1"/>
    <row r="23887" ht="13.5" customHeight="1"/>
    <row r="23889" ht="13.5" customHeight="1"/>
    <row r="23891" ht="13.5" customHeight="1"/>
    <row r="23893" ht="13.5" customHeight="1"/>
    <row r="23895" ht="13.5" customHeight="1"/>
    <row r="23897" ht="13.5" customHeight="1"/>
    <row r="23899" ht="13.5" customHeight="1"/>
    <row r="23901" ht="13.5" customHeight="1"/>
    <row r="23903" ht="13.5" customHeight="1"/>
    <row r="23905" ht="13.5" customHeight="1"/>
    <row r="23907" ht="13.5" customHeight="1"/>
    <row r="23909" ht="13.5" customHeight="1"/>
    <row r="23911" ht="13.5" customHeight="1"/>
    <row r="23913" ht="13.5" customHeight="1"/>
    <row r="23915" ht="13.5" customHeight="1"/>
    <row r="23917" ht="13.5" customHeight="1"/>
    <row r="23919" ht="13.5" customHeight="1"/>
    <row r="23921" ht="13.5" customHeight="1"/>
    <row r="23923" ht="13.5" customHeight="1"/>
    <row r="23925" ht="13.5" customHeight="1"/>
    <row r="23927" ht="13.5" customHeight="1"/>
    <row r="23929" ht="13.5" customHeight="1"/>
    <row r="23931" ht="13.5" customHeight="1"/>
    <row r="23933" ht="13.5" customHeight="1"/>
    <row r="23935" ht="13.5" customHeight="1"/>
    <row r="23937" ht="13.5" customHeight="1"/>
    <row r="23939" ht="13.5" customHeight="1"/>
    <row r="23941" ht="13.5" customHeight="1"/>
    <row r="23943" ht="13.5" customHeight="1"/>
    <row r="23945" ht="13.5" customHeight="1"/>
    <row r="23947" ht="13.5" customHeight="1"/>
    <row r="23949" ht="13.5" customHeight="1"/>
    <row r="23951" ht="13.5" customHeight="1"/>
    <row r="23953" ht="13.5" customHeight="1"/>
    <row r="23955" ht="13.5" customHeight="1"/>
    <row r="23957" ht="13.5" customHeight="1"/>
    <row r="23959" ht="13.5" customHeight="1"/>
    <row r="23961" ht="13.5" customHeight="1"/>
    <row r="23963" ht="13.5" customHeight="1"/>
    <row r="23965" ht="13.5" customHeight="1"/>
    <row r="23967" ht="13.5" customHeight="1"/>
    <row r="23969" ht="13.5" customHeight="1"/>
    <row r="23971" ht="13.5" customHeight="1"/>
    <row r="23973" ht="13.5" customHeight="1"/>
    <row r="23975" ht="13.5" customHeight="1"/>
    <row r="23977" ht="13.5" customHeight="1"/>
    <row r="23979" ht="13.5" customHeight="1"/>
    <row r="23981" ht="13.5" customHeight="1"/>
    <row r="23983" ht="13.5" customHeight="1"/>
    <row r="23985" ht="13.5" customHeight="1"/>
    <row r="23987" ht="13.5" customHeight="1"/>
    <row r="23989" ht="13.5" customHeight="1"/>
    <row r="23991" ht="13.5" customHeight="1"/>
    <row r="23993" ht="13.5" customHeight="1"/>
    <row r="23995" ht="13.5" customHeight="1"/>
    <row r="23997" ht="13.5" customHeight="1"/>
    <row r="23999" ht="13.5" customHeight="1"/>
    <row r="24001" ht="13.5" customHeight="1"/>
    <row r="24003" ht="13.5" customHeight="1"/>
    <row r="24005" ht="13.5" customHeight="1"/>
    <row r="24007" ht="13.5" customHeight="1"/>
    <row r="24009" ht="13.5" customHeight="1"/>
    <row r="24011" ht="13.5" customHeight="1"/>
    <row r="24013" ht="13.5" customHeight="1"/>
    <row r="24015" ht="13.5" customHeight="1"/>
    <row r="24017" ht="13.5" customHeight="1"/>
    <row r="24019" ht="13.5" customHeight="1"/>
    <row r="24021" ht="13.5" customHeight="1"/>
    <row r="24023" ht="13.5" customHeight="1"/>
    <row r="24025" ht="13.5" customHeight="1"/>
    <row r="24027" ht="13.5" customHeight="1"/>
    <row r="24029" ht="13.5" customHeight="1"/>
    <row r="24031" ht="13.5" customHeight="1"/>
    <row r="24033" ht="13.5" customHeight="1"/>
    <row r="24035" ht="13.5" customHeight="1"/>
    <row r="24037" ht="13.5" customHeight="1"/>
    <row r="24039" ht="13.5" customHeight="1"/>
    <row r="24041" ht="13.5" customHeight="1"/>
    <row r="24043" ht="13.5" customHeight="1"/>
    <row r="24045" ht="13.5" customHeight="1"/>
    <row r="24047" ht="13.5" customHeight="1"/>
    <row r="24049" ht="13.5" customHeight="1"/>
    <row r="24051" ht="13.5" customHeight="1"/>
    <row r="24053" ht="13.5" customHeight="1"/>
    <row r="24055" ht="13.5" customHeight="1"/>
    <row r="24057" ht="13.5" customHeight="1"/>
    <row r="24059" ht="13.5" customHeight="1"/>
    <row r="24061" ht="13.5" customHeight="1"/>
    <row r="24063" ht="13.5" customHeight="1"/>
    <row r="24065" ht="13.5" customHeight="1"/>
    <row r="24067" ht="13.5" customHeight="1"/>
    <row r="24069" ht="13.5" customHeight="1"/>
    <row r="24071" ht="13.5" customHeight="1"/>
    <row r="24073" ht="13.5" customHeight="1"/>
    <row r="24075" ht="13.5" customHeight="1"/>
    <row r="24077" ht="13.5" customHeight="1"/>
    <row r="24079" ht="13.5" customHeight="1"/>
    <row r="24081" ht="13.5" customHeight="1"/>
    <row r="24083" ht="13.5" customHeight="1"/>
    <row r="24085" ht="13.5" customHeight="1"/>
    <row r="24087" ht="13.5" customHeight="1"/>
    <row r="24089" ht="13.5" customHeight="1"/>
    <row r="24091" ht="13.5" customHeight="1"/>
    <row r="24093" ht="13.5" customHeight="1"/>
    <row r="24095" ht="13.5" customHeight="1"/>
    <row r="24097" ht="13.5" customHeight="1"/>
    <row r="24099" ht="13.5" customHeight="1"/>
    <row r="24101" ht="13.5" customHeight="1"/>
    <row r="24103" ht="13.5" customHeight="1"/>
    <row r="24105" ht="13.5" customHeight="1"/>
    <row r="24107" ht="13.5" customHeight="1"/>
    <row r="24109" ht="13.5" customHeight="1"/>
    <row r="24111" ht="13.5" customHeight="1"/>
    <row r="24113" ht="13.5" customHeight="1"/>
    <row r="24115" ht="13.5" customHeight="1"/>
    <row r="24117" ht="13.5" customHeight="1"/>
    <row r="24119" ht="13.5" customHeight="1"/>
    <row r="24121" ht="13.5" customHeight="1"/>
    <row r="24123" ht="13.5" customHeight="1"/>
    <row r="24125" ht="13.5" customHeight="1"/>
    <row r="24127" ht="13.5" customHeight="1"/>
    <row r="24129" ht="13.5" customHeight="1"/>
    <row r="24131" ht="13.5" customHeight="1"/>
    <row r="24133" ht="13.5" customHeight="1"/>
    <row r="24135" ht="13.5" customHeight="1"/>
    <row r="24137" ht="13.5" customHeight="1"/>
    <row r="24139" ht="13.5" customHeight="1"/>
    <row r="24141" ht="13.5" customHeight="1"/>
    <row r="24143" ht="13.5" customHeight="1"/>
    <row r="24145" ht="13.5" customHeight="1"/>
    <row r="24147" ht="13.5" customHeight="1"/>
    <row r="24149" ht="13.5" customHeight="1"/>
    <row r="24151" ht="13.5" customHeight="1"/>
    <row r="24153" ht="13.5" customHeight="1"/>
    <row r="24155" ht="13.5" customHeight="1"/>
    <row r="24157" ht="13.5" customHeight="1"/>
    <row r="24159" ht="13.5" customHeight="1"/>
    <row r="24161" ht="13.5" customHeight="1"/>
    <row r="24163" ht="13.5" customHeight="1"/>
    <row r="24165" ht="13.5" customHeight="1"/>
    <row r="24167" ht="13.5" customHeight="1"/>
    <row r="24169" ht="13.5" customHeight="1"/>
    <row r="24171" ht="13.5" customHeight="1"/>
    <row r="24173" ht="13.5" customHeight="1"/>
    <row r="24175" ht="13.5" customHeight="1"/>
    <row r="24177" ht="13.5" customHeight="1"/>
    <row r="24179" ht="13.5" customHeight="1"/>
    <row r="24181" ht="13.5" customHeight="1"/>
    <row r="24183" ht="13.5" customHeight="1"/>
    <row r="24185" ht="13.5" customHeight="1"/>
    <row r="24187" ht="13.5" customHeight="1"/>
    <row r="24189" ht="13.5" customHeight="1"/>
    <row r="24191" ht="13.5" customHeight="1"/>
    <row r="24193" ht="13.5" customHeight="1"/>
    <row r="24195" ht="13.5" customHeight="1"/>
    <row r="24197" ht="13.5" customHeight="1"/>
    <row r="24199" ht="13.5" customHeight="1"/>
    <row r="24201" ht="13.5" customHeight="1"/>
    <row r="24203" ht="13.5" customHeight="1"/>
    <row r="24205" ht="13.5" customHeight="1"/>
    <row r="24207" ht="13.5" customHeight="1"/>
    <row r="24209" ht="13.5" customHeight="1"/>
    <row r="24211" ht="13.5" customHeight="1"/>
    <row r="24213" ht="13.5" customHeight="1"/>
    <row r="24215" ht="13.5" customHeight="1"/>
    <row r="24217" ht="13.5" customHeight="1"/>
    <row r="24219" ht="13.5" customHeight="1"/>
    <row r="24221" ht="13.5" customHeight="1"/>
    <row r="24223" ht="13.5" customHeight="1"/>
    <row r="24225" ht="13.5" customHeight="1"/>
    <row r="24227" ht="13.5" customHeight="1"/>
    <row r="24229" ht="13.5" customHeight="1"/>
    <row r="24231" ht="13.5" customHeight="1"/>
    <row r="24233" ht="13.5" customHeight="1"/>
    <row r="24235" ht="13.5" customHeight="1"/>
    <row r="24237" ht="13.5" customHeight="1"/>
    <row r="24239" ht="13.5" customHeight="1"/>
    <row r="24241" ht="13.5" customHeight="1"/>
    <row r="24243" ht="13.5" customHeight="1"/>
    <row r="24245" ht="13.5" customHeight="1"/>
    <row r="24247" ht="13.5" customHeight="1"/>
    <row r="24249" ht="13.5" customHeight="1"/>
    <row r="24251" ht="13.5" customHeight="1"/>
    <row r="24253" ht="13.5" customHeight="1"/>
    <row r="24255" ht="13.5" customHeight="1"/>
    <row r="24257" ht="13.5" customHeight="1"/>
    <row r="24259" ht="13.5" customHeight="1"/>
    <row r="24261" ht="13.5" customHeight="1"/>
    <row r="24263" ht="13.5" customHeight="1"/>
    <row r="24265" ht="13.5" customHeight="1"/>
    <row r="24267" ht="13.5" customHeight="1"/>
    <row r="24269" ht="13.5" customHeight="1"/>
    <row r="24271" ht="13.5" customHeight="1"/>
    <row r="24273" ht="13.5" customHeight="1"/>
    <row r="24275" ht="13.5" customHeight="1"/>
    <row r="24277" ht="13.5" customHeight="1"/>
    <row r="24279" ht="13.5" customHeight="1"/>
    <row r="24281" ht="13.5" customHeight="1"/>
    <row r="24283" ht="13.5" customHeight="1"/>
    <row r="24285" ht="13.5" customHeight="1"/>
    <row r="24287" ht="13.5" customHeight="1"/>
    <row r="24289" ht="13.5" customHeight="1"/>
    <row r="24291" ht="13.5" customHeight="1"/>
    <row r="24293" ht="13.5" customHeight="1"/>
    <row r="24295" ht="13.5" customHeight="1"/>
    <row r="24297" ht="13.5" customHeight="1"/>
    <row r="24299" ht="13.5" customHeight="1"/>
    <row r="24301" ht="13.5" customHeight="1"/>
    <row r="24303" ht="13.5" customHeight="1"/>
    <row r="24305" ht="13.5" customHeight="1"/>
    <row r="24307" ht="13.5" customHeight="1"/>
    <row r="24309" ht="13.5" customHeight="1"/>
    <row r="24311" ht="13.5" customHeight="1"/>
    <row r="24313" ht="13.5" customHeight="1"/>
    <row r="24315" ht="13.5" customHeight="1"/>
    <row r="24317" ht="13.5" customHeight="1"/>
    <row r="24319" ht="13.5" customHeight="1"/>
    <row r="24321" ht="13.5" customHeight="1"/>
    <row r="24323" ht="13.5" customHeight="1"/>
    <row r="24325" ht="13.5" customHeight="1"/>
    <row r="24327" ht="13.5" customHeight="1"/>
    <row r="24329" ht="13.5" customHeight="1"/>
    <row r="24331" ht="13.5" customHeight="1"/>
    <row r="24333" ht="13.5" customHeight="1"/>
    <row r="24335" ht="13.5" customHeight="1"/>
    <row r="24337" ht="13.5" customHeight="1"/>
    <row r="24339" ht="13.5" customHeight="1"/>
    <row r="24341" ht="13.5" customHeight="1"/>
    <row r="24343" ht="13.5" customHeight="1"/>
    <row r="24345" ht="13.5" customHeight="1"/>
    <row r="24347" ht="13.5" customHeight="1"/>
    <row r="24349" ht="13.5" customHeight="1"/>
    <row r="24351" ht="13.5" customHeight="1"/>
    <row r="24353" ht="13.5" customHeight="1"/>
    <row r="24355" ht="13.5" customHeight="1"/>
    <row r="24357" ht="13.5" customHeight="1"/>
    <row r="24359" ht="13.5" customHeight="1"/>
    <row r="24361" ht="13.5" customHeight="1"/>
    <row r="24363" ht="13.5" customHeight="1"/>
    <row r="24365" ht="13.5" customHeight="1"/>
    <row r="24367" ht="13.5" customHeight="1"/>
    <row r="24369" ht="13.5" customHeight="1"/>
    <row r="24371" ht="13.5" customHeight="1"/>
    <row r="24373" ht="13.5" customHeight="1"/>
    <row r="24375" ht="13.5" customHeight="1"/>
    <row r="24377" ht="13.5" customHeight="1"/>
    <row r="24379" ht="13.5" customHeight="1"/>
    <row r="24381" ht="13.5" customHeight="1"/>
    <row r="24383" ht="13.5" customHeight="1"/>
    <row r="24385" ht="13.5" customHeight="1"/>
    <row r="24387" ht="13.5" customHeight="1"/>
    <row r="24389" ht="13.5" customHeight="1"/>
    <row r="24391" ht="13.5" customHeight="1"/>
    <row r="24393" ht="13.5" customHeight="1"/>
    <row r="24395" ht="13.5" customHeight="1"/>
    <row r="24397" ht="13.5" customHeight="1"/>
    <row r="24399" ht="13.5" customHeight="1"/>
    <row r="24401" ht="13.5" customHeight="1"/>
    <row r="24403" ht="13.5" customHeight="1"/>
    <row r="24405" ht="13.5" customHeight="1"/>
    <row r="24407" ht="13.5" customHeight="1"/>
    <row r="24409" ht="13.5" customHeight="1"/>
    <row r="24411" ht="13.5" customHeight="1"/>
    <row r="24413" ht="13.5" customHeight="1"/>
    <row r="24415" ht="13.5" customHeight="1"/>
    <row r="24417" ht="13.5" customHeight="1"/>
    <row r="24419" ht="13.5" customHeight="1"/>
    <row r="24421" ht="13.5" customHeight="1"/>
    <row r="24423" ht="13.5" customHeight="1"/>
    <row r="24425" ht="13.5" customHeight="1"/>
    <row r="24427" ht="13.5" customHeight="1"/>
    <row r="24429" ht="13.5" customHeight="1"/>
    <row r="24431" ht="13.5" customHeight="1"/>
    <row r="24433" ht="13.5" customHeight="1"/>
    <row r="24435" ht="13.5" customHeight="1"/>
    <row r="24437" ht="13.5" customHeight="1"/>
    <row r="24439" ht="13.5" customHeight="1"/>
    <row r="24441" ht="13.5" customHeight="1"/>
    <row r="24443" ht="13.5" customHeight="1"/>
    <row r="24445" ht="13.5" customHeight="1"/>
    <row r="24447" ht="13.5" customHeight="1"/>
    <row r="24449" ht="13.5" customHeight="1"/>
    <row r="24451" ht="13.5" customHeight="1"/>
    <row r="24453" ht="13.5" customHeight="1"/>
    <row r="24455" ht="13.5" customHeight="1"/>
    <row r="24457" ht="13.5" customHeight="1"/>
    <row r="24459" ht="13.5" customHeight="1"/>
    <row r="24461" ht="13.5" customHeight="1"/>
    <row r="24463" ht="13.5" customHeight="1"/>
    <row r="24465" ht="13.5" customHeight="1"/>
    <row r="24467" ht="13.5" customHeight="1"/>
    <row r="24469" ht="13.5" customHeight="1"/>
    <row r="24471" ht="13.5" customHeight="1"/>
    <row r="24473" ht="13.5" customHeight="1"/>
    <row r="24475" ht="13.5" customHeight="1"/>
    <row r="24477" ht="13.5" customHeight="1"/>
    <row r="24479" ht="13.5" customHeight="1"/>
    <row r="24481" ht="13.5" customHeight="1"/>
    <row r="24483" ht="13.5" customHeight="1"/>
    <row r="24485" ht="13.5" customHeight="1"/>
    <row r="24487" ht="13.5" customHeight="1"/>
    <row r="24489" ht="13.5" customHeight="1"/>
    <row r="24491" ht="13.5" customHeight="1"/>
    <row r="24493" ht="13.5" customHeight="1"/>
    <row r="24495" ht="13.5" customHeight="1"/>
    <row r="24497" ht="13.5" customHeight="1"/>
    <row r="24499" ht="13.5" customHeight="1"/>
    <row r="24501" ht="13.5" customHeight="1"/>
    <row r="24503" ht="13.5" customHeight="1"/>
    <row r="24505" ht="13.5" customHeight="1"/>
    <row r="24507" ht="13.5" customHeight="1"/>
    <row r="24509" ht="13.5" customHeight="1"/>
    <row r="24511" ht="13.5" customHeight="1"/>
    <row r="24513" ht="13.5" customHeight="1"/>
    <row r="24515" ht="13.5" customHeight="1"/>
    <row r="24517" ht="13.5" customHeight="1"/>
    <row r="24519" ht="13.5" customHeight="1"/>
    <row r="24521" ht="13.5" customHeight="1"/>
    <row r="24523" ht="13.5" customHeight="1"/>
    <row r="24525" ht="13.5" customHeight="1"/>
    <row r="24527" ht="13.5" customHeight="1"/>
    <row r="24529" ht="13.5" customHeight="1"/>
    <row r="24531" ht="13.5" customHeight="1"/>
    <row r="24533" ht="13.5" customHeight="1"/>
    <row r="24535" ht="13.5" customHeight="1"/>
    <row r="24537" ht="13.5" customHeight="1"/>
    <row r="24539" ht="13.5" customHeight="1"/>
    <row r="24541" ht="13.5" customHeight="1"/>
    <row r="24543" ht="13.5" customHeight="1"/>
    <row r="24545" ht="13.5" customHeight="1"/>
    <row r="24547" ht="13.5" customHeight="1"/>
    <row r="24549" ht="13.5" customHeight="1"/>
    <row r="24551" ht="13.5" customHeight="1"/>
    <row r="24553" ht="13.5" customHeight="1"/>
    <row r="24555" ht="13.5" customHeight="1"/>
    <row r="24557" ht="13.5" customHeight="1"/>
    <row r="24559" ht="13.5" customHeight="1"/>
    <row r="24561" ht="13.5" customHeight="1"/>
    <row r="24563" ht="13.5" customHeight="1"/>
    <row r="24565" ht="13.5" customHeight="1"/>
    <row r="24567" ht="13.5" customHeight="1"/>
    <row r="24569" ht="13.5" customHeight="1"/>
    <row r="24571" ht="13.5" customHeight="1"/>
    <row r="24573" ht="13.5" customHeight="1"/>
    <row r="24575" ht="13.5" customHeight="1"/>
    <row r="24577" ht="13.5" customHeight="1"/>
    <row r="24579" ht="13.5" customHeight="1"/>
    <row r="24581" ht="13.5" customHeight="1"/>
    <row r="24583" ht="13.5" customHeight="1"/>
    <row r="24585" ht="13.5" customHeight="1"/>
    <row r="24587" ht="13.5" customHeight="1"/>
    <row r="24589" ht="13.5" customHeight="1"/>
    <row r="24591" ht="13.5" customHeight="1"/>
    <row r="24593" ht="13.5" customHeight="1"/>
    <row r="24595" ht="13.5" customHeight="1"/>
    <row r="24597" ht="13.5" customHeight="1"/>
    <row r="24599" ht="13.5" customHeight="1"/>
    <row r="24601" ht="13.5" customHeight="1"/>
    <row r="24603" ht="13.5" customHeight="1"/>
    <row r="24605" ht="13.5" customHeight="1"/>
    <row r="24607" ht="13.5" customHeight="1"/>
    <row r="24609" ht="13.5" customHeight="1"/>
    <row r="24611" ht="13.5" customHeight="1"/>
    <row r="24613" ht="13.5" customHeight="1"/>
    <row r="24615" ht="13.5" customHeight="1"/>
    <row r="24617" ht="13.5" customHeight="1"/>
    <row r="24619" ht="13.5" customHeight="1"/>
    <row r="24621" ht="13.5" customHeight="1"/>
    <row r="24623" ht="13.5" customHeight="1"/>
    <row r="24625" ht="13.5" customHeight="1"/>
    <row r="24627" ht="13.5" customHeight="1"/>
    <row r="24629" ht="13.5" customHeight="1"/>
    <row r="24631" ht="13.5" customHeight="1"/>
    <row r="24633" ht="13.5" customHeight="1"/>
    <row r="24635" ht="13.5" customHeight="1"/>
    <row r="24637" ht="13.5" customHeight="1"/>
    <row r="24639" ht="13.5" customHeight="1"/>
    <row r="24641" ht="13.5" customHeight="1"/>
    <row r="24643" ht="13.5" customHeight="1"/>
    <row r="24645" ht="13.5" customHeight="1"/>
    <row r="24647" ht="13.5" customHeight="1"/>
    <row r="24649" ht="13.5" customHeight="1"/>
    <row r="24651" ht="13.5" customHeight="1"/>
    <row r="24653" ht="13.5" customHeight="1"/>
    <row r="24655" ht="13.5" customHeight="1"/>
    <row r="24657" ht="13.5" customHeight="1"/>
    <row r="24659" ht="13.5" customHeight="1"/>
    <row r="24661" ht="13.5" customHeight="1"/>
    <row r="24663" ht="13.5" customHeight="1"/>
    <row r="24665" ht="13.5" customHeight="1"/>
    <row r="24667" ht="13.5" customHeight="1"/>
    <row r="24669" ht="13.5" customHeight="1"/>
    <row r="24671" ht="13.5" customHeight="1"/>
    <row r="24673" ht="13.5" customHeight="1"/>
    <row r="24675" ht="13.5" customHeight="1"/>
    <row r="24677" ht="13.5" customHeight="1"/>
    <row r="24679" ht="13.5" customHeight="1"/>
    <row r="24681" ht="13.5" customHeight="1"/>
    <row r="24683" ht="13.5" customHeight="1"/>
    <row r="24685" ht="13.5" customHeight="1"/>
    <row r="24687" ht="13.5" customHeight="1"/>
    <row r="24689" ht="13.5" customHeight="1"/>
    <row r="24691" ht="13.5" customHeight="1"/>
    <row r="24693" ht="13.5" customHeight="1"/>
    <row r="24695" ht="13.5" customHeight="1"/>
    <row r="24697" ht="13.5" customHeight="1"/>
    <row r="24699" ht="13.5" customHeight="1"/>
    <row r="24701" ht="13.5" customHeight="1"/>
    <row r="24703" ht="13.5" customHeight="1"/>
    <row r="24705" ht="13.5" customHeight="1"/>
    <row r="24707" ht="13.5" customHeight="1"/>
    <row r="24709" ht="13.5" customHeight="1"/>
    <row r="24711" ht="13.5" customHeight="1"/>
    <row r="24713" ht="13.5" customHeight="1"/>
    <row r="24715" ht="13.5" customHeight="1"/>
    <row r="24717" ht="13.5" customHeight="1"/>
    <row r="24719" ht="13.5" customHeight="1"/>
    <row r="24721" ht="13.5" customHeight="1"/>
    <row r="24723" ht="13.5" customHeight="1"/>
    <row r="24725" ht="13.5" customHeight="1"/>
    <row r="24727" ht="13.5" customHeight="1"/>
    <row r="24729" ht="13.5" customHeight="1"/>
    <row r="24731" ht="13.5" customHeight="1"/>
    <row r="24733" ht="13.5" customHeight="1"/>
    <row r="24735" ht="13.5" customHeight="1"/>
    <row r="24737" ht="13.5" customHeight="1"/>
    <row r="24739" ht="13.5" customHeight="1"/>
    <row r="24741" ht="13.5" customHeight="1"/>
    <row r="24743" ht="13.5" customHeight="1"/>
    <row r="24745" ht="13.5" customHeight="1"/>
    <row r="24747" ht="13.5" customHeight="1"/>
    <row r="24749" ht="13.5" customHeight="1"/>
    <row r="24751" ht="13.5" customHeight="1"/>
    <row r="24753" ht="13.5" customHeight="1"/>
    <row r="24755" ht="13.5" customHeight="1"/>
    <row r="24757" ht="13.5" customHeight="1"/>
    <row r="24759" ht="13.5" customHeight="1"/>
    <row r="24761" ht="13.5" customHeight="1"/>
    <row r="24763" ht="13.5" customHeight="1"/>
    <row r="24765" ht="13.5" customHeight="1"/>
    <row r="24767" ht="13.5" customHeight="1"/>
    <row r="24769" ht="13.5" customHeight="1"/>
    <row r="24771" ht="13.5" customHeight="1"/>
    <row r="24773" ht="13.5" customHeight="1"/>
    <row r="24775" ht="13.5" customHeight="1"/>
    <row r="24777" ht="13.5" customHeight="1"/>
    <row r="24779" ht="13.5" customHeight="1"/>
    <row r="24781" ht="13.5" customHeight="1"/>
    <row r="24783" ht="13.5" customHeight="1"/>
    <row r="24785" ht="13.5" customHeight="1"/>
    <row r="24787" ht="13.5" customHeight="1"/>
    <row r="24789" ht="13.5" customHeight="1"/>
    <row r="24791" ht="13.5" customHeight="1"/>
    <row r="24793" ht="13.5" customHeight="1"/>
    <row r="24795" ht="13.5" customHeight="1"/>
    <row r="24797" ht="13.5" customHeight="1"/>
    <row r="24799" ht="13.5" customHeight="1"/>
    <row r="24801" ht="13.5" customHeight="1"/>
    <row r="24803" ht="13.5" customHeight="1"/>
    <row r="24805" ht="13.5" customHeight="1"/>
    <row r="24807" ht="13.5" customHeight="1"/>
    <row r="24809" ht="13.5" customHeight="1"/>
    <row r="24811" ht="13.5" customHeight="1"/>
    <row r="24813" ht="13.5" customHeight="1"/>
    <row r="24815" ht="13.5" customHeight="1"/>
    <row r="24817" ht="13.5" customHeight="1"/>
    <row r="24819" ht="13.5" customHeight="1"/>
    <row r="24821" ht="13.5" customHeight="1"/>
    <row r="24823" ht="13.5" customHeight="1"/>
    <row r="24825" ht="13.5" customHeight="1"/>
    <row r="24827" ht="13.5" customHeight="1"/>
    <row r="24829" ht="13.5" customHeight="1"/>
    <row r="24831" ht="13.5" customHeight="1"/>
    <row r="24833" ht="13.5" customHeight="1"/>
    <row r="24835" ht="13.5" customHeight="1"/>
    <row r="24837" ht="13.5" customHeight="1"/>
    <row r="24839" ht="13.5" customHeight="1"/>
    <row r="24841" ht="13.5" customHeight="1"/>
    <row r="24843" ht="13.5" customHeight="1"/>
    <row r="24845" ht="13.5" customHeight="1"/>
    <row r="24847" ht="13.5" customHeight="1"/>
    <row r="24849" ht="13.5" customHeight="1"/>
    <row r="24851" ht="13.5" customHeight="1"/>
    <row r="24853" ht="13.5" customHeight="1"/>
    <row r="24855" ht="13.5" customHeight="1"/>
    <row r="24857" ht="13.5" customHeight="1"/>
    <row r="24859" ht="13.5" customHeight="1"/>
    <row r="24861" ht="13.5" customHeight="1"/>
    <row r="24863" ht="13.5" customHeight="1"/>
    <row r="24865" ht="13.5" customHeight="1"/>
    <row r="24867" ht="13.5" customHeight="1"/>
    <row r="24869" ht="13.5" customHeight="1"/>
    <row r="24871" ht="13.5" customHeight="1"/>
    <row r="24873" ht="13.5" customHeight="1"/>
    <row r="24875" ht="13.5" customHeight="1"/>
    <row r="24877" ht="13.5" customHeight="1"/>
    <row r="24879" ht="13.5" customHeight="1"/>
    <row r="24881" ht="13.5" customHeight="1"/>
    <row r="24883" ht="13.5" customHeight="1"/>
    <row r="24885" ht="13.5" customHeight="1"/>
    <row r="24887" ht="13.5" customHeight="1"/>
    <row r="24889" ht="13.5" customHeight="1"/>
    <row r="24891" ht="13.5" customHeight="1"/>
    <row r="24893" ht="13.5" customHeight="1"/>
    <row r="24895" ht="13.5" customHeight="1"/>
    <row r="24897" ht="13.5" customHeight="1"/>
    <row r="24899" ht="13.5" customHeight="1"/>
    <row r="24901" ht="13.5" customHeight="1"/>
    <row r="24903" ht="13.5" customHeight="1"/>
    <row r="24905" ht="13.5" customHeight="1"/>
    <row r="24907" ht="13.5" customHeight="1"/>
    <row r="24909" ht="13.5" customHeight="1"/>
    <row r="24911" ht="13.5" customHeight="1"/>
    <row r="24913" ht="13.5" customHeight="1"/>
    <row r="24915" ht="13.5" customHeight="1"/>
    <row r="24917" ht="13.5" customHeight="1"/>
    <row r="24919" ht="13.5" customHeight="1"/>
    <row r="24921" ht="13.5" customHeight="1"/>
    <row r="24923" ht="13.5" customHeight="1"/>
    <row r="24925" ht="13.5" customHeight="1"/>
    <row r="24927" ht="13.5" customHeight="1"/>
    <row r="24929" ht="13.5" customHeight="1"/>
    <row r="24931" ht="13.5" customHeight="1"/>
    <row r="24933" ht="13.5" customHeight="1"/>
    <row r="24935" ht="13.5" customHeight="1"/>
    <row r="24937" ht="13.5" customHeight="1"/>
    <row r="24939" ht="13.5" customHeight="1"/>
    <row r="24941" ht="13.5" customHeight="1"/>
    <row r="24943" ht="13.5" customHeight="1"/>
    <row r="24945" ht="13.5" customHeight="1"/>
    <row r="24947" ht="13.5" customHeight="1"/>
    <row r="24949" ht="13.5" customHeight="1"/>
    <row r="24951" ht="13.5" customHeight="1"/>
    <row r="24953" ht="13.5" customHeight="1"/>
    <row r="24955" ht="13.5" customHeight="1"/>
    <row r="24957" ht="13.5" customHeight="1"/>
    <row r="24959" ht="13.5" customHeight="1"/>
    <row r="24961" ht="13.5" customHeight="1"/>
    <row r="24963" ht="13.5" customHeight="1"/>
    <row r="24965" ht="13.5" customHeight="1"/>
    <row r="24967" ht="13.5" customHeight="1"/>
    <row r="24969" ht="13.5" customHeight="1"/>
    <row r="24971" ht="13.5" customHeight="1"/>
    <row r="24973" ht="13.5" customHeight="1"/>
    <row r="24975" ht="13.5" customHeight="1"/>
    <row r="24977" ht="13.5" customHeight="1"/>
    <row r="24979" ht="13.5" customHeight="1"/>
    <row r="24981" ht="13.5" customHeight="1"/>
    <row r="24983" ht="13.5" customHeight="1"/>
    <row r="24985" ht="13.5" customHeight="1"/>
    <row r="24987" ht="13.5" customHeight="1"/>
    <row r="24989" ht="13.5" customHeight="1"/>
    <row r="24991" ht="13.5" customHeight="1"/>
    <row r="24993" ht="13.5" customHeight="1"/>
    <row r="24995" ht="13.5" customHeight="1"/>
    <row r="24997" ht="13.5" customHeight="1"/>
    <row r="24999" ht="13.5" customHeight="1"/>
    <row r="25001" ht="13.5" customHeight="1"/>
    <row r="25003" ht="13.5" customHeight="1"/>
    <row r="25005" ht="13.5" customHeight="1"/>
    <row r="25007" ht="13.5" customHeight="1"/>
    <row r="25009" ht="13.5" customHeight="1"/>
    <row r="25011" ht="13.5" customHeight="1"/>
    <row r="25013" ht="13.5" customHeight="1"/>
    <row r="25015" ht="13.5" customHeight="1"/>
    <row r="25017" ht="13.5" customHeight="1"/>
    <row r="25019" ht="13.5" customHeight="1"/>
    <row r="25021" ht="13.5" customHeight="1"/>
    <row r="25023" ht="13.5" customHeight="1"/>
    <row r="25025" ht="13.5" customHeight="1"/>
    <row r="25027" ht="13.5" customHeight="1"/>
    <row r="25029" ht="13.5" customHeight="1"/>
    <row r="25031" ht="13.5" customHeight="1"/>
    <row r="25033" ht="13.5" customHeight="1"/>
    <row r="25035" ht="13.5" customHeight="1"/>
    <row r="25037" ht="13.5" customHeight="1"/>
    <row r="25039" ht="13.5" customHeight="1"/>
    <row r="25041" ht="13.5" customHeight="1"/>
    <row r="25043" ht="13.5" customHeight="1"/>
    <row r="25045" ht="13.5" customHeight="1"/>
    <row r="25047" ht="13.5" customHeight="1"/>
    <row r="25049" ht="13.5" customHeight="1"/>
    <row r="25051" ht="13.5" customHeight="1"/>
    <row r="25053" ht="13.5" customHeight="1"/>
    <row r="25055" ht="13.5" customHeight="1"/>
    <row r="25057" ht="13.5" customHeight="1"/>
    <row r="25059" ht="13.5" customHeight="1"/>
    <row r="25061" ht="13.5" customHeight="1"/>
    <row r="25063" ht="13.5" customHeight="1"/>
    <row r="25065" ht="13.5" customHeight="1"/>
    <row r="25067" ht="13.5" customHeight="1"/>
    <row r="25069" ht="13.5" customHeight="1"/>
    <row r="25071" ht="13.5" customHeight="1"/>
    <row r="25073" ht="13.5" customHeight="1"/>
    <row r="25075" ht="13.5" customHeight="1"/>
    <row r="25077" ht="13.5" customHeight="1"/>
    <row r="25079" ht="13.5" customHeight="1"/>
    <row r="25081" ht="13.5" customHeight="1"/>
    <row r="25083" ht="13.5" customHeight="1"/>
    <row r="25085" ht="13.5" customHeight="1"/>
    <row r="25087" ht="13.5" customHeight="1"/>
    <row r="25089" ht="13.5" customHeight="1"/>
    <row r="25091" ht="13.5" customHeight="1"/>
    <row r="25093" ht="13.5" customHeight="1"/>
    <row r="25095" ht="13.5" customHeight="1"/>
    <row r="25097" ht="13.5" customHeight="1"/>
    <row r="25099" ht="13.5" customHeight="1"/>
    <row r="25101" ht="13.5" customHeight="1"/>
    <row r="25103" ht="13.5" customHeight="1"/>
    <row r="25105" ht="13.5" customHeight="1"/>
    <row r="25107" ht="13.5" customHeight="1"/>
    <row r="25109" ht="13.5" customHeight="1"/>
    <row r="25111" ht="13.5" customHeight="1"/>
    <row r="25113" ht="13.5" customHeight="1"/>
    <row r="25115" ht="13.5" customHeight="1"/>
    <row r="25117" ht="13.5" customHeight="1"/>
    <row r="25119" ht="13.5" customHeight="1"/>
    <row r="25121" ht="13.5" customHeight="1"/>
    <row r="25123" ht="13.5" customHeight="1"/>
    <row r="25125" ht="13.5" customHeight="1"/>
    <row r="25127" ht="13.5" customHeight="1"/>
    <row r="25129" ht="13.5" customHeight="1"/>
    <row r="25131" ht="13.5" customHeight="1"/>
    <row r="25133" ht="13.5" customHeight="1"/>
    <row r="25135" ht="13.5" customHeight="1"/>
    <row r="25137" ht="13.5" customHeight="1"/>
    <row r="25139" ht="13.5" customHeight="1"/>
    <row r="25141" ht="13.5" customHeight="1"/>
    <row r="25143" ht="13.5" customHeight="1"/>
    <row r="25145" ht="13.5" customHeight="1"/>
    <row r="25147" ht="13.5" customHeight="1"/>
    <row r="25149" ht="13.5" customHeight="1"/>
    <row r="25151" ht="13.5" customHeight="1"/>
    <row r="25153" ht="13.5" customHeight="1"/>
    <row r="25155" ht="13.5" customHeight="1"/>
    <row r="25157" ht="13.5" customHeight="1"/>
    <row r="25159" ht="13.5" customHeight="1"/>
    <row r="25161" ht="13.5" customHeight="1"/>
    <row r="25163" ht="13.5" customHeight="1"/>
    <row r="25165" ht="13.5" customHeight="1"/>
    <row r="25167" ht="13.5" customHeight="1"/>
    <row r="25169" ht="13.5" customHeight="1"/>
    <row r="25171" ht="13.5" customHeight="1"/>
    <row r="25173" ht="13.5" customHeight="1"/>
    <row r="25175" ht="13.5" customHeight="1"/>
    <row r="25177" ht="13.5" customHeight="1"/>
    <row r="25179" ht="13.5" customHeight="1"/>
    <row r="25181" ht="13.5" customHeight="1"/>
    <row r="25183" ht="13.5" customHeight="1"/>
    <row r="25185" ht="13.5" customHeight="1"/>
    <row r="25187" ht="13.5" customHeight="1"/>
    <row r="25189" ht="13.5" customHeight="1"/>
    <row r="25191" ht="13.5" customHeight="1"/>
    <row r="25193" ht="13.5" customHeight="1"/>
    <row r="25195" ht="13.5" customHeight="1"/>
    <row r="25197" ht="13.5" customHeight="1"/>
    <row r="25199" ht="13.5" customHeight="1"/>
    <row r="25201" ht="13.5" customHeight="1"/>
    <row r="25203" ht="13.5" customHeight="1"/>
    <row r="25205" ht="13.5" customHeight="1"/>
    <row r="25207" ht="13.5" customHeight="1"/>
    <row r="25209" ht="13.5" customHeight="1"/>
    <row r="25211" ht="13.5" customHeight="1"/>
    <row r="25213" ht="13.5" customHeight="1"/>
    <row r="25215" ht="13.5" customHeight="1"/>
    <row r="25217" ht="13.5" customHeight="1"/>
    <row r="25219" ht="13.5" customHeight="1"/>
    <row r="25221" ht="13.5" customHeight="1"/>
    <row r="25223" ht="13.5" customHeight="1"/>
    <row r="25225" ht="13.5" customHeight="1"/>
    <row r="25227" ht="13.5" customHeight="1"/>
    <row r="25229" ht="13.5" customHeight="1"/>
    <row r="25231" ht="13.5" customHeight="1"/>
    <row r="25233" ht="13.5" customHeight="1"/>
    <row r="25235" ht="13.5" customHeight="1"/>
    <row r="25237" ht="13.5" customHeight="1"/>
    <row r="25239" ht="13.5" customHeight="1"/>
    <row r="25241" ht="13.5" customHeight="1"/>
    <row r="25243" ht="13.5" customHeight="1"/>
    <row r="25245" ht="13.5" customHeight="1"/>
    <row r="25247" ht="13.5" customHeight="1"/>
    <row r="25249" ht="13.5" customHeight="1"/>
    <row r="25251" ht="13.5" customHeight="1"/>
    <row r="25253" ht="13.5" customHeight="1"/>
    <row r="25255" ht="13.5" customHeight="1"/>
    <row r="25257" ht="13.5" customHeight="1"/>
    <row r="25259" ht="13.5" customHeight="1"/>
    <row r="25261" ht="13.5" customHeight="1"/>
    <row r="25263" ht="13.5" customHeight="1"/>
    <row r="25265" ht="13.5" customHeight="1"/>
    <row r="25267" ht="13.5" customHeight="1"/>
    <row r="25269" ht="13.5" customHeight="1"/>
    <row r="25271" ht="13.5" customHeight="1"/>
    <row r="25273" ht="13.5" customHeight="1"/>
    <row r="25275" ht="13.5" customHeight="1"/>
    <row r="25277" ht="13.5" customHeight="1"/>
    <row r="25279" ht="13.5" customHeight="1"/>
    <row r="25281" ht="13.5" customHeight="1"/>
    <row r="25283" ht="13.5" customHeight="1"/>
    <row r="25285" ht="13.5" customHeight="1"/>
    <row r="25287" ht="13.5" customHeight="1"/>
    <row r="25289" ht="13.5" customHeight="1"/>
    <row r="25291" ht="13.5" customHeight="1"/>
    <row r="25293" ht="13.5" customHeight="1"/>
    <row r="25295" ht="13.5" customHeight="1"/>
    <row r="25297" ht="13.5" customHeight="1"/>
    <row r="25299" ht="13.5" customHeight="1"/>
    <row r="25301" ht="13.5" customHeight="1"/>
    <row r="25303" ht="13.5" customHeight="1"/>
    <row r="25305" ht="13.5" customHeight="1"/>
    <row r="25307" ht="13.5" customHeight="1"/>
    <row r="25309" ht="13.5" customHeight="1"/>
    <row r="25311" ht="13.5" customHeight="1"/>
    <row r="25313" ht="13.5" customHeight="1"/>
    <row r="25315" ht="13.5" customHeight="1"/>
    <row r="25317" ht="13.5" customHeight="1"/>
    <row r="25319" ht="13.5" customHeight="1"/>
    <row r="25321" ht="13.5" customHeight="1"/>
    <row r="25323" ht="13.5" customHeight="1"/>
    <row r="25325" ht="13.5" customHeight="1"/>
    <row r="25327" ht="13.5" customHeight="1"/>
    <row r="25329" ht="13.5" customHeight="1"/>
    <row r="25331" ht="13.5" customHeight="1"/>
    <row r="25333" ht="13.5" customHeight="1"/>
    <row r="25335" ht="13.5" customHeight="1"/>
    <row r="25337" ht="13.5" customHeight="1"/>
    <row r="25339" ht="13.5" customHeight="1"/>
    <row r="25341" ht="13.5" customHeight="1"/>
    <row r="25343" ht="13.5" customHeight="1"/>
    <row r="25345" ht="13.5" customHeight="1"/>
    <row r="25347" ht="13.5" customHeight="1"/>
    <row r="25349" ht="13.5" customHeight="1"/>
    <row r="25351" ht="13.5" customHeight="1"/>
    <row r="25353" ht="13.5" customHeight="1"/>
    <row r="25355" ht="13.5" customHeight="1"/>
    <row r="25357" ht="13.5" customHeight="1"/>
    <row r="25359" ht="13.5" customHeight="1"/>
    <row r="25361" ht="13.5" customHeight="1"/>
    <row r="25363" ht="13.5" customHeight="1"/>
    <row r="25365" ht="13.5" customHeight="1"/>
    <row r="25367" ht="13.5" customHeight="1"/>
    <row r="25369" ht="13.5" customHeight="1"/>
    <row r="25371" ht="13.5" customHeight="1"/>
    <row r="25373" ht="13.5" customHeight="1"/>
    <row r="25375" ht="13.5" customHeight="1"/>
    <row r="25377" ht="13.5" customHeight="1"/>
    <row r="25379" ht="13.5" customHeight="1"/>
    <row r="25381" ht="13.5" customHeight="1"/>
    <row r="25383" ht="13.5" customHeight="1"/>
    <row r="25385" ht="13.5" customHeight="1"/>
    <row r="25387" ht="13.5" customHeight="1"/>
    <row r="25389" ht="13.5" customHeight="1"/>
    <row r="25391" ht="13.5" customHeight="1"/>
    <row r="25393" ht="13.5" customHeight="1"/>
    <row r="25395" ht="13.5" customHeight="1"/>
    <row r="25397" ht="13.5" customHeight="1"/>
    <row r="25399" ht="13.5" customHeight="1"/>
    <row r="25401" ht="13.5" customHeight="1"/>
    <row r="25403" ht="13.5" customHeight="1"/>
    <row r="25405" ht="13.5" customHeight="1"/>
    <row r="25407" ht="13.5" customHeight="1"/>
    <row r="25409" ht="13.5" customHeight="1"/>
    <row r="25411" ht="13.5" customHeight="1"/>
    <row r="25413" ht="13.5" customHeight="1"/>
    <row r="25415" ht="13.5" customHeight="1"/>
    <row r="25417" ht="13.5" customHeight="1"/>
    <row r="25419" ht="13.5" customHeight="1"/>
    <row r="25421" ht="13.5" customHeight="1"/>
    <row r="25423" ht="13.5" customHeight="1"/>
    <row r="25425" ht="13.5" customHeight="1"/>
    <row r="25427" ht="13.5" customHeight="1"/>
    <row r="25429" ht="13.5" customHeight="1"/>
    <row r="25431" ht="13.5" customHeight="1"/>
    <row r="25433" ht="13.5" customHeight="1"/>
    <row r="25435" ht="13.5" customHeight="1"/>
    <row r="25437" ht="13.5" customHeight="1"/>
    <row r="25439" ht="13.5" customHeight="1"/>
    <row r="25441" ht="13.5" customHeight="1"/>
    <row r="25443" ht="13.5" customHeight="1"/>
    <row r="25445" ht="13.5" customHeight="1"/>
    <row r="25447" ht="13.5" customHeight="1"/>
    <row r="25449" ht="13.5" customHeight="1"/>
    <row r="25451" ht="13.5" customHeight="1"/>
    <row r="25453" ht="13.5" customHeight="1"/>
    <row r="25455" ht="13.5" customHeight="1"/>
    <row r="25457" ht="13.5" customHeight="1"/>
    <row r="25459" ht="13.5" customHeight="1"/>
    <row r="25461" ht="13.5" customHeight="1"/>
    <row r="25463" ht="13.5" customHeight="1"/>
    <row r="25465" ht="13.5" customHeight="1"/>
    <row r="25467" ht="13.5" customHeight="1"/>
    <row r="25469" ht="13.5" customHeight="1"/>
    <row r="25471" ht="13.5" customHeight="1"/>
    <row r="25473" ht="13.5" customHeight="1"/>
    <row r="25475" ht="13.5" customHeight="1"/>
    <row r="25477" ht="13.5" customHeight="1"/>
    <row r="25479" ht="13.5" customHeight="1"/>
    <row r="25481" ht="13.5" customHeight="1"/>
    <row r="25483" ht="13.5" customHeight="1"/>
    <row r="25485" ht="13.5" customHeight="1"/>
    <row r="25487" ht="13.5" customHeight="1"/>
    <row r="25489" ht="13.5" customHeight="1"/>
    <row r="25491" ht="13.5" customHeight="1"/>
    <row r="25493" ht="13.5" customHeight="1"/>
    <row r="25495" ht="13.5" customHeight="1"/>
    <row r="25497" ht="13.5" customHeight="1"/>
    <row r="25499" ht="13.5" customHeight="1"/>
    <row r="25501" ht="13.5" customHeight="1"/>
    <row r="25503" ht="13.5" customHeight="1"/>
    <row r="25505" ht="13.5" customHeight="1"/>
    <row r="25507" ht="13.5" customHeight="1"/>
    <row r="25509" ht="13.5" customHeight="1"/>
    <row r="25511" ht="13.5" customHeight="1"/>
    <row r="25513" ht="13.5" customHeight="1"/>
    <row r="25515" ht="13.5" customHeight="1"/>
    <row r="25517" ht="13.5" customHeight="1"/>
    <row r="25519" ht="13.5" customHeight="1"/>
    <row r="25521" ht="13.5" customHeight="1"/>
    <row r="25523" ht="13.5" customHeight="1"/>
    <row r="25525" ht="13.5" customHeight="1"/>
    <row r="25527" ht="13.5" customHeight="1"/>
    <row r="25529" ht="13.5" customHeight="1"/>
    <row r="25531" ht="13.5" customHeight="1"/>
    <row r="25533" ht="13.5" customHeight="1"/>
    <row r="25535" ht="13.5" customHeight="1"/>
    <row r="25537" ht="13.5" customHeight="1"/>
    <row r="25539" ht="13.5" customHeight="1"/>
    <row r="25541" ht="13.5" customHeight="1"/>
    <row r="25543" ht="13.5" customHeight="1"/>
    <row r="25545" ht="13.5" customHeight="1"/>
    <row r="25547" ht="13.5" customHeight="1"/>
    <row r="25549" ht="13.5" customHeight="1"/>
    <row r="25551" ht="13.5" customHeight="1"/>
    <row r="25553" ht="13.5" customHeight="1"/>
    <row r="25555" ht="13.5" customHeight="1"/>
    <row r="25557" ht="13.5" customHeight="1"/>
    <row r="25559" ht="13.5" customHeight="1"/>
    <row r="25561" ht="13.5" customHeight="1"/>
    <row r="25563" ht="13.5" customHeight="1"/>
    <row r="25565" ht="13.5" customHeight="1"/>
    <row r="25567" ht="13.5" customHeight="1"/>
    <row r="25569" ht="13.5" customHeight="1"/>
    <row r="25571" ht="13.5" customHeight="1"/>
    <row r="25573" ht="13.5" customHeight="1"/>
    <row r="25575" ht="13.5" customHeight="1"/>
    <row r="25577" ht="13.5" customHeight="1"/>
    <row r="25579" ht="13.5" customHeight="1"/>
    <row r="25581" ht="13.5" customHeight="1"/>
    <row r="25583" ht="13.5" customHeight="1"/>
    <row r="25585" ht="13.5" customHeight="1"/>
    <row r="25587" ht="13.5" customHeight="1"/>
    <row r="25589" ht="13.5" customHeight="1"/>
    <row r="25591" ht="13.5" customHeight="1"/>
    <row r="25593" ht="13.5" customHeight="1"/>
    <row r="25595" ht="13.5" customHeight="1"/>
    <row r="25597" ht="13.5" customHeight="1"/>
    <row r="25599" ht="13.5" customHeight="1"/>
    <row r="25601" ht="13.5" customHeight="1"/>
    <row r="25603" ht="13.5" customHeight="1"/>
    <row r="25605" ht="13.5" customHeight="1"/>
    <row r="25607" ht="13.5" customHeight="1"/>
    <row r="25609" ht="13.5" customHeight="1"/>
    <row r="25611" ht="13.5" customHeight="1"/>
    <row r="25613" ht="13.5" customHeight="1"/>
    <row r="25615" ht="13.5" customHeight="1"/>
    <row r="25617" ht="13.5" customHeight="1"/>
    <row r="25619" ht="13.5" customHeight="1"/>
    <row r="25621" ht="13.5" customHeight="1"/>
    <row r="25623" ht="13.5" customHeight="1"/>
    <row r="25625" ht="13.5" customHeight="1"/>
    <row r="25627" ht="13.5" customHeight="1"/>
    <row r="25629" ht="13.5" customHeight="1"/>
    <row r="25631" ht="13.5" customHeight="1"/>
    <row r="25633" ht="13.5" customHeight="1"/>
    <row r="25635" ht="13.5" customHeight="1"/>
    <row r="25637" ht="13.5" customHeight="1"/>
    <row r="25639" ht="13.5" customHeight="1"/>
    <row r="25641" ht="13.5" customHeight="1"/>
    <row r="25643" ht="13.5" customHeight="1"/>
    <row r="25645" ht="13.5" customHeight="1"/>
    <row r="25647" ht="13.5" customHeight="1"/>
    <row r="25649" ht="13.5" customHeight="1"/>
    <row r="25651" ht="13.5" customHeight="1"/>
    <row r="25653" ht="13.5" customHeight="1"/>
    <row r="25655" ht="13.5" customHeight="1"/>
    <row r="25657" ht="13.5" customHeight="1"/>
    <row r="25659" ht="13.5" customHeight="1"/>
    <row r="25661" ht="13.5" customHeight="1"/>
    <row r="25663" ht="13.5" customHeight="1"/>
    <row r="25665" ht="13.5" customHeight="1"/>
    <row r="25667" ht="13.5" customHeight="1"/>
    <row r="25669" ht="13.5" customHeight="1"/>
    <row r="25671" ht="13.5" customHeight="1"/>
    <row r="25673" ht="13.5" customHeight="1"/>
    <row r="25675" ht="13.5" customHeight="1"/>
    <row r="25677" ht="13.5" customHeight="1"/>
    <row r="25679" ht="13.5" customHeight="1"/>
    <row r="25681" ht="13.5" customHeight="1"/>
    <row r="25683" ht="13.5" customHeight="1"/>
    <row r="25685" ht="13.5" customHeight="1"/>
    <row r="25687" ht="13.5" customHeight="1"/>
    <row r="25689" ht="13.5" customHeight="1"/>
    <row r="25691" ht="13.5" customHeight="1"/>
    <row r="25693" ht="13.5" customHeight="1"/>
    <row r="25695" ht="13.5" customHeight="1"/>
    <row r="25697" ht="13.5" customHeight="1"/>
    <row r="25699" ht="13.5" customHeight="1"/>
    <row r="25701" ht="13.5" customHeight="1"/>
    <row r="25703" ht="13.5" customHeight="1"/>
    <row r="25705" ht="13.5" customHeight="1"/>
    <row r="25707" ht="13.5" customHeight="1"/>
    <row r="25709" ht="13.5" customHeight="1"/>
    <row r="25711" ht="13.5" customHeight="1"/>
    <row r="25713" ht="13.5" customHeight="1"/>
    <row r="25715" ht="13.5" customHeight="1"/>
    <row r="25717" ht="13.5" customHeight="1"/>
    <row r="25719" ht="13.5" customHeight="1"/>
    <row r="25721" ht="13.5" customHeight="1"/>
    <row r="25723" ht="13.5" customHeight="1"/>
    <row r="25725" ht="13.5" customHeight="1"/>
    <row r="25727" ht="13.5" customHeight="1"/>
    <row r="25729" ht="13.5" customHeight="1"/>
    <row r="25731" ht="13.5" customHeight="1"/>
    <row r="25733" ht="13.5" customHeight="1"/>
    <row r="25735" ht="13.5" customHeight="1"/>
    <row r="25737" ht="13.5" customHeight="1"/>
    <row r="25739" ht="13.5" customHeight="1"/>
    <row r="25741" ht="13.5" customHeight="1"/>
    <row r="25743" ht="13.5" customHeight="1"/>
    <row r="25745" ht="13.5" customHeight="1"/>
    <row r="25747" ht="13.5" customHeight="1"/>
    <row r="25749" ht="13.5" customHeight="1"/>
    <row r="25751" ht="13.5" customHeight="1"/>
    <row r="25753" ht="13.5" customHeight="1"/>
    <row r="25755" ht="13.5" customHeight="1"/>
    <row r="25757" ht="13.5" customHeight="1"/>
    <row r="25759" ht="13.5" customHeight="1"/>
    <row r="25761" ht="13.5" customHeight="1"/>
    <row r="25763" ht="13.5" customHeight="1"/>
    <row r="25765" ht="13.5" customHeight="1"/>
    <row r="25767" ht="13.5" customHeight="1"/>
    <row r="25769" ht="13.5" customHeight="1"/>
    <row r="25771" ht="13.5" customHeight="1"/>
    <row r="25773" ht="13.5" customHeight="1"/>
    <row r="25775" ht="13.5" customHeight="1"/>
    <row r="25777" ht="13.5" customHeight="1"/>
    <row r="25779" ht="13.5" customHeight="1"/>
    <row r="25781" ht="13.5" customHeight="1"/>
    <row r="25783" ht="13.5" customHeight="1"/>
    <row r="25785" ht="13.5" customHeight="1"/>
    <row r="25787" ht="13.5" customHeight="1"/>
    <row r="25789" ht="13.5" customHeight="1"/>
    <row r="25791" ht="13.5" customHeight="1"/>
    <row r="25793" ht="13.5" customHeight="1"/>
    <row r="25795" ht="13.5" customHeight="1"/>
    <row r="25797" ht="13.5" customHeight="1"/>
    <row r="25799" ht="13.5" customHeight="1"/>
    <row r="25801" ht="13.5" customHeight="1"/>
    <row r="25803" ht="13.5" customHeight="1"/>
    <row r="25805" ht="13.5" customHeight="1"/>
    <row r="25807" ht="13.5" customHeight="1"/>
    <row r="25809" ht="13.5" customHeight="1"/>
    <row r="25811" ht="13.5" customHeight="1"/>
    <row r="25813" ht="13.5" customHeight="1"/>
    <row r="25815" ht="13.5" customHeight="1"/>
    <row r="25817" ht="13.5" customHeight="1"/>
    <row r="25819" ht="13.5" customHeight="1"/>
    <row r="25821" ht="13.5" customHeight="1"/>
    <row r="25823" ht="13.5" customHeight="1"/>
    <row r="25825" ht="13.5" customHeight="1"/>
    <row r="25827" ht="13.5" customHeight="1"/>
    <row r="25829" ht="13.5" customHeight="1"/>
    <row r="25831" ht="13.5" customHeight="1"/>
    <row r="25833" ht="13.5" customHeight="1"/>
    <row r="25835" ht="13.5" customHeight="1"/>
    <row r="25837" ht="13.5" customHeight="1"/>
    <row r="25839" ht="13.5" customHeight="1"/>
    <row r="25841" ht="13.5" customHeight="1"/>
    <row r="25843" ht="13.5" customHeight="1"/>
    <row r="25845" ht="13.5" customHeight="1"/>
    <row r="25847" ht="13.5" customHeight="1"/>
    <row r="25849" ht="13.5" customHeight="1"/>
    <row r="25851" ht="13.5" customHeight="1"/>
    <row r="25853" ht="13.5" customHeight="1"/>
    <row r="25855" ht="13.5" customHeight="1"/>
    <row r="25857" ht="13.5" customHeight="1"/>
    <row r="25859" ht="13.5" customHeight="1"/>
    <row r="25861" ht="13.5" customHeight="1"/>
    <row r="25863" ht="13.5" customHeight="1"/>
    <row r="25865" ht="13.5" customHeight="1"/>
    <row r="25867" ht="13.5" customHeight="1"/>
    <row r="25869" ht="13.5" customHeight="1"/>
    <row r="25871" ht="13.5" customHeight="1"/>
    <row r="25873" ht="13.5" customHeight="1"/>
    <row r="25875" ht="13.5" customHeight="1"/>
    <row r="25877" ht="13.5" customHeight="1"/>
    <row r="25879" ht="13.5" customHeight="1"/>
    <row r="25881" ht="13.5" customHeight="1"/>
    <row r="25883" ht="13.5" customHeight="1"/>
    <row r="25885" ht="13.5" customHeight="1"/>
    <row r="25887" ht="13.5" customHeight="1"/>
    <row r="25889" ht="13.5" customHeight="1"/>
    <row r="25891" ht="13.5" customHeight="1"/>
    <row r="25893" ht="13.5" customHeight="1"/>
    <row r="25895" ht="13.5" customHeight="1"/>
    <row r="25897" ht="13.5" customHeight="1"/>
    <row r="25899" ht="13.5" customHeight="1"/>
    <row r="25901" ht="13.5" customHeight="1"/>
    <row r="25903" ht="13.5" customHeight="1"/>
    <row r="25905" ht="13.5" customHeight="1"/>
    <row r="25907" ht="13.5" customHeight="1"/>
    <row r="25909" ht="13.5" customHeight="1"/>
    <row r="25911" ht="13.5" customHeight="1"/>
    <row r="25913" ht="13.5" customHeight="1"/>
    <row r="25915" ht="13.5" customHeight="1"/>
    <row r="25917" ht="13.5" customHeight="1"/>
    <row r="25919" ht="13.5" customHeight="1"/>
    <row r="25921" ht="13.5" customHeight="1"/>
    <row r="25923" ht="13.5" customHeight="1"/>
    <row r="25925" ht="13.5" customHeight="1"/>
    <row r="25927" ht="13.5" customHeight="1"/>
    <row r="25929" ht="13.5" customHeight="1"/>
    <row r="25931" ht="13.5" customHeight="1"/>
    <row r="25933" ht="13.5" customHeight="1"/>
    <row r="25935" ht="13.5" customHeight="1"/>
    <row r="25937" ht="13.5" customHeight="1"/>
    <row r="25939" ht="13.5" customHeight="1"/>
    <row r="25941" ht="13.5" customHeight="1"/>
    <row r="25943" ht="13.5" customHeight="1"/>
    <row r="25945" ht="13.5" customHeight="1"/>
    <row r="25947" ht="13.5" customHeight="1"/>
    <row r="25949" ht="13.5" customHeight="1"/>
    <row r="25951" ht="13.5" customHeight="1"/>
    <row r="25953" ht="13.5" customHeight="1"/>
    <row r="25955" ht="13.5" customHeight="1"/>
    <row r="25957" ht="13.5" customHeight="1"/>
    <row r="25959" ht="13.5" customHeight="1"/>
    <row r="25961" ht="13.5" customHeight="1"/>
    <row r="25963" ht="13.5" customHeight="1"/>
    <row r="25965" ht="13.5" customHeight="1"/>
    <row r="25967" ht="13.5" customHeight="1"/>
    <row r="25969" ht="13.5" customHeight="1"/>
    <row r="25971" ht="13.5" customHeight="1"/>
    <row r="25973" ht="13.5" customHeight="1"/>
    <row r="25975" ht="13.5" customHeight="1"/>
    <row r="25977" ht="13.5" customHeight="1"/>
    <row r="25979" ht="13.5" customHeight="1"/>
    <row r="25981" ht="13.5" customHeight="1"/>
    <row r="25983" ht="13.5" customHeight="1"/>
    <row r="25985" ht="13.5" customHeight="1"/>
    <row r="25987" ht="13.5" customHeight="1"/>
    <row r="25989" ht="13.5" customHeight="1"/>
    <row r="25991" ht="13.5" customHeight="1"/>
    <row r="25993" ht="13.5" customHeight="1"/>
    <row r="25995" ht="13.5" customHeight="1"/>
    <row r="25997" ht="13.5" customHeight="1"/>
    <row r="25999" ht="13.5" customHeight="1"/>
    <row r="26001" ht="13.5" customHeight="1"/>
    <row r="26003" ht="13.5" customHeight="1"/>
    <row r="26005" ht="13.5" customHeight="1"/>
    <row r="26007" ht="13.5" customHeight="1"/>
    <row r="26009" ht="13.5" customHeight="1"/>
    <row r="26011" ht="13.5" customHeight="1"/>
    <row r="26013" ht="13.5" customHeight="1"/>
    <row r="26015" ht="13.5" customHeight="1"/>
    <row r="26017" ht="13.5" customHeight="1"/>
    <row r="26019" ht="13.5" customHeight="1"/>
    <row r="26021" ht="13.5" customHeight="1"/>
    <row r="26023" ht="13.5" customHeight="1"/>
    <row r="26025" ht="13.5" customHeight="1"/>
    <row r="26027" ht="13.5" customHeight="1"/>
    <row r="26029" ht="13.5" customHeight="1"/>
    <row r="26031" ht="13.5" customHeight="1"/>
    <row r="26033" ht="13.5" customHeight="1"/>
    <row r="26035" ht="13.5" customHeight="1"/>
    <row r="26037" ht="13.5" customHeight="1"/>
    <row r="26039" ht="13.5" customHeight="1"/>
    <row r="26041" ht="13.5" customHeight="1"/>
    <row r="26043" ht="13.5" customHeight="1"/>
    <row r="26045" ht="13.5" customHeight="1"/>
    <row r="26047" ht="13.5" customHeight="1"/>
    <row r="26049" ht="13.5" customHeight="1"/>
    <row r="26051" ht="13.5" customHeight="1"/>
    <row r="26053" ht="13.5" customHeight="1"/>
    <row r="26055" ht="13.5" customHeight="1"/>
    <row r="26057" ht="13.5" customHeight="1"/>
    <row r="26059" ht="13.5" customHeight="1"/>
    <row r="26061" ht="13.5" customHeight="1"/>
    <row r="26063" ht="13.5" customHeight="1"/>
    <row r="26065" ht="13.5" customHeight="1"/>
    <row r="26067" ht="13.5" customHeight="1"/>
    <row r="26069" ht="13.5" customHeight="1"/>
    <row r="26071" ht="13.5" customHeight="1"/>
    <row r="26073" ht="13.5" customHeight="1"/>
    <row r="26075" ht="13.5" customHeight="1"/>
    <row r="26077" ht="13.5" customHeight="1"/>
    <row r="26079" ht="13.5" customHeight="1"/>
    <row r="26081" ht="13.5" customHeight="1"/>
    <row r="26083" ht="13.5" customHeight="1"/>
    <row r="26085" ht="13.5" customHeight="1"/>
    <row r="26087" ht="13.5" customHeight="1"/>
    <row r="26089" ht="13.5" customHeight="1"/>
    <row r="26091" ht="13.5" customHeight="1"/>
    <row r="26093" ht="13.5" customHeight="1"/>
    <row r="26095" ht="13.5" customHeight="1"/>
    <row r="26097" ht="13.5" customHeight="1"/>
    <row r="26099" ht="13.5" customHeight="1"/>
    <row r="26101" ht="13.5" customHeight="1"/>
    <row r="26103" ht="13.5" customHeight="1"/>
    <row r="26105" ht="13.5" customHeight="1"/>
    <row r="26107" ht="13.5" customHeight="1"/>
    <row r="26109" ht="13.5" customHeight="1"/>
    <row r="26111" ht="13.5" customHeight="1"/>
    <row r="26113" ht="13.5" customHeight="1"/>
    <row r="26115" ht="13.5" customHeight="1"/>
    <row r="26117" ht="13.5" customHeight="1"/>
    <row r="26119" ht="13.5" customHeight="1"/>
    <row r="26121" ht="13.5" customHeight="1"/>
    <row r="26123" ht="13.5" customHeight="1"/>
    <row r="26125" ht="13.5" customHeight="1"/>
    <row r="26127" ht="13.5" customHeight="1"/>
    <row r="26129" ht="13.5" customHeight="1"/>
    <row r="26131" ht="13.5" customHeight="1"/>
    <row r="26133" ht="13.5" customHeight="1"/>
    <row r="26135" ht="13.5" customHeight="1"/>
    <row r="26137" ht="13.5" customHeight="1"/>
    <row r="26139" ht="13.5" customHeight="1"/>
    <row r="26141" ht="13.5" customHeight="1"/>
    <row r="26143" ht="13.5" customHeight="1"/>
    <row r="26145" ht="13.5" customHeight="1"/>
    <row r="26147" ht="13.5" customHeight="1"/>
    <row r="26149" ht="13.5" customHeight="1"/>
    <row r="26151" ht="13.5" customHeight="1"/>
    <row r="26153" ht="13.5" customHeight="1"/>
    <row r="26155" ht="13.5" customHeight="1"/>
    <row r="26157" ht="13.5" customHeight="1"/>
    <row r="26159" ht="13.5" customHeight="1"/>
    <row r="26161" ht="13.5" customHeight="1"/>
    <row r="26163" ht="13.5" customHeight="1"/>
    <row r="26165" ht="13.5" customHeight="1"/>
    <row r="26167" ht="13.5" customHeight="1"/>
    <row r="26169" ht="13.5" customHeight="1"/>
    <row r="26171" ht="13.5" customHeight="1"/>
    <row r="26173" ht="13.5" customHeight="1"/>
    <row r="26175" ht="13.5" customHeight="1"/>
    <row r="26177" ht="13.5" customHeight="1"/>
    <row r="26179" ht="13.5" customHeight="1"/>
    <row r="26181" ht="13.5" customHeight="1"/>
    <row r="26183" ht="13.5" customHeight="1"/>
    <row r="26185" ht="13.5" customHeight="1"/>
    <row r="26187" ht="13.5" customHeight="1"/>
    <row r="26189" ht="13.5" customHeight="1"/>
    <row r="26191" ht="13.5" customHeight="1"/>
    <row r="26193" ht="13.5" customHeight="1"/>
    <row r="26195" ht="13.5" customHeight="1"/>
    <row r="26197" ht="13.5" customHeight="1"/>
    <row r="26199" ht="13.5" customHeight="1"/>
    <row r="26201" ht="13.5" customHeight="1"/>
    <row r="26203" ht="13.5" customHeight="1"/>
    <row r="26205" ht="13.5" customHeight="1"/>
    <row r="26207" ht="13.5" customHeight="1"/>
    <row r="26209" ht="13.5" customHeight="1"/>
    <row r="26211" ht="13.5" customHeight="1"/>
    <row r="26213" ht="13.5" customHeight="1"/>
    <row r="26215" ht="13.5" customHeight="1"/>
    <row r="26217" ht="13.5" customHeight="1"/>
    <row r="26219" ht="13.5" customHeight="1"/>
    <row r="26221" ht="13.5" customHeight="1"/>
    <row r="26223" ht="13.5" customHeight="1"/>
    <row r="26225" ht="13.5" customHeight="1"/>
    <row r="26227" ht="13.5" customHeight="1"/>
    <row r="26229" ht="13.5" customHeight="1"/>
    <row r="26231" ht="13.5" customHeight="1"/>
    <row r="26233" ht="13.5" customHeight="1"/>
    <row r="26235" ht="13.5" customHeight="1"/>
    <row r="26237" ht="13.5" customHeight="1"/>
    <row r="26239" ht="13.5" customHeight="1"/>
    <row r="26241" ht="13.5" customHeight="1"/>
    <row r="26243" ht="13.5" customHeight="1"/>
    <row r="26245" ht="13.5" customHeight="1"/>
    <row r="26247" ht="13.5" customHeight="1"/>
    <row r="26249" ht="13.5" customHeight="1"/>
    <row r="26251" ht="13.5" customHeight="1"/>
    <row r="26253" ht="13.5" customHeight="1"/>
    <row r="26255" ht="13.5" customHeight="1"/>
    <row r="26257" ht="13.5" customHeight="1"/>
    <row r="26259" ht="13.5" customHeight="1"/>
    <row r="26261" ht="13.5" customHeight="1"/>
    <row r="26263" ht="13.5" customHeight="1"/>
    <row r="26265" ht="13.5" customHeight="1"/>
    <row r="26267" ht="13.5" customHeight="1"/>
    <row r="26269" ht="13.5" customHeight="1"/>
    <row r="26271" ht="13.5" customHeight="1"/>
    <row r="26273" ht="13.5" customHeight="1"/>
    <row r="26275" ht="13.5" customHeight="1"/>
    <row r="26277" ht="13.5" customHeight="1"/>
    <row r="26279" ht="13.5" customHeight="1"/>
    <row r="26281" ht="13.5" customHeight="1"/>
    <row r="26283" ht="13.5" customHeight="1"/>
    <row r="26285" ht="13.5" customHeight="1"/>
    <row r="26287" ht="13.5" customHeight="1"/>
    <row r="26289" ht="13.5" customHeight="1"/>
    <row r="26291" ht="13.5" customHeight="1"/>
    <row r="26293" ht="13.5" customHeight="1"/>
    <row r="26295" ht="13.5" customHeight="1"/>
    <row r="26297" ht="13.5" customHeight="1"/>
    <row r="26299" ht="13.5" customHeight="1"/>
    <row r="26301" ht="13.5" customHeight="1"/>
    <row r="26303" ht="13.5" customHeight="1"/>
    <row r="26305" ht="13.5" customHeight="1"/>
    <row r="26307" ht="13.5" customHeight="1"/>
    <row r="26309" ht="13.5" customHeight="1"/>
    <row r="26311" ht="13.5" customHeight="1"/>
    <row r="26313" ht="13.5" customHeight="1"/>
    <row r="26315" ht="13.5" customHeight="1"/>
    <row r="26317" ht="13.5" customHeight="1"/>
    <row r="26319" ht="13.5" customHeight="1"/>
    <row r="26321" ht="13.5" customHeight="1"/>
    <row r="26323" ht="13.5" customHeight="1"/>
    <row r="26325" ht="13.5" customHeight="1"/>
    <row r="26327" ht="13.5" customHeight="1"/>
    <row r="26329" ht="13.5" customHeight="1"/>
    <row r="26331" ht="13.5" customHeight="1"/>
    <row r="26333" ht="13.5" customHeight="1"/>
    <row r="26335" ht="13.5" customHeight="1"/>
    <row r="26337" ht="13.5" customHeight="1"/>
    <row r="26339" ht="13.5" customHeight="1"/>
    <row r="26341" ht="13.5" customHeight="1"/>
    <row r="26343" ht="13.5" customHeight="1"/>
    <row r="26345" ht="13.5" customHeight="1"/>
    <row r="26347" ht="13.5" customHeight="1"/>
    <row r="26349" ht="13.5" customHeight="1"/>
    <row r="26351" ht="13.5" customHeight="1"/>
    <row r="26353" ht="13.5" customHeight="1"/>
    <row r="26355" ht="13.5" customHeight="1"/>
    <row r="26357" ht="13.5" customHeight="1"/>
    <row r="26359" ht="13.5" customHeight="1"/>
    <row r="26361" ht="13.5" customHeight="1"/>
    <row r="26363" ht="13.5" customHeight="1"/>
    <row r="26365" ht="13.5" customHeight="1"/>
    <row r="26367" ht="13.5" customHeight="1"/>
    <row r="26369" ht="13.5" customHeight="1"/>
    <row r="26371" ht="13.5" customHeight="1"/>
    <row r="26373" ht="13.5" customHeight="1"/>
    <row r="26375" ht="13.5" customHeight="1"/>
    <row r="26377" ht="13.5" customHeight="1"/>
    <row r="26379" ht="13.5" customHeight="1"/>
    <row r="26381" ht="13.5" customHeight="1"/>
    <row r="26383" ht="13.5" customHeight="1"/>
    <row r="26385" ht="13.5" customHeight="1"/>
    <row r="26387" ht="13.5" customHeight="1"/>
    <row r="26389" ht="13.5" customHeight="1"/>
    <row r="26391" ht="13.5" customHeight="1"/>
    <row r="26393" ht="13.5" customHeight="1"/>
    <row r="26395" ht="13.5" customHeight="1"/>
    <row r="26397" ht="13.5" customHeight="1"/>
    <row r="26399" ht="13.5" customHeight="1"/>
    <row r="26401" ht="13.5" customHeight="1"/>
    <row r="26403" ht="13.5" customHeight="1"/>
    <row r="26405" ht="13.5" customHeight="1"/>
    <row r="26407" ht="13.5" customHeight="1"/>
    <row r="26409" ht="13.5" customHeight="1"/>
    <row r="26411" ht="13.5" customHeight="1"/>
    <row r="26413" ht="13.5" customHeight="1"/>
    <row r="26415" ht="13.5" customHeight="1"/>
    <row r="26417" ht="13.5" customHeight="1"/>
    <row r="26419" ht="13.5" customHeight="1"/>
    <row r="26421" ht="13.5" customHeight="1"/>
    <row r="26423" ht="13.5" customHeight="1"/>
    <row r="26425" ht="13.5" customHeight="1"/>
    <row r="26427" ht="13.5" customHeight="1"/>
    <row r="26429" ht="13.5" customHeight="1"/>
    <row r="26431" ht="13.5" customHeight="1"/>
    <row r="26433" ht="13.5" customHeight="1"/>
    <row r="26435" ht="13.5" customHeight="1"/>
    <row r="26437" ht="13.5" customHeight="1"/>
    <row r="26439" ht="13.5" customHeight="1"/>
    <row r="26441" ht="13.5" customHeight="1"/>
    <row r="26443" ht="13.5" customHeight="1"/>
    <row r="26445" ht="13.5" customHeight="1"/>
    <row r="26447" ht="13.5" customHeight="1"/>
    <row r="26449" ht="13.5" customHeight="1"/>
    <row r="26451" ht="13.5" customHeight="1"/>
    <row r="26453" ht="13.5" customHeight="1"/>
    <row r="26455" ht="13.5" customHeight="1"/>
    <row r="26457" ht="13.5" customHeight="1"/>
    <row r="26459" ht="13.5" customHeight="1"/>
    <row r="26461" ht="13.5" customHeight="1"/>
    <row r="26463" ht="13.5" customHeight="1"/>
    <row r="26465" ht="13.5" customHeight="1"/>
    <row r="26467" ht="13.5" customHeight="1"/>
    <row r="26469" ht="13.5" customHeight="1"/>
    <row r="26471" ht="13.5" customHeight="1"/>
    <row r="26473" ht="13.5" customHeight="1"/>
    <row r="26475" ht="13.5" customHeight="1"/>
    <row r="26477" ht="13.5" customHeight="1"/>
    <row r="26479" ht="13.5" customHeight="1"/>
    <row r="26481" ht="13.5" customHeight="1"/>
    <row r="26483" ht="13.5" customHeight="1"/>
    <row r="26485" ht="13.5" customHeight="1"/>
    <row r="26487" ht="13.5" customHeight="1"/>
    <row r="26489" ht="13.5" customHeight="1"/>
    <row r="26491" ht="13.5" customHeight="1"/>
    <row r="26493" ht="13.5" customHeight="1"/>
    <row r="26495" ht="13.5" customHeight="1"/>
    <row r="26497" ht="13.5" customHeight="1"/>
    <row r="26499" ht="13.5" customHeight="1"/>
    <row r="26501" ht="13.5" customHeight="1"/>
    <row r="26503" ht="13.5" customHeight="1"/>
    <row r="26505" ht="13.5" customHeight="1"/>
    <row r="26507" ht="13.5" customHeight="1"/>
    <row r="26509" ht="13.5" customHeight="1"/>
    <row r="26511" ht="13.5" customHeight="1"/>
    <row r="26513" ht="13.5" customHeight="1"/>
    <row r="26515" ht="13.5" customHeight="1"/>
    <row r="26517" ht="13.5" customHeight="1"/>
    <row r="26519" ht="13.5" customHeight="1"/>
    <row r="26521" ht="13.5" customHeight="1"/>
    <row r="26523" ht="13.5" customHeight="1"/>
    <row r="26525" ht="13.5" customHeight="1"/>
    <row r="26527" ht="13.5" customHeight="1"/>
    <row r="26529" ht="13.5" customHeight="1"/>
    <row r="26531" ht="13.5" customHeight="1"/>
    <row r="26533" ht="13.5" customHeight="1"/>
    <row r="26535" ht="13.5" customHeight="1"/>
    <row r="26537" ht="13.5" customHeight="1"/>
    <row r="26539" ht="13.5" customHeight="1"/>
    <row r="26541" ht="13.5" customHeight="1"/>
    <row r="26543" ht="13.5" customHeight="1"/>
    <row r="26545" ht="13.5" customHeight="1"/>
    <row r="26547" ht="13.5" customHeight="1"/>
    <row r="26549" ht="13.5" customHeight="1"/>
    <row r="26551" ht="13.5" customHeight="1"/>
    <row r="26553" ht="13.5" customHeight="1"/>
    <row r="26555" ht="13.5" customHeight="1"/>
    <row r="26557" ht="13.5" customHeight="1"/>
    <row r="26559" ht="13.5" customHeight="1"/>
    <row r="26561" ht="13.5" customHeight="1"/>
    <row r="26563" ht="13.5" customHeight="1"/>
    <row r="26565" ht="13.5" customHeight="1"/>
    <row r="26567" ht="13.5" customHeight="1"/>
    <row r="26569" ht="13.5" customHeight="1"/>
    <row r="26571" ht="13.5" customHeight="1"/>
    <row r="26573" ht="13.5" customHeight="1"/>
    <row r="26575" ht="13.5" customHeight="1"/>
    <row r="26577" ht="13.5" customHeight="1"/>
    <row r="26579" ht="13.5" customHeight="1"/>
    <row r="26581" ht="13.5" customHeight="1"/>
    <row r="26583" ht="13.5" customHeight="1"/>
    <row r="26585" ht="13.5" customHeight="1"/>
    <row r="26587" ht="13.5" customHeight="1"/>
    <row r="26589" ht="13.5" customHeight="1"/>
    <row r="26591" ht="13.5" customHeight="1"/>
    <row r="26593" ht="13.5" customHeight="1"/>
    <row r="26595" ht="13.5" customHeight="1"/>
    <row r="26597" ht="13.5" customHeight="1"/>
    <row r="26599" ht="13.5" customHeight="1"/>
    <row r="26601" ht="13.5" customHeight="1"/>
    <row r="26603" ht="13.5" customHeight="1"/>
    <row r="26605" ht="13.5" customHeight="1"/>
    <row r="26607" ht="13.5" customHeight="1"/>
    <row r="26609" ht="13.5" customHeight="1"/>
    <row r="26611" ht="13.5" customHeight="1"/>
    <row r="26613" ht="13.5" customHeight="1"/>
    <row r="26615" ht="13.5" customHeight="1"/>
    <row r="26617" ht="13.5" customHeight="1"/>
    <row r="26619" ht="13.5" customHeight="1"/>
    <row r="26621" ht="13.5" customHeight="1"/>
    <row r="26623" ht="13.5" customHeight="1"/>
    <row r="26625" ht="13.5" customHeight="1"/>
    <row r="26627" ht="13.5" customHeight="1"/>
    <row r="26629" ht="13.5" customHeight="1"/>
    <row r="26631" ht="13.5" customHeight="1"/>
    <row r="26633" ht="13.5" customHeight="1"/>
    <row r="26635" ht="13.5" customHeight="1"/>
    <row r="26637" ht="13.5" customHeight="1"/>
    <row r="26639" ht="13.5" customHeight="1"/>
    <row r="26641" ht="13.5" customHeight="1"/>
    <row r="26643" ht="13.5" customHeight="1"/>
    <row r="26645" ht="13.5" customHeight="1"/>
    <row r="26647" ht="13.5" customHeight="1"/>
    <row r="26649" ht="13.5" customHeight="1"/>
    <row r="26651" ht="13.5" customHeight="1"/>
    <row r="26653" ht="13.5" customHeight="1"/>
    <row r="26655" ht="13.5" customHeight="1"/>
    <row r="26657" ht="13.5" customHeight="1"/>
    <row r="26659" ht="13.5" customHeight="1"/>
    <row r="26661" ht="13.5" customHeight="1"/>
    <row r="26663" ht="13.5" customHeight="1"/>
    <row r="26665" ht="13.5" customHeight="1"/>
    <row r="26667" ht="13.5" customHeight="1"/>
    <row r="26669" ht="13.5" customHeight="1"/>
    <row r="26671" ht="13.5" customHeight="1"/>
    <row r="26673" ht="13.5" customHeight="1"/>
    <row r="26675" ht="13.5" customHeight="1"/>
    <row r="26677" ht="13.5" customHeight="1"/>
    <row r="26679" ht="13.5" customHeight="1"/>
    <row r="26681" ht="13.5" customHeight="1"/>
    <row r="26683" ht="13.5" customHeight="1"/>
    <row r="26685" ht="13.5" customHeight="1"/>
    <row r="26687" ht="13.5" customHeight="1"/>
    <row r="26689" ht="13.5" customHeight="1"/>
    <row r="26691" ht="13.5" customHeight="1"/>
    <row r="26693" ht="13.5" customHeight="1"/>
    <row r="26695" ht="13.5" customHeight="1"/>
    <row r="26697" ht="13.5" customHeight="1"/>
    <row r="26699" ht="13.5" customHeight="1"/>
    <row r="26701" ht="13.5" customHeight="1"/>
    <row r="26703" ht="13.5" customHeight="1"/>
    <row r="26705" ht="13.5" customHeight="1"/>
    <row r="26707" ht="13.5" customHeight="1"/>
    <row r="26709" ht="13.5" customHeight="1"/>
    <row r="26711" ht="13.5" customHeight="1"/>
    <row r="26713" ht="13.5" customHeight="1"/>
    <row r="26715" ht="13.5" customHeight="1"/>
    <row r="26717" ht="13.5" customHeight="1"/>
    <row r="26719" ht="13.5" customHeight="1"/>
    <row r="26721" ht="13.5" customHeight="1"/>
    <row r="26723" ht="13.5" customHeight="1"/>
    <row r="26725" ht="13.5" customHeight="1"/>
    <row r="26727" ht="13.5" customHeight="1"/>
    <row r="26729" ht="13.5" customHeight="1"/>
    <row r="26731" ht="13.5" customHeight="1"/>
    <row r="26733" ht="13.5" customHeight="1"/>
    <row r="26735" ht="13.5" customHeight="1"/>
    <row r="26737" ht="13.5" customHeight="1"/>
    <row r="26739" ht="13.5" customHeight="1"/>
    <row r="26741" ht="13.5" customHeight="1"/>
    <row r="26743" ht="13.5" customHeight="1"/>
    <row r="26745" ht="13.5" customHeight="1"/>
    <row r="26747" ht="13.5" customHeight="1"/>
    <row r="26749" ht="13.5" customHeight="1"/>
    <row r="26751" ht="13.5" customHeight="1"/>
    <row r="26753" ht="13.5" customHeight="1"/>
    <row r="26755" ht="13.5" customHeight="1"/>
    <row r="26757" ht="13.5" customHeight="1"/>
    <row r="26759" ht="13.5" customHeight="1"/>
    <row r="26761" ht="13.5" customHeight="1"/>
    <row r="26763" ht="13.5" customHeight="1"/>
    <row r="26765" ht="13.5" customHeight="1"/>
    <row r="26767" ht="13.5" customHeight="1"/>
    <row r="26769" ht="13.5" customHeight="1"/>
    <row r="26771" ht="13.5" customHeight="1"/>
    <row r="26773" ht="13.5" customHeight="1"/>
    <row r="26775" ht="13.5" customHeight="1"/>
    <row r="26777" ht="13.5" customHeight="1"/>
    <row r="26779" ht="13.5" customHeight="1"/>
    <row r="26781" ht="13.5" customHeight="1"/>
    <row r="26783" ht="13.5" customHeight="1"/>
    <row r="26785" ht="13.5" customHeight="1"/>
    <row r="26787" ht="13.5" customHeight="1"/>
    <row r="26789" ht="13.5" customHeight="1"/>
    <row r="26791" ht="13.5" customHeight="1"/>
    <row r="26793" ht="13.5" customHeight="1"/>
    <row r="26795" ht="13.5" customHeight="1"/>
    <row r="26797" ht="13.5" customHeight="1"/>
    <row r="26799" ht="13.5" customHeight="1"/>
    <row r="26801" ht="13.5" customHeight="1"/>
    <row r="26803" ht="13.5" customHeight="1"/>
    <row r="26805" ht="13.5" customHeight="1"/>
    <row r="26807" ht="13.5" customHeight="1"/>
    <row r="26809" ht="13.5" customHeight="1"/>
    <row r="26811" ht="13.5" customHeight="1"/>
    <row r="26813" ht="13.5" customHeight="1"/>
    <row r="26815" ht="13.5" customHeight="1"/>
    <row r="26817" ht="13.5" customHeight="1"/>
    <row r="26819" ht="13.5" customHeight="1"/>
    <row r="26821" ht="13.5" customHeight="1"/>
    <row r="26823" ht="13.5" customHeight="1"/>
    <row r="26825" ht="13.5" customHeight="1"/>
    <row r="26827" ht="13.5" customHeight="1"/>
    <row r="26829" ht="13.5" customHeight="1"/>
    <row r="26831" ht="13.5" customHeight="1"/>
    <row r="26833" ht="13.5" customHeight="1"/>
    <row r="26835" ht="13.5" customHeight="1"/>
    <row r="26837" ht="13.5" customHeight="1"/>
    <row r="26839" ht="13.5" customHeight="1"/>
    <row r="26841" ht="13.5" customHeight="1"/>
    <row r="26843" ht="13.5" customHeight="1"/>
    <row r="26845" ht="13.5" customHeight="1"/>
    <row r="26847" ht="13.5" customHeight="1"/>
    <row r="26849" ht="13.5" customHeight="1"/>
    <row r="26851" ht="13.5" customHeight="1"/>
    <row r="26853" ht="13.5" customHeight="1"/>
    <row r="26855" ht="13.5" customHeight="1"/>
    <row r="26857" ht="13.5" customHeight="1"/>
    <row r="26859" ht="13.5" customHeight="1"/>
    <row r="26861" ht="13.5" customHeight="1"/>
    <row r="26863" ht="13.5" customHeight="1"/>
    <row r="26865" ht="13.5" customHeight="1"/>
    <row r="26867" ht="13.5" customHeight="1"/>
    <row r="26869" ht="13.5" customHeight="1"/>
    <row r="26871" ht="13.5" customHeight="1"/>
    <row r="26873" ht="13.5" customHeight="1"/>
    <row r="26875" ht="13.5" customHeight="1"/>
    <row r="26877" ht="13.5" customHeight="1"/>
    <row r="26879" ht="13.5" customHeight="1"/>
    <row r="26881" ht="13.5" customHeight="1"/>
    <row r="26883" ht="13.5" customHeight="1"/>
    <row r="26885" ht="13.5" customHeight="1"/>
    <row r="26887" ht="13.5" customHeight="1"/>
    <row r="26889" ht="13.5" customHeight="1"/>
    <row r="26891" ht="13.5" customHeight="1"/>
    <row r="26893" ht="13.5" customHeight="1"/>
    <row r="26895" ht="13.5" customHeight="1"/>
    <row r="26897" ht="13.5" customHeight="1"/>
    <row r="26899" ht="13.5" customHeight="1"/>
    <row r="26901" ht="13.5" customHeight="1"/>
    <row r="26903" ht="13.5" customHeight="1"/>
    <row r="26905" ht="13.5" customHeight="1"/>
    <row r="26907" ht="13.5" customHeight="1"/>
    <row r="26909" ht="13.5" customHeight="1"/>
    <row r="26911" ht="13.5" customHeight="1"/>
    <row r="26913" ht="13.5" customHeight="1"/>
    <row r="26915" ht="13.5" customHeight="1"/>
    <row r="26917" ht="13.5" customHeight="1"/>
    <row r="26919" ht="13.5" customHeight="1"/>
    <row r="26921" ht="13.5" customHeight="1"/>
    <row r="26923" ht="13.5" customHeight="1"/>
    <row r="26925" ht="13.5" customHeight="1"/>
    <row r="26927" ht="13.5" customHeight="1"/>
    <row r="26929" ht="13.5" customHeight="1"/>
    <row r="26931" ht="13.5" customHeight="1"/>
    <row r="26933" ht="13.5" customHeight="1"/>
    <row r="26935" ht="13.5" customHeight="1"/>
    <row r="26937" ht="13.5" customHeight="1"/>
    <row r="26939" ht="13.5" customHeight="1"/>
    <row r="26941" ht="13.5" customHeight="1"/>
    <row r="26943" ht="13.5" customHeight="1"/>
    <row r="26945" ht="13.5" customHeight="1"/>
    <row r="26947" ht="13.5" customHeight="1"/>
    <row r="26949" ht="13.5" customHeight="1"/>
    <row r="26951" ht="13.5" customHeight="1"/>
    <row r="26953" ht="13.5" customHeight="1"/>
    <row r="26955" ht="13.5" customHeight="1"/>
    <row r="26957" ht="13.5" customHeight="1"/>
    <row r="26959" ht="13.5" customHeight="1"/>
    <row r="26961" ht="13.5" customHeight="1"/>
    <row r="26963" ht="13.5" customHeight="1"/>
    <row r="26965" ht="13.5" customHeight="1"/>
    <row r="26967" ht="13.5" customHeight="1"/>
    <row r="26969" ht="13.5" customHeight="1"/>
    <row r="26971" ht="13.5" customHeight="1"/>
    <row r="26973" ht="13.5" customHeight="1"/>
    <row r="26975" ht="13.5" customHeight="1"/>
    <row r="26977" ht="13.5" customHeight="1"/>
    <row r="26979" ht="13.5" customHeight="1"/>
    <row r="26981" ht="13.5" customHeight="1"/>
    <row r="26983" ht="13.5" customHeight="1"/>
    <row r="26985" ht="13.5" customHeight="1"/>
    <row r="26987" ht="13.5" customHeight="1"/>
    <row r="26989" ht="13.5" customHeight="1"/>
    <row r="26991" ht="13.5" customHeight="1"/>
    <row r="26993" ht="13.5" customHeight="1"/>
    <row r="26995" ht="13.5" customHeight="1"/>
    <row r="26997" ht="13.5" customHeight="1"/>
    <row r="26999" ht="13.5" customHeight="1"/>
    <row r="27001" ht="13.5" customHeight="1"/>
    <row r="27003" ht="13.5" customHeight="1"/>
    <row r="27005" ht="13.5" customHeight="1"/>
    <row r="27007" ht="13.5" customHeight="1"/>
    <row r="27009" ht="13.5" customHeight="1"/>
    <row r="27011" ht="13.5" customHeight="1"/>
    <row r="27013" ht="13.5" customHeight="1"/>
    <row r="27015" ht="13.5" customHeight="1"/>
    <row r="27017" ht="13.5" customHeight="1"/>
    <row r="27019" ht="13.5" customHeight="1"/>
    <row r="27021" ht="13.5" customHeight="1"/>
    <row r="27023" ht="13.5" customHeight="1"/>
    <row r="27025" ht="13.5" customHeight="1"/>
    <row r="27027" ht="13.5" customHeight="1"/>
    <row r="27029" ht="13.5" customHeight="1"/>
    <row r="27031" ht="13.5" customHeight="1"/>
    <row r="27033" ht="13.5" customHeight="1"/>
    <row r="27035" ht="13.5" customHeight="1"/>
    <row r="27037" ht="13.5" customHeight="1"/>
    <row r="27039" ht="13.5" customHeight="1"/>
    <row r="27041" ht="13.5" customHeight="1"/>
    <row r="27043" ht="13.5" customHeight="1"/>
    <row r="27045" ht="13.5" customHeight="1"/>
    <row r="27047" ht="13.5" customHeight="1"/>
    <row r="27049" ht="13.5" customHeight="1"/>
    <row r="27051" ht="13.5" customHeight="1"/>
    <row r="27053" ht="13.5" customHeight="1"/>
    <row r="27055" ht="13.5" customHeight="1"/>
    <row r="27057" ht="13.5" customHeight="1"/>
    <row r="27059" ht="13.5" customHeight="1"/>
    <row r="27061" ht="13.5" customHeight="1"/>
    <row r="27063" ht="13.5" customHeight="1"/>
    <row r="27065" ht="13.5" customHeight="1"/>
    <row r="27067" ht="13.5" customHeight="1"/>
    <row r="27069" ht="13.5" customHeight="1"/>
    <row r="27071" ht="13.5" customHeight="1"/>
    <row r="27073" ht="13.5" customHeight="1"/>
    <row r="27075" ht="13.5" customHeight="1"/>
    <row r="27077" ht="13.5" customHeight="1"/>
    <row r="27079" ht="13.5" customHeight="1"/>
    <row r="27081" ht="13.5" customHeight="1"/>
    <row r="27083" ht="13.5" customHeight="1"/>
    <row r="27085" ht="13.5" customHeight="1"/>
    <row r="27087" ht="13.5" customHeight="1"/>
    <row r="27089" ht="13.5" customHeight="1"/>
    <row r="27091" ht="13.5" customHeight="1"/>
    <row r="27093" ht="13.5" customHeight="1"/>
    <row r="27095" ht="13.5" customHeight="1"/>
    <row r="27097" ht="13.5" customHeight="1"/>
    <row r="27099" ht="13.5" customHeight="1"/>
    <row r="27101" ht="13.5" customHeight="1"/>
    <row r="27103" ht="13.5" customHeight="1"/>
    <row r="27105" ht="13.5" customHeight="1"/>
    <row r="27107" ht="13.5" customHeight="1"/>
    <row r="27109" ht="13.5" customHeight="1"/>
    <row r="27111" ht="13.5" customHeight="1"/>
    <row r="27113" ht="13.5" customHeight="1"/>
    <row r="27115" ht="13.5" customHeight="1"/>
    <row r="27117" ht="13.5" customHeight="1"/>
    <row r="27119" ht="13.5" customHeight="1"/>
    <row r="27121" ht="13.5" customHeight="1"/>
    <row r="27123" ht="13.5" customHeight="1"/>
    <row r="27125" ht="13.5" customHeight="1"/>
    <row r="27127" ht="13.5" customHeight="1"/>
    <row r="27129" ht="13.5" customHeight="1"/>
    <row r="27131" ht="13.5" customHeight="1"/>
    <row r="27133" ht="13.5" customHeight="1"/>
    <row r="27135" ht="13.5" customHeight="1"/>
    <row r="27137" ht="13.5" customHeight="1"/>
    <row r="27139" ht="13.5" customHeight="1"/>
    <row r="27141" ht="13.5" customHeight="1"/>
    <row r="27143" ht="13.5" customHeight="1"/>
    <row r="27145" ht="13.5" customHeight="1"/>
    <row r="27147" ht="13.5" customHeight="1"/>
    <row r="27149" ht="13.5" customHeight="1"/>
    <row r="27151" ht="13.5" customHeight="1"/>
    <row r="27153" ht="13.5" customHeight="1"/>
    <row r="27155" ht="13.5" customHeight="1"/>
    <row r="27157" ht="13.5" customHeight="1"/>
    <row r="27159" ht="13.5" customHeight="1"/>
    <row r="27161" ht="13.5" customHeight="1"/>
    <row r="27163" ht="13.5" customHeight="1"/>
    <row r="27165" ht="13.5" customHeight="1"/>
    <row r="27167" ht="13.5" customHeight="1"/>
    <row r="27169" ht="13.5" customHeight="1"/>
    <row r="27171" ht="13.5" customHeight="1"/>
    <row r="27173" ht="13.5" customHeight="1"/>
    <row r="27175" ht="13.5" customHeight="1"/>
    <row r="27177" ht="13.5" customHeight="1"/>
    <row r="27179" ht="13.5" customHeight="1"/>
    <row r="27181" ht="13.5" customHeight="1"/>
    <row r="27183" ht="13.5" customHeight="1"/>
    <row r="27185" ht="13.5" customHeight="1"/>
    <row r="27187" ht="13.5" customHeight="1"/>
    <row r="27189" ht="13.5" customHeight="1"/>
    <row r="27191" ht="13.5" customHeight="1"/>
    <row r="27193" ht="13.5" customHeight="1"/>
    <row r="27195" ht="13.5" customHeight="1"/>
    <row r="27197" ht="13.5" customHeight="1"/>
    <row r="27199" ht="13.5" customHeight="1"/>
    <row r="27201" ht="13.5" customHeight="1"/>
    <row r="27203" ht="13.5" customHeight="1"/>
    <row r="27205" ht="13.5" customHeight="1"/>
    <row r="27207" ht="13.5" customHeight="1"/>
    <row r="27209" ht="13.5" customHeight="1"/>
    <row r="27211" ht="13.5" customHeight="1"/>
    <row r="27213" ht="13.5" customHeight="1"/>
    <row r="27215" ht="13.5" customHeight="1"/>
    <row r="27217" ht="13.5" customHeight="1"/>
    <row r="27219" ht="13.5" customHeight="1"/>
    <row r="27221" ht="13.5" customHeight="1"/>
    <row r="27223" ht="13.5" customHeight="1"/>
    <row r="27225" ht="13.5" customHeight="1"/>
    <row r="27227" ht="13.5" customHeight="1"/>
    <row r="27229" ht="13.5" customHeight="1"/>
    <row r="27231" ht="13.5" customHeight="1"/>
    <row r="27233" ht="13.5" customHeight="1"/>
    <row r="27235" ht="13.5" customHeight="1"/>
    <row r="27237" ht="13.5" customHeight="1"/>
    <row r="27239" ht="13.5" customHeight="1"/>
    <row r="27241" ht="13.5" customHeight="1"/>
    <row r="27243" ht="13.5" customHeight="1"/>
    <row r="27245" ht="13.5" customHeight="1"/>
    <row r="27247" ht="13.5" customHeight="1"/>
    <row r="27249" ht="13.5" customHeight="1"/>
    <row r="27251" ht="13.5" customHeight="1"/>
    <row r="27253" ht="13.5" customHeight="1"/>
    <row r="27255" ht="13.5" customHeight="1"/>
    <row r="27257" ht="13.5" customHeight="1"/>
    <row r="27259" ht="13.5" customHeight="1"/>
    <row r="27261" ht="13.5" customHeight="1"/>
    <row r="27263" ht="13.5" customHeight="1"/>
    <row r="27265" ht="13.5" customHeight="1"/>
    <row r="27267" ht="13.5" customHeight="1"/>
    <row r="27269" ht="13.5" customHeight="1"/>
    <row r="27271" ht="13.5" customHeight="1"/>
    <row r="27273" ht="13.5" customHeight="1"/>
    <row r="27275" ht="13.5" customHeight="1"/>
    <row r="27277" ht="13.5" customHeight="1"/>
    <row r="27279" ht="13.5" customHeight="1"/>
    <row r="27281" ht="13.5" customHeight="1"/>
    <row r="27283" ht="13.5" customHeight="1"/>
    <row r="27285" ht="13.5" customHeight="1"/>
    <row r="27287" ht="13.5" customHeight="1"/>
    <row r="27289" ht="13.5" customHeight="1"/>
    <row r="27291" ht="13.5" customHeight="1"/>
    <row r="27293" ht="13.5" customHeight="1"/>
    <row r="27295" ht="13.5" customHeight="1"/>
    <row r="27297" ht="13.5" customHeight="1"/>
    <row r="27299" ht="13.5" customHeight="1"/>
    <row r="27301" ht="13.5" customHeight="1"/>
    <row r="27303" ht="13.5" customHeight="1"/>
    <row r="27305" ht="13.5" customHeight="1"/>
    <row r="27307" ht="13.5" customHeight="1"/>
    <row r="27309" ht="13.5" customHeight="1"/>
    <row r="27311" ht="13.5" customHeight="1"/>
    <row r="27313" ht="13.5" customHeight="1"/>
    <row r="27315" ht="13.5" customHeight="1"/>
    <row r="27317" ht="13.5" customHeight="1"/>
    <row r="27319" ht="13.5" customHeight="1"/>
    <row r="27321" ht="13.5" customHeight="1"/>
    <row r="27323" ht="13.5" customHeight="1"/>
    <row r="27325" ht="13.5" customHeight="1"/>
    <row r="27327" ht="13.5" customHeight="1"/>
    <row r="27329" ht="13.5" customHeight="1"/>
    <row r="27331" ht="13.5" customHeight="1"/>
    <row r="27333" ht="13.5" customHeight="1"/>
    <row r="27335" ht="13.5" customHeight="1"/>
    <row r="27337" ht="13.5" customHeight="1"/>
    <row r="27339" ht="13.5" customHeight="1"/>
    <row r="27341" ht="13.5" customHeight="1"/>
    <row r="27343" ht="13.5" customHeight="1"/>
    <row r="27345" ht="13.5" customHeight="1"/>
    <row r="27347" ht="13.5" customHeight="1"/>
    <row r="27349" ht="13.5" customHeight="1"/>
    <row r="27351" ht="13.5" customHeight="1"/>
    <row r="27353" ht="13.5" customHeight="1"/>
    <row r="27355" ht="13.5" customHeight="1"/>
    <row r="27357" ht="13.5" customHeight="1"/>
    <row r="27359" ht="13.5" customHeight="1"/>
    <row r="27361" ht="13.5" customHeight="1"/>
    <row r="27363" ht="13.5" customHeight="1"/>
    <row r="27365" ht="13.5" customHeight="1"/>
    <row r="27367" ht="13.5" customHeight="1"/>
    <row r="27369" ht="13.5" customHeight="1"/>
    <row r="27371" ht="13.5" customHeight="1"/>
    <row r="27373" ht="13.5" customHeight="1"/>
    <row r="27375" ht="13.5" customHeight="1"/>
    <row r="27377" ht="13.5" customHeight="1"/>
    <row r="27379" ht="13.5" customHeight="1"/>
    <row r="27381" ht="13.5" customHeight="1"/>
    <row r="27383" ht="13.5" customHeight="1"/>
    <row r="27385" ht="13.5" customHeight="1"/>
    <row r="27387" ht="13.5" customHeight="1"/>
    <row r="27389" ht="13.5" customHeight="1"/>
    <row r="27391" ht="13.5" customHeight="1"/>
    <row r="27393" ht="13.5" customHeight="1"/>
    <row r="27395" ht="13.5" customHeight="1"/>
    <row r="27397" ht="13.5" customHeight="1"/>
    <row r="27399" ht="13.5" customHeight="1"/>
    <row r="27401" ht="13.5" customHeight="1"/>
    <row r="27403" ht="13.5" customHeight="1"/>
    <row r="27405" ht="13.5" customHeight="1"/>
    <row r="27407" ht="13.5" customHeight="1"/>
    <row r="27409" ht="13.5" customHeight="1"/>
    <row r="27411" ht="13.5" customHeight="1"/>
    <row r="27413" ht="13.5" customHeight="1"/>
    <row r="27415" ht="13.5" customHeight="1"/>
    <row r="27417" ht="13.5" customHeight="1"/>
    <row r="27419" ht="13.5" customHeight="1"/>
    <row r="27421" ht="13.5" customHeight="1"/>
    <row r="27423" ht="13.5" customHeight="1"/>
    <row r="27425" ht="13.5" customHeight="1"/>
    <row r="27427" ht="13.5" customHeight="1"/>
    <row r="27429" ht="13.5" customHeight="1"/>
    <row r="27431" ht="13.5" customHeight="1"/>
    <row r="27433" ht="13.5" customHeight="1"/>
    <row r="27435" ht="13.5" customHeight="1"/>
    <row r="27437" ht="13.5" customHeight="1"/>
    <row r="27439" ht="13.5" customHeight="1"/>
    <row r="27441" ht="13.5" customHeight="1"/>
    <row r="27443" ht="13.5" customHeight="1"/>
    <row r="27445" ht="13.5" customHeight="1"/>
    <row r="27447" ht="13.5" customHeight="1"/>
    <row r="27449" ht="13.5" customHeight="1"/>
    <row r="27451" ht="13.5" customHeight="1"/>
    <row r="27453" ht="13.5" customHeight="1"/>
    <row r="27455" ht="13.5" customHeight="1"/>
    <row r="27457" ht="13.5" customHeight="1"/>
    <row r="27459" ht="13.5" customHeight="1"/>
    <row r="27461" ht="13.5" customHeight="1"/>
    <row r="27463" ht="13.5" customHeight="1"/>
    <row r="27465" ht="13.5" customHeight="1"/>
    <row r="27467" ht="13.5" customHeight="1"/>
    <row r="27469" ht="13.5" customHeight="1"/>
    <row r="27471" ht="13.5" customHeight="1"/>
    <row r="27473" ht="13.5" customHeight="1"/>
    <row r="27475" ht="13.5" customHeight="1"/>
    <row r="27477" ht="13.5" customHeight="1"/>
    <row r="27479" ht="13.5" customHeight="1"/>
    <row r="27481" ht="13.5" customHeight="1"/>
    <row r="27483" ht="13.5" customHeight="1"/>
    <row r="27485" ht="13.5" customHeight="1"/>
    <row r="27487" ht="13.5" customHeight="1"/>
    <row r="27489" ht="13.5" customHeight="1"/>
    <row r="27491" ht="13.5" customHeight="1"/>
    <row r="27493" ht="13.5" customHeight="1"/>
    <row r="27495" ht="13.5" customHeight="1"/>
    <row r="27497" ht="13.5" customHeight="1"/>
    <row r="27499" ht="13.5" customHeight="1"/>
    <row r="27501" ht="13.5" customHeight="1"/>
    <row r="27503" ht="13.5" customHeight="1"/>
    <row r="27505" ht="13.5" customHeight="1"/>
    <row r="27507" ht="13.5" customHeight="1"/>
    <row r="27509" ht="13.5" customHeight="1"/>
    <row r="27511" ht="13.5" customHeight="1"/>
    <row r="27513" ht="13.5" customHeight="1"/>
    <row r="27515" ht="13.5" customHeight="1"/>
    <row r="27517" ht="13.5" customHeight="1"/>
    <row r="27519" ht="13.5" customHeight="1"/>
    <row r="27521" ht="13.5" customHeight="1"/>
    <row r="27523" ht="13.5" customHeight="1"/>
    <row r="27525" ht="13.5" customHeight="1"/>
    <row r="27527" ht="13.5" customHeight="1"/>
    <row r="27529" ht="13.5" customHeight="1"/>
    <row r="27531" ht="13.5" customHeight="1"/>
    <row r="27533" ht="13.5" customHeight="1"/>
    <row r="27535" ht="13.5" customHeight="1"/>
    <row r="27537" ht="13.5" customHeight="1"/>
    <row r="27539" ht="13.5" customHeight="1"/>
    <row r="27541" ht="13.5" customHeight="1"/>
    <row r="27543" ht="13.5" customHeight="1"/>
    <row r="27545" ht="13.5" customHeight="1"/>
    <row r="27547" ht="13.5" customHeight="1"/>
    <row r="27549" ht="13.5" customHeight="1"/>
    <row r="27551" ht="13.5" customHeight="1"/>
    <row r="27553" ht="13.5" customHeight="1"/>
    <row r="27555" ht="13.5" customHeight="1"/>
    <row r="27557" ht="13.5" customHeight="1"/>
    <row r="27559" ht="13.5" customHeight="1"/>
    <row r="27561" ht="13.5" customHeight="1"/>
    <row r="27563" ht="13.5" customHeight="1"/>
    <row r="27565" ht="13.5" customHeight="1"/>
    <row r="27567" ht="13.5" customHeight="1"/>
    <row r="27569" ht="13.5" customHeight="1"/>
    <row r="27571" ht="13.5" customHeight="1"/>
    <row r="27573" ht="13.5" customHeight="1"/>
    <row r="27575" ht="13.5" customHeight="1"/>
    <row r="27577" ht="13.5" customHeight="1"/>
    <row r="27579" ht="13.5" customHeight="1"/>
    <row r="27581" ht="13.5" customHeight="1"/>
    <row r="27583" ht="13.5" customHeight="1"/>
    <row r="27585" ht="13.5" customHeight="1"/>
    <row r="27587" ht="13.5" customHeight="1"/>
    <row r="27589" ht="13.5" customHeight="1"/>
    <row r="27591" ht="13.5" customHeight="1"/>
    <row r="27593" ht="13.5" customHeight="1"/>
    <row r="27595" ht="13.5" customHeight="1"/>
    <row r="27597" ht="13.5" customHeight="1"/>
    <row r="27599" ht="13.5" customHeight="1"/>
    <row r="27601" ht="13.5" customHeight="1"/>
    <row r="27603" ht="13.5" customHeight="1"/>
    <row r="27605" ht="13.5" customHeight="1"/>
    <row r="27607" ht="13.5" customHeight="1"/>
    <row r="27609" ht="13.5" customHeight="1"/>
    <row r="27611" ht="13.5" customHeight="1"/>
    <row r="27613" ht="13.5" customHeight="1"/>
    <row r="27615" ht="13.5" customHeight="1"/>
    <row r="27617" ht="13.5" customHeight="1"/>
    <row r="27619" ht="13.5" customHeight="1"/>
    <row r="27621" ht="13.5" customHeight="1"/>
    <row r="27623" ht="13.5" customHeight="1"/>
    <row r="27625" ht="13.5" customHeight="1"/>
    <row r="27627" ht="13.5" customHeight="1"/>
    <row r="27629" ht="13.5" customHeight="1"/>
    <row r="27631" ht="13.5" customHeight="1"/>
    <row r="27633" ht="13.5" customHeight="1"/>
    <row r="27635" ht="13.5" customHeight="1"/>
    <row r="27637" ht="13.5" customHeight="1"/>
    <row r="27639" ht="13.5" customHeight="1"/>
    <row r="27641" ht="13.5" customHeight="1"/>
    <row r="27643" ht="13.5" customHeight="1"/>
    <row r="27645" ht="13.5" customHeight="1"/>
    <row r="27647" ht="13.5" customHeight="1"/>
    <row r="27649" ht="13.5" customHeight="1"/>
    <row r="27651" ht="13.5" customHeight="1"/>
    <row r="27653" ht="13.5" customHeight="1"/>
    <row r="27655" ht="13.5" customHeight="1"/>
    <row r="27657" ht="13.5" customHeight="1"/>
    <row r="27659" ht="13.5" customHeight="1"/>
    <row r="27661" ht="13.5" customHeight="1"/>
    <row r="27663" ht="13.5" customHeight="1"/>
    <row r="27665" ht="13.5" customHeight="1"/>
    <row r="27667" ht="13.5" customHeight="1"/>
    <row r="27669" ht="13.5" customHeight="1"/>
    <row r="27671" ht="13.5" customHeight="1"/>
    <row r="27673" ht="13.5" customHeight="1"/>
    <row r="27675" ht="13.5" customHeight="1"/>
    <row r="27677" ht="13.5" customHeight="1"/>
    <row r="27679" ht="13.5" customHeight="1"/>
    <row r="27681" ht="13.5" customHeight="1"/>
    <row r="27683" ht="13.5" customHeight="1"/>
    <row r="27685" ht="13.5" customHeight="1"/>
    <row r="27687" ht="13.5" customHeight="1"/>
    <row r="27689" ht="13.5" customHeight="1"/>
    <row r="27691" ht="13.5" customHeight="1"/>
    <row r="27693" ht="13.5" customHeight="1"/>
    <row r="27695" ht="13.5" customHeight="1"/>
    <row r="27697" ht="13.5" customHeight="1"/>
    <row r="27699" ht="13.5" customHeight="1"/>
    <row r="27701" ht="13.5" customHeight="1"/>
    <row r="27703" ht="13.5" customHeight="1"/>
    <row r="27705" ht="13.5" customHeight="1"/>
    <row r="27707" ht="13.5" customHeight="1"/>
    <row r="27709" ht="13.5" customHeight="1"/>
    <row r="27711" ht="13.5" customHeight="1"/>
    <row r="27713" ht="13.5" customHeight="1"/>
    <row r="27715" ht="13.5" customHeight="1"/>
    <row r="27717" ht="13.5" customHeight="1"/>
    <row r="27719" ht="13.5" customHeight="1"/>
    <row r="27721" ht="13.5" customHeight="1"/>
    <row r="27723" ht="13.5" customHeight="1"/>
    <row r="27725" ht="13.5" customHeight="1"/>
    <row r="27727" ht="13.5" customHeight="1"/>
    <row r="27729" ht="13.5" customHeight="1"/>
    <row r="27731" ht="13.5" customHeight="1"/>
    <row r="27733" ht="13.5" customHeight="1"/>
    <row r="27735" ht="13.5" customHeight="1"/>
    <row r="27737" ht="13.5" customHeight="1"/>
    <row r="27739" ht="13.5" customHeight="1"/>
    <row r="27741" ht="13.5" customHeight="1"/>
    <row r="27743" ht="13.5" customHeight="1"/>
    <row r="27745" ht="13.5" customHeight="1"/>
    <row r="27747" ht="13.5" customHeight="1"/>
    <row r="27749" ht="13.5" customHeight="1"/>
    <row r="27751" ht="13.5" customHeight="1"/>
    <row r="27753" ht="13.5" customHeight="1"/>
    <row r="27755" ht="13.5" customHeight="1"/>
    <row r="27757" ht="13.5" customHeight="1"/>
    <row r="27759" ht="13.5" customHeight="1"/>
    <row r="27761" ht="13.5" customHeight="1"/>
    <row r="27763" ht="13.5" customHeight="1"/>
    <row r="27765" ht="13.5" customHeight="1"/>
    <row r="27767" ht="13.5" customHeight="1"/>
    <row r="27769" ht="13.5" customHeight="1"/>
    <row r="27771" ht="13.5" customHeight="1"/>
    <row r="27773" ht="13.5" customHeight="1"/>
    <row r="27775" ht="13.5" customHeight="1"/>
    <row r="27777" ht="13.5" customHeight="1"/>
    <row r="27779" ht="13.5" customHeight="1"/>
    <row r="27781" ht="13.5" customHeight="1"/>
    <row r="27783" ht="13.5" customHeight="1"/>
    <row r="27785" ht="13.5" customHeight="1"/>
    <row r="27787" ht="13.5" customHeight="1"/>
    <row r="27789" ht="13.5" customHeight="1"/>
    <row r="27791" ht="13.5" customHeight="1"/>
    <row r="27793" ht="13.5" customHeight="1"/>
    <row r="27795" ht="13.5" customHeight="1"/>
    <row r="27797" ht="13.5" customHeight="1"/>
    <row r="27799" ht="13.5" customHeight="1"/>
    <row r="27801" ht="13.5" customHeight="1"/>
    <row r="27803" ht="13.5" customHeight="1"/>
    <row r="27805" ht="13.5" customHeight="1"/>
    <row r="27807" ht="13.5" customHeight="1"/>
    <row r="27809" ht="13.5" customHeight="1"/>
    <row r="27811" ht="13.5" customHeight="1"/>
    <row r="27813" ht="13.5" customHeight="1"/>
    <row r="27815" ht="13.5" customHeight="1"/>
    <row r="27817" ht="13.5" customHeight="1"/>
    <row r="27819" ht="13.5" customHeight="1"/>
    <row r="27821" ht="13.5" customHeight="1"/>
    <row r="27823" ht="13.5" customHeight="1"/>
    <row r="27825" ht="13.5" customHeight="1"/>
    <row r="27827" ht="13.5" customHeight="1"/>
    <row r="27829" ht="13.5" customHeight="1"/>
    <row r="27831" ht="13.5" customHeight="1"/>
    <row r="27833" ht="13.5" customHeight="1"/>
    <row r="27835" ht="13.5" customHeight="1"/>
    <row r="27837" ht="13.5" customHeight="1"/>
    <row r="27839" ht="13.5" customHeight="1"/>
    <row r="27841" ht="13.5" customHeight="1"/>
    <row r="27843" ht="13.5" customHeight="1"/>
    <row r="27845" ht="13.5" customHeight="1"/>
    <row r="27847" ht="13.5" customHeight="1"/>
    <row r="27849" ht="13.5" customHeight="1"/>
    <row r="27851" ht="13.5" customHeight="1"/>
    <row r="27853" ht="13.5" customHeight="1"/>
    <row r="27855" ht="13.5" customHeight="1"/>
    <row r="27857" ht="13.5" customHeight="1"/>
    <row r="27859" ht="13.5" customHeight="1"/>
    <row r="27861" ht="13.5" customHeight="1"/>
    <row r="27863" ht="13.5" customHeight="1"/>
    <row r="27865" ht="13.5" customHeight="1"/>
    <row r="27867" ht="13.5" customHeight="1"/>
    <row r="27869" ht="13.5" customHeight="1"/>
    <row r="27871" ht="13.5" customHeight="1"/>
    <row r="27873" ht="13.5" customHeight="1"/>
    <row r="27875" ht="13.5" customHeight="1"/>
    <row r="27877" ht="13.5" customHeight="1"/>
    <row r="27879" ht="13.5" customHeight="1"/>
    <row r="27881" ht="13.5" customHeight="1"/>
    <row r="27883" ht="13.5" customHeight="1"/>
    <row r="27885" ht="13.5" customHeight="1"/>
    <row r="27887" ht="13.5" customHeight="1"/>
    <row r="27889" ht="13.5" customHeight="1"/>
    <row r="27891" ht="13.5" customHeight="1"/>
    <row r="27893" ht="13.5" customHeight="1"/>
    <row r="27895" ht="13.5" customHeight="1"/>
    <row r="27897" ht="13.5" customHeight="1"/>
    <row r="27899" ht="13.5" customHeight="1"/>
    <row r="27901" ht="13.5" customHeight="1"/>
    <row r="27903" ht="13.5" customHeight="1"/>
    <row r="27905" ht="13.5" customHeight="1"/>
    <row r="27907" ht="13.5" customHeight="1"/>
    <row r="27909" ht="13.5" customHeight="1"/>
    <row r="27911" ht="13.5" customHeight="1"/>
    <row r="27913" ht="13.5" customHeight="1"/>
    <row r="27915" ht="13.5" customHeight="1"/>
    <row r="27917" ht="13.5" customHeight="1"/>
    <row r="27919" ht="13.5" customHeight="1"/>
    <row r="27921" ht="13.5" customHeight="1"/>
    <row r="27923" ht="13.5" customHeight="1"/>
    <row r="27925" ht="13.5" customHeight="1"/>
    <row r="27927" ht="13.5" customHeight="1"/>
    <row r="27929" ht="13.5" customHeight="1"/>
    <row r="27931" ht="13.5" customHeight="1"/>
    <row r="27933" ht="13.5" customHeight="1"/>
    <row r="27935" ht="13.5" customHeight="1"/>
    <row r="27937" ht="13.5" customHeight="1"/>
    <row r="27939" ht="13.5" customHeight="1"/>
    <row r="27941" ht="13.5" customHeight="1"/>
    <row r="27943" ht="13.5" customHeight="1"/>
    <row r="27945" ht="13.5" customHeight="1"/>
    <row r="27947" ht="13.5" customHeight="1"/>
    <row r="27949" ht="13.5" customHeight="1"/>
    <row r="27951" ht="13.5" customHeight="1"/>
    <row r="27953" ht="13.5" customHeight="1"/>
    <row r="27955" ht="13.5" customHeight="1"/>
    <row r="27957" ht="13.5" customHeight="1"/>
    <row r="27959" ht="13.5" customHeight="1"/>
    <row r="27961" ht="13.5" customHeight="1"/>
    <row r="27963" ht="13.5" customHeight="1"/>
    <row r="27965" ht="13.5" customHeight="1"/>
    <row r="27967" ht="13.5" customHeight="1"/>
    <row r="27969" ht="13.5" customHeight="1"/>
    <row r="27971" ht="13.5" customHeight="1"/>
    <row r="27973" ht="13.5" customHeight="1"/>
    <row r="27975" ht="13.5" customHeight="1"/>
    <row r="27977" ht="13.5" customHeight="1"/>
    <row r="27979" ht="13.5" customHeight="1"/>
    <row r="27981" ht="13.5" customHeight="1"/>
    <row r="27983" ht="13.5" customHeight="1"/>
    <row r="27985" ht="13.5" customHeight="1"/>
    <row r="27987" ht="13.5" customHeight="1"/>
    <row r="27989" ht="13.5" customHeight="1"/>
    <row r="27991" ht="13.5" customHeight="1"/>
    <row r="27993" ht="13.5" customHeight="1"/>
    <row r="27995" ht="13.5" customHeight="1"/>
    <row r="27997" ht="13.5" customHeight="1"/>
    <row r="27999" ht="13.5" customHeight="1"/>
    <row r="28001" ht="13.5" customHeight="1"/>
    <row r="28003" ht="13.5" customHeight="1"/>
    <row r="28005" ht="13.5" customHeight="1"/>
    <row r="28007" ht="13.5" customHeight="1"/>
    <row r="28009" ht="13.5" customHeight="1"/>
    <row r="28011" ht="13.5" customHeight="1"/>
    <row r="28013" ht="13.5" customHeight="1"/>
    <row r="28015" ht="13.5" customHeight="1"/>
    <row r="28017" ht="13.5" customHeight="1"/>
    <row r="28019" ht="13.5" customHeight="1"/>
    <row r="28021" ht="13.5" customHeight="1"/>
    <row r="28023" ht="13.5" customHeight="1"/>
    <row r="28025" ht="13.5" customHeight="1"/>
    <row r="28027" ht="13.5" customHeight="1"/>
    <row r="28029" ht="13.5" customHeight="1"/>
    <row r="28031" ht="13.5" customHeight="1"/>
    <row r="28033" ht="13.5" customHeight="1"/>
    <row r="28035" ht="13.5" customHeight="1"/>
    <row r="28037" ht="13.5" customHeight="1"/>
    <row r="28039" ht="13.5" customHeight="1"/>
    <row r="28041" ht="13.5" customHeight="1"/>
    <row r="28043" ht="13.5" customHeight="1"/>
    <row r="28045" ht="13.5" customHeight="1"/>
    <row r="28047" ht="13.5" customHeight="1"/>
    <row r="28049" ht="13.5" customHeight="1"/>
    <row r="28051" ht="13.5" customHeight="1"/>
    <row r="28053" ht="13.5" customHeight="1"/>
    <row r="28055" ht="13.5" customHeight="1"/>
    <row r="28057" ht="13.5" customHeight="1"/>
    <row r="28059" ht="13.5" customHeight="1"/>
    <row r="28061" ht="13.5" customHeight="1"/>
    <row r="28063" ht="13.5" customHeight="1"/>
    <row r="28065" ht="13.5" customHeight="1"/>
    <row r="28067" ht="13.5" customHeight="1"/>
    <row r="28069" ht="13.5" customHeight="1"/>
    <row r="28071" ht="13.5" customHeight="1"/>
    <row r="28073" ht="13.5" customHeight="1"/>
    <row r="28075" ht="13.5" customHeight="1"/>
    <row r="28077" ht="13.5" customHeight="1"/>
    <row r="28079" ht="13.5" customHeight="1"/>
    <row r="28081" ht="13.5" customHeight="1"/>
    <row r="28083" ht="13.5" customHeight="1"/>
    <row r="28085" ht="13.5" customHeight="1"/>
    <row r="28087" ht="13.5" customHeight="1"/>
    <row r="28089" ht="13.5" customHeight="1"/>
    <row r="28091" ht="13.5" customHeight="1"/>
    <row r="28093" ht="13.5" customHeight="1"/>
    <row r="28095" ht="13.5" customHeight="1"/>
    <row r="28097" ht="13.5" customHeight="1"/>
    <row r="28099" ht="13.5" customHeight="1"/>
    <row r="28101" ht="13.5" customHeight="1"/>
    <row r="28103" ht="13.5" customHeight="1"/>
    <row r="28105" ht="13.5" customHeight="1"/>
    <row r="28107" ht="13.5" customHeight="1"/>
    <row r="28109" ht="13.5" customHeight="1"/>
    <row r="28111" ht="13.5" customHeight="1"/>
    <row r="28113" ht="13.5" customHeight="1"/>
    <row r="28115" ht="13.5" customHeight="1"/>
    <row r="28117" ht="13.5" customHeight="1"/>
    <row r="28119" ht="13.5" customHeight="1"/>
    <row r="28121" ht="13.5" customHeight="1"/>
    <row r="28123" ht="13.5" customHeight="1"/>
    <row r="28125" ht="13.5" customHeight="1"/>
    <row r="28127" ht="13.5" customHeight="1"/>
    <row r="28129" ht="13.5" customHeight="1"/>
    <row r="28131" ht="13.5" customHeight="1"/>
    <row r="28133" ht="13.5" customHeight="1"/>
    <row r="28135" ht="13.5" customHeight="1"/>
    <row r="28137" ht="13.5" customHeight="1"/>
    <row r="28139" ht="13.5" customHeight="1"/>
    <row r="28141" ht="13.5" customHeight="1"/>
    <row r="28143" ht="13.5" customHeight="1"/>
    <row r="28145" ht="13.5" customHeight="1"/>
    <row r="28147" ht="13.5" customHeight="1"/>
    <row r="28149" ht="13.5" customHeight="1"/>
    <row r="28151" ht="13.5" customHeight="1"/>
    <row r="28153" ht="13.5" customHeight="1"/>
    <row r="28155" ht="13.5" customHeight="1"/>
    <row r="28157" ht="13.5" customHeight="1"/>
    <row r="28159" ht="13.5" customHeight="1"/>
    <row r="28161" ht="13.5" customHeight="1"/>
    <row r="28163" ht="13.5" customHeight="1"/>
    <row r="28165" ht="13.5" customHeight="1"/>
    <row r="28167" ht="13.5" customHeight="1"/>
    <row r="28169" ht="13.5" customHeight="1"/>
    <row r="28171" ht="13.5" customHeight="1"/>
    <row r="28173" ht="13.5" customHeight="1"/>
    <row r="28175" ht="13.5" customHeight="1"/>
    <row r="28177" ht="13.5" customHeight="1"/>
    <row r="28179" ht="13.5" customHeight="1"/>
    <row r="28181" ht="13.5" customHeight="1"/>
    <row r="28183" ht="13.5" customHeight="1"/>
    <row r="28185" ht="13.5" customHeight="1"/>
    <row r="28187" ht="13.5" customHeight="1"/>
    <row r="28189" ht="13.5" customHeight="1"/>
    <row r="28191" ht="13.5" customHeight="1"/>
    <row r="28193" ht="13.5" customHeight="1"/>
    <row r="28195" ht="13.5" customHeight="1"/>
    <row r="28197" ht="13.5" customHeight="1"/>
    <row r="28199" ht="13.5" customHeight="1"/>
    <row r="28201" ht="13.5" customHeight="1"/>
    <row r="28203" ht="13.5" customHeight="1"/>
    <row r="28205" ht="13.5" customHeight="1"/>
    <row r="28207" ht="13.5" customHeight="1"/>
    <row r="28209" ht="13.5" customHeight="1"/>
    <row r="28211" ht="13.5" customHeight="1"/>
    <row r="28213" ht="13.5" customHeight="1"/>
    <row r="28215" ht="13.5" customHeight="1"/>
    <row r="28217" ht="13.5" customHeight="1"/>
    <row r="28219" ht="13.5" customHeight="1"/>
    <row r="28221" ht="13.5" customHeight="1"/>
    <row r="28223" ht="13.5" customHeight="1"/>
    <row r="28225" ht="13.5" customHeight="1"/>
    <row r="28227" ht="13.5" customHeight="1"/>
    <row r="28229" ht="13.5" customHeight="1"/>
    <row r="28231" ht="13.5" customHeight="1"/>
    <row r="28233" ht="13.5" customHeight="1"/>
    <row r="28235" ht="13.5" customHeight="1"/>
    <row r="28237" ht="13.5" customHeight="1"/>
    <row r="28239" ht="13.5" customHeight="1"/>
    <row r="28241" ht="13.5" customHeight="1"/>
    <row r="28243" ht="13.5" customHeight="1"/>
    <row r="28245" ht="13.5" customHeight="1"/>
    <row r="28247" ht="13.5" customHeight="1"/>
    <row r="28249" ht="13.5" customHeight="1"/>
    <row r="28251" ht="13.5" customHeight="1"/>
    <row r="28253" ht="13.5" customHeight="1"/>
    <row r="28255" ht="13.5" customHeight="1"/>
    <row r="28257" ht="13.5" customHeight="1"/>
    <row r="28259" ht="13.5" customHeight="1"/>
    <row r="28261" ht="13.5" customHeight="1"/>
    <row r="28263" ht="13.5" customHeight="1"/>
    <row r="28265" ht="13.5" customHeight="1"/>
    <row r="28267" ht="13.5" customHeight="1"/>
    <row r="28269" ht="13.5" customHeight="1"/>
    <row r="28271" ht="13.5" customHeight="1"/>
    <row r="28273" ht="13.5" customHeight="1"/>
    <row r="28275" ht="13.5" customHeight="1"/>
    <row r="28277" ht="13.5" customHeight="1"/>
    <row r="28279" ht="13.5" customHeight="1"/>
    <row r="28281" ht="13.5" customHeight="1"/>
    <row r="28283" ht="13.5" customHeight="1"/>
    <row r="28285" ht="13.5" customHeight="1"/>
    <row r="28287" ht="13.5" customHeight="1"/>
    <row r="28289" ht="13.5" customHeight="1"/>
    <row r="28291" ht="13.5" customHeight="1"/>
    <row r="28293" ht="13.5" customHeight="1"/>
    <row r="28295" ht="13.5" customHeight="1"/>
    <row r="28297" ht="13.5" customHeight="1"/>
    <row r="28299" ht="13.5" customHeight="1"/>
    <row r="28301" ht="13.5" customHeight="1"/>
    <row r="28303" ht="13.5" customHeight="1"/>
    <row r="28305" ht="13.5" customHeight="1"/>
    <row r="28307" ht="13.5" customHeight="1"/>
    <row r="28309" ht="13.5" customHeight="1"/>
    <row r="28311" ht="13.5" customHeight="1"/>
    <row r="28313" ht="13.5" customHeight="1"/>
    <row r="28315" ht="13.5" customHeight="1"/>
    <row r="28317" ht="13.5" customHeight="1"/>
    <row r="28319" ht="13.5" customHeight="1"/>
    <row r="28321" ht="13.5" customHeight="1"/>
    <row r="28323" ht="13.5" customHeight="1"/>
    <row r="28325" ht="13.5" customHeight="1"/>
    <row r="28327" ht="13.5" customHeight="1"/>
    <row r="28329" ht="13.5" customHeight="1"/>
    <row r="28331" ht="13.5" customHeight="1"/>
    <row r="28333" ht="13.5" customHeight="1"/>
    <row r="28335" ht="13.5" customHeight="1"/>
    <row r="28337" ht="13.5" customHeight="1"/>
    <row r="28339" ht="13.5" customHeight="1"/>
    <row r="28341" ht="13.5" customHeight="1"/>
    <row r="28343" ht="13.5" customHeight="1"/>
    <row r="28345" ht="13.5" customHeight="1"/>
    <row r="28347" ht="13.5" customHeight="1"/>
    <row r="28349" ht="13.5" customHeight="1"/>
    <row r="28351" ht="13.5" customHeight="1"/>
    <row r="28353" ht="13.5" customHeight="1"/>
    <row r="28355" ht="13.5" customHeight="1"/>
    <row r="28357" ht="13.5" customHeight="1"/>
    <row r="28359" ht="13.5" customHeight="1"/>
    <row r="28361" ht="13.5" customHeight="1"/>
    <row r="28363" ht="13.5" customHeight="1"/>
    <row r="28365" ht="13.5" customHeight="1"/>
    <row r="28367" ht="13.5" customHeight="1"/>
    <row r="28369" ht="13.5" customHeight="1"/>
    <row r="28371" ht="13.5" customHeight="1"/>
    <row r="28373" ht="13.5" customHeight="1"/>
    <row r="28375" ht="13.5" customHeight="1"/>
    <row r="28377" ht="13.5" customHeight="1"/>
    <row r="28379" ht="13.5" customHeight="1"/>
    <row r="28381" ht="13.5" customHeight="1"/>
    <row r="28383" ht="13.5" customHeight="1"/>
    <row r="28385" ht="13.5" customHeight="1"/>
    <row r="28387" ht="13.5" customHeight="1"/>
    <row r="28389" ht="13.5" customHeight="1"/>
    <row r="28391" ht="13.5" customHeight="1"/>
    <row r="28393" ht="13.5" customHeight="1"/>
    <row r="28395" ht="13.5" customHeight="1"/>
    <row r="28397" ht="13.5" customHeight="1"/>
    <row r="28399" ht="13.5" customHeight="1"/>
    <row r="28401" ht="13.5" customHeight="1"/>
    <row r="28403" ht="13.5" customHeight="1"/>
    <row r="28405" ht="13.5" customHeight="1"/>
    <row r="28407" ht="13.5" customHeight="1"/>
    <row r="28409" ht="13.5" customHeight="1"/>
    <row r="28411" ht="13.5" customHeight="1"/>
    <row r="28413" ht="13.5" customHeight="1"/>
    <row r="28415" ht="13.5" customHeight="1"/>
    <row r="28417" ht="13.5" customHeight="1"/>
    <row r="28419" ht="13.5" customHeight="1"/>
    <row r="28421" ht="13.5" customHeight="1"/>
    <row r="28423" ht="13.5" customHeight="1"/>
    <row r="28425" ht="13.5" customHeight="1"/>
    <row r="28427" ht="13.5" customHeight="1"/>
    <row r="28429" ht="13.5" customHeight="1"/>
    <row r="28431" ht="13.5" customHeight="1"/>
    <row r="28433" ht="13.5" customHeight="1"/>
    <row r="28435" ht="13.5" customHeight="1"/>
    <row r="28437" ht="13.5" customHeight="1"/>
    <row r="28439" ht="13.5" customHeight="1"/>
    <row r="28441" ht="13.5" customHeight="1"/>
    <row r="28443" ht="13.5" customHeight="1"/>
    <row r="28445" ht="13.5" customHeight="1"/>
    <row r="28447" ht="13.5" customHeight="1"/>
    <row r="28449" ht="13.5" customHeight="1"/>
    <row r="28451" ht="13.5" customHeight="1"/>
    <row r="28453" ht="13.5" customHeight="1"/>
    <row r="28455" ht="13.5" customHeight="1"/>
    <row r="28457" ht="13.5" customHeight="1"/>
    <row r="28459" ht="13.5" customHeight="1"/>
    <row r="28461" ht="13.5" customHeight="1"/>
    <row r="28463" ht="13.5" customHeight="1"/>
    <row r="28465" ht="13.5" customHeight="1"/>
    <row r="28467" ht="13.5" customHeight="1"/>
    <row r="28469" ht="13.5" customHeight="1"/>
    <row r="28471" ht="13.5" customHeight="1"/>
    <row r="28473" ht="13.5" customHeight="1"/>
    <row r="28475" ht="13.5" customHeight="1"/>
    <row r="28477" ht="13.5" customHeight="1"/>
    <row r="28479" ht="13.5" customHeight="1"/>
    <row r="28481" ht="13.5" customHeight="1"/>
    <row r="28483" ht="13.5" customHeight="1"/>
    <row r="28485" ht="13.5" customHeight="1"/>
    <row r="28487" ht="13.5" customHeight="1"/>
    <row r="28489" ht="13.5" customHeight="1"/>
    <row r="28491" ht="13.5" customHeight="1"/>
    <row r="28493" ht="13.5" customHeight="1"/>
    <row r="28495" ht="13.5" customHeight="1"/>
    <row r="28497" ht="13.5" customHeight="1"/>
    <row r="28499" ht="13.5" customHeight="1"/>
    <row r="28501" ht="13.5" customHeight="1"/>
    <row r="28503" ht="13.5" customHeight="1"/>
    <row r="28505" ht="13.5" customHeight="1"/>
    <row r="28507" ht="13.5" customHeight="1"/>
    <row r="28509" ht="13.5" customHeight="1"/>
    <row r="28511" ht="13.5" customHeight="1"/>
    <row r="28513" ht="13.5" customHeight="1"/>
    <row r="28515" ht="13.5" customHeight="1"/>
    <row r="28517" ht="13.5" customHeight="1"/>
    <row r="28519" ht="13.5" customHeight="1"/>
    <row r="28521" ht="13.5" customHeight="1"/>
    <row r="28523" ht="13.5" customHeight="1"/>
    <row r="28525" ht="13.5" customHeight="1"/>
    <row r="28527" ht="13.5" customHeight="1"/>
    <row r="28529" ht="13.5" customHeight="1"/>
    <row r="28531" ht="13.5" customHeight="1"/>
    <row r="28533" ht="13.5" customHeight="1"/>
    <row r="28535" ht="13.5" customHeight="1"/>
    <row r="28537" ht="13.5" customHeight="1"/>
    <row r="28539" ht="13.5" customHeight="1"/>
    <row r="28541" ht="13.5" customHeight="1"/>
    <row r="28543" ht="13.5" customHeight="1"/>
    <row r="28545" ht="13.5" customHeight="1"/>
    <row r="28547" ht="13.5" customHeight="1"/>
    <row r="28549" ht="13.5" customHeight="1"/>
    <row r="28551" ht="13.5" customHeight="1"/>
    <row r="28553" ht="13.5" customHeight="1"/>
    <row r="28555" ht="13.5" customHeight="1"/>
    <row r="28557" ht="13.5" customHeight="1"/>
    <row r="28559" ht="13.5" customHeight="1"/>
    <row r="28561" ht="13.5" customHeight="1"/>
    <row r="28563" ht="13.5" customHeight="1"/>
    <row r="28565" ht="13.5" customHeight="1"/>
    <row r="28567" ht="13.5" customHeight="1"/>
    <row r="28569" ht="13.5" customHeight="1"/>
    <row r="28571" ht="13.5" customHeight="1"/>
    <row r="28573" ht="13.5" customHeight="1"/>
    <row r="28575" ht="13.5" customHeight="1"/>
    <row r="28577" ht="13.5" customHeight="1"/>
    <row r="28579" ht="13.5" customHeight="1"/>
    <row r="28581" ht="13.5" customHeight="1"/>
    <row r="28583" ht="13.5" customHeight="1"/>
    <row r="28585" ht="13.5" customHeight="1"/>
    <row r="28587" ht="13.5" customHeight="1"/>
    <row r="28589" ht="13.5" customHeight="1"/>
    <row r="28591" ht="13.5" customHeight="1"/>
    <row r="28593" ht="13.5" customHeight="1"/>
    <row r="28595" ht="13.5" customHeight="1"/>
    <row r="28597" ht="13.5" customHeight="1"/>
    <row r="28599" ht="13.5" customHeight="1"/>
    <row r="28601" ht="13.5" customHeight="1"/>
    <row r="28603" ht="13.5" customHeight="1"/>
    <row r="28605" ht="13.5" customHeight="1"/>
    <row r="28607" ht="13.5" customHeight="1"/>
    <row r="28609" ht="13.5" customHeight="1"/>
    <row r="28611" ht="13.5" customHeight="1"/>
    <row r="28613" ht="13.5" customHeight="1"/>
    <row r="28615" ht="13.5" customHeight="1"/>
    <row r="28617" ht="13.5" customHeight="1"/>
    <row r="28619" ht="13.5" customHeight="1"/>
    <row r="28621" ht="13.5" customHeight="1"/>
    <row r="28623" ht="13.5" customHeight="1"/>
    <row r="28625" ht="13.5" customHeight="1"/>
    <row r="28627" ht="13.5" customHeight="1"/>
    <row r="28629" ht="13.5" customHeight="1"/>
    <row r="28631" ht="13.5" customHeight="1"/>
    <row r="28633" ht="13.5" customHeight="1"/>
    <row r="28635" ht="13.5" customHeight="1"/>
    <row r="28637" ht="13.5" customHeight="1"/>
    <row r="28639" ht="13.5" customHeight="1"/>
    <row r="28641" ht="13.5" customHeight="1"/>
    <row r="28643" ht="13.5" customHeight="1"/>
    <row r="28645" ht="13.5" customHeight="1"/>
    <row r="28647" ht="13.5" customHeight="1"/>
    <row r="28649" ht="13.5" customHeight="1"/>
    <row r="28651" ht="13.5" customHeight="1"/>
    <row r="28653" ht="13.5" customHeight="1"/>
    <row r="28655" ht="13.5" customHeight="1"/>
    <row r="28657" ht="13.5" customHeight="1"/>
    <row r="28659" ht="13.5" customHeight="1"/>
    <row r="28661" ht="13.5" customHeight="1"/>
    <row r="28663" ht="13.5" customHeight="1"/>
    <row r="28665" ht="13.5" customHeight="1"/>
    <row r="28667" ht="13.5" customHeight="1"/>
    <row r="28669" ht="13.5" customHeight="1"/>
    <row r="28671" ht="13.5" customHeight="1"/>
    <row r="28673" ht="13.5" customHeight="1"/>
    <row r="28675" ht="13.5" customHeight="1"/>
    <row r="28677" ht="13.5" customHeight="1"/>
    <row r="28679" ht="13.5" customHeight="1"/>
    <row r="28681" ht="13.5" customHeight="1"/>
    <row r="28683" ht="13.5" customHeight="1"/>
    <row r="28685" ht="13.5" customHeight="1"/>
    <row r="28687" ht="13.5" customHeight="1"/>
    <row r="28689" ht="13.5" customHeight="1"/>
    <row r="28691" ht="13.5" customHeight="1"/>
    <row r="28693" ht="13.5" customHeight="1"/>
    <row r="28695" ht="13.5" customHeight="1"/>
    <row r="28697" ht="13.5" customHeight="1"/>
    <row r="28699" ht="13.5" customHeight="1"/>
    <row r="28701" ht="13.5" customHeight="1"/>
    <row r="28703" ht="13.5" customHeight="1"/>
    <row r="28705" ht="13.5" customHeight="1"/>
    <row r="28707" ht="13.5" customHeight="1"/>
    <row r="28709" ht="13.5" customHeight="1"/>
    <row r="28711" ht="13.5" customHeight="1"/>
    <row r="28713" ht="13.5" customHeight="1"/>
    <row r="28715" ht="13.5" customHeight="1"/>
    <row r="28717" ht="13.5" customHeight="1"/>
    <row r="28719" ht="13.5" customHeight="1"/>
    <row r="28721" ht="13.5" customHeight="1"/>
    <row r="28723" ht="13.5" customHeight="1"/>
    <row r="28725" ht="13.5" customHeight="1"/>
    <row r="28727" ht="13.5" customHeight="1"/>
    <row r="28729" ht="13.5" customHeight="1"/>
    <row r="28731" ht="13.5" customHeight="1"/>
    <row r="28733" ht="13.5" customHeight="1"/>
    <row r="28735" ht="13.5" customHeight="1"/>
    <row r="28737" ht="13.5" customHeight="1"/>
    <row r="28739" ht="13.5" customHeight="1"/>
    <row r="28741" ht="13.5" customHeight="1"/>
    <row r="28743" ht="13.5" customHeight="1"/>
    <row r="28745" ht="13.5" customHeight="1"/>
    <row r="28747" ht="13.5" customHeight="1"/>
    <row r="28749" ht="13.5" customHeight="1"/>
    <row r="28751" ht="13.5" customHeight="1"/>
    <row r="28753" ht="13.5" customHeight="1"/>
    <row r="28755" ht="13.5" customHeight="1"/>
    <row r="28757" ht="13.5" customHeight="1"/>
    <row r="28759" ht="13.5" customHeight="1"/>
    <row r="28761" ht="13.5" customHeight="1"/>
    <row r="28763" ht="13.5" customHeight="1"/>
    <row r="28765" ht="13.5" customHeight="1"/>
    <row r="28767" ht="13.5" customHeight="1"/>
    <row r="28769" ht="13.5" customHeight="1"/>
    <row r="28771" ht="13.5" customHeight="1"/>
    <row r="28773" ht="13.5" customHeight="1"/>
    <row r="28775" ht="13.5" customHeight="1"/>
    <row r="28777" ht="13.5" customHeight="1"/>
    <row r="28779" ht="13.5" customHeight="1"/>
    <row r="28781" ht="13.5" customHeight="1"/>
    <row r="28783" ht="13.5" customHeight="1"/>
    <row r="28785" ht="13.5" customHeight="1"/>
    <row r="28787" ht="13.5" customHeight="1"/>
    <row r="28789" ht="13.5" customHeight="1"/>
    <row r="28791" ht="13.5" customHeight="1"/>
    <row r="28793" ht="13.5" customHeight="1"/>
    <row r="28795" ht="13.5" customHeight="1"/>
    <row r="28797" ht="13.5" customHeight="1"/>
    <row r="28799" ht="13.5" customHeight="1"/>
    <row r="28801" ht="13.5" customHeight="1"/>
    <row r="28803" ht="13.5" customHeight="1"/>
    <row r="28805" ht="13.5" customHeight="1"/>
    <row r="28807" ht="13.5" customHeight="1"/>
    <row r="28809" ht="13.5" customHeight="1"/>
    <row r="28811" ht="13.5" customHeight="1"/>
    <row r="28813" ht="13.5" customHeight="1"/>
    <row r="28815" ht="13.5" customHeight="1"/>
    <row r="28817" ht="13.5" customHeight="1"/>
    <row r="28819" ht="13.5" customHeight="1"/>
    <row r="28821" ht="13.5" customHeight="1"/>
    <row r="28823" ht="13.5" customHeight="1"/>
    <row r="28825" ht="13.5" customHeight="1"/>
    <row r="28827" ht="13.5" customHeight="1"/>
    <row r="28829" ht="13.5" customHeight="1"/>
    <row r="28831" ht="13.5" customHeight="1"/>
    <row r="28833" ht="13.5" customHeight="1"/>
    <row r="28835" ht="13.5" customHeight="1"/>
    <row r="28837" ht="13.5" customHeight="1"/>
    <row r="28839" ht="13.5" customHeight="1"/>
    <row r="28841" ht="13.5" customHeight="1"/>
    <row r="28843" ht="13.5" customHeight="1"/>
    <row r="28845" ht="13.5" customHeight="1"/>
    <row r="28847" ht="13.5" customHeight="1"/>
    <row r="28849" ht="13.5" customHeight="1"/>
    <row r="28851" ht="13.5" customHeight="1"/>
    <row r="28853" ht="13.5" customHeight="1"/>
    <row r="28855" ht="13.5" customHeight="1"/>
    <row r="28857" ht="13.5" customHeight="1"/>
    <row r="28859" ht="13.5" customHeight="1"/>
    <row r="28861" ht="13.5" customHeight="1"/>
    <row r="28863" ht="13.5" customHeight="1"/>
    <row r="28865" ht="13.5" customHeight="1"/>
    <row r="28867" ht="13.5" customHeight="1"/>
    <row r="28869" ht="13.5" customHeight="1"/>
    <row r="28871" ht="13.5" customHeight="1"/>
    <row r="28873" ht="13.5" customHeight="1"/>
    <row r="28875" ht="13.5" customHeight="1"/>
    <row r="28877" ht="13.5" customHeight="1"/>
    <row r="28879" ht="13.5" customHeight="1"/>
    <row r="28881" ht="13.5" customHeight="1"/>
    <row r="28883" ht="13.5" customHeight="1"/>
    <row r="28885" ht="13.5" customHeight="1"/>
    <row r="28887" ht="13.5" customHeight="1"/>
    <row r="28889" ht="13.5" customHeight="1"/>
    <row r="28891" ht="13.5" customHeight="1"/>
    <row r="28893" ht="13.5" customHeight="1"/>
    <row r="28895" ht="13.5" customHeight="1"/>
    <row r="28897" ht="13.5" customHeight="1"/>
    <row r="28899" ht="13.5" customHeight="1"/>
    <row r="28901" ht="13.5" customHeight="1"/>
    <row r="28903" ht="13.5" customHeight="1"/>
    <row r="28905" ht="13.5" customHeight="1"/>
    <row r="28907" ht="13.5" customHeight="1"/>
    <row r="28909" ht="13.5" customHeight="1"/>
    <row r="28911" ht="13.5" customHeight="1"/>
    <row r="28913" ht="13.5" customHeight="1"/>
    <row r="28915" ht="13.5" customHeight="1"/>
    <row r="28917" ht="13.5" customHeight="1"/>
    <row r="28919" ht="13.5" customHeight="1"/>
    <row r="28921" ht="13.5" customHeight="1"/>
    <row r="28923" ht="13.5" customHeight="1"/>
    <row r="28925" ht="13.5" customHeight="1"/>
    <row r="28927" ht="13.5" customHeight="1"/>
    <row r="28929" ht="13.5" customHeight="1"/>
    <row r="28931" ht="13.5" customHeight="1"/>
    <row r="28933" ht="13.5" customHeight="1"/>
    <row r="28935" ht="13.5" customHeight="1"/>
    <row r="28937" ht="13.5" customHeight="1"/>
    <row r="28939" ht="13.5" customHeight="1"/>
    <row r="28941" ht="13.5" customHeight="1"/>
    <row r="28943" ht="13.5" customHeight="1"/>
    <row r="28945" ht="13.5" customHeight="1"/>
    <row r="28947" ht="13.5" customHeight="1"/>
    <row r="28949" ht="13.5" customHeight="1"/>
    <row r="28951" ht="13.5" customHeight="1"/>
    <row r="28953" ht="13.5" customHeight="1"/>
    <row r="28955" ht="13.5" customHeight="1"/>
    <row r="28957" ht="13.5" customHeight="1"/>
    <row r="28959" ht="13.5" customHeight="1"/>
    <row r="28961" ht="13.5" customHeight="1"/>
    <row r="28963" ht="13.5" customHeight="1"/>
    <row r="28965" ht="13.5" customHeight="1"/>
    <row r="28967" ht="13.5" customHeight="1"/>
    <row r="28969" ht="13.5" customHeight="1"/>
    <row r="28971" ht="13.5" customHeight="1"/>
    <row r="28973" ht="13.5" customHeight="1"/>
    <row r="28975" ht="13.5" customHeight="1"/>
    <row r="28977" ht="13.5" customHeight="1"/>
    <row r="28979" ht="13.5" customHeight="1"/>
    <row r="28981" ht="13.5" customHeight="1"/>
    <row r="28983" ht="13.5" customHeight="1"/>
    <row r="28985" ht="13.5" customHeight="1"/>
    <row r="28987" ht="13.5" customHeight="1"/>
    <row r="28989" ht="13.5" customHeight="1"/>
    <row r="28991" ht="13.5" customHeight="1"/>
    <row r="28993" ht="13.5" customHeight="1"/>
    <row r="28995" ht="13.5" customHeight="1"/>
    <row r="28997" ht="13.5" customHeight="1"/>
    <row r="28999" ht="13.5" customHeight="1"/>
    <row r="29001" ht="13.5" customHeight="1"/>
    <row r="29003" ht="13.5" customHeight="1"/>
    <row r="29005" ht="13.5" customHeight="1"/>
    <row r="29007" ht="13.5" customHeight="1"/>
    <row r="29009" ht="13.5" customHeight="1"/>
    <row r="29011" ht="13.5" customHeight="1"/>
    <row r="29013" ht="13.5" customHeight="1"/>
    <row r="29015" ht="13.5" customHeight="1"/>
    <row r="29017" ht="13.5" customHeight="1"/>
    <row r="29019" ht="13.5" customHeight="1"/>
    <row r="29021" ht="13.5" customHeight="1"/>
    <row r="29023" ht="13.5" customHeight="1"/>
    <row r="29025" ht="13.5" customHeight="1"/>
    <row r="29027" ht="13.5" customHeight="1"/>
    <row r="29029" ht="13.5" customHeight="1"/>
    <row r="29031" ht="13.5" customHeight="1"/>
    <row r="29033" ht="13.5" customHeight="1"/>
    <row r="29035" ht="13.5" customHeight="1"/>
    <row r="29037" ht="13.5" customHeight="1"/>
    <row r="29039" ht="13.5" customHeight="1"/>
    <row r="29041" ht="13.5" customHeight="1"/>
    <row r="29043" ht="13.5" customHeight="1"/>
    <row r="29045" ht="13.5" customHeight="1"/>
    <row r="29047" ht="13.5" customHeight="1"/>
    <row r="29049" ht="13.5" customHeight="1"/>
    <row r="29051" ht="13.5" customHeight="1"/>
    <row r="29053" ht="13.5" customHeight="1"/>
    <row r="29055" ht="13.5" customHeight="1"/>
    <row r="29057" ht="13.5" customHeight="1"/>
    <row r="29059" ht="13.5" customHeight="1"/>
    <row r="29061" ht="13.5" customHeight="1"/>
    <row r="29063" ht="13.5" customHeight="1"/>
    <row r="29065" ht="13.5" customHeight="1"/>
    <row r="29067" ht="13.5" customHeight="1"/>
    <row r="29069" ht="13.5" customHeight="1"/>
    <row r="29071" ht="13.5" customHeight="1"/>
    <row r="29073" ht="13.5" customHeight="1"/>
    <row r="29075" ht="13.5" customHeight="1"/>
    <row r="29077" ht="13.5" customHeight="1"/>
    <row r="29079" ht="13.5" customHeight="1"/>
    <row r="29081" ht="13.5" customHeight="1"/>
    <row r="29083" ht="13.5" customHeight="1"/>
    <row r="29085" ht="13.5" customHeight="1"/>
    <row r="29087" ht="13.5" customHeight="1"/>
    <row r="29089" ht="13.5" customHeight="1"/>
    <row r="29091" ht="13.5" customHeight="1"/>
    <row r="29093" ht="13.5" customHeight="1"/>
    <row r="29095" ht="13.5" customHeight="1"/>
    <row r="29097" ht="13.5" customHeight="1"/>
    <row r="29099" ht="13.5" customHeight="1"/>
    <row r="29101" ht="13.5" customHeight="1"/>
    <row r="29103" ht="13.5" customHeight="1"/>
    <row r="29105" ht="13.5" customHeight="1"/>
    <row r="29107" ht="13.5" customHeight="1"/>
    <row r="29109" ht="13.5" customHeight="1"/>
    <row r="29111" ht="13.5" customHeight="1"/>
    <row r="29113" ht="13.5" customHeight="1"/>
    <row r="29115" ht="13.5" customHeight="1"/>
    <row r="29117" ht="13.5" customHeight="1"/>
    <row r="29119" ht="13.5" customHeight="1"/>
    <row r="29121" ht="13.5" customHeight="1"/>
    <row r="29123" ht="13.5" customHeight="1"/>
    <row r="29125" ht="13.5" customHeight="1"/>
    <row r="29127" ht="13.5" customHeight="1"/>
    <row r="29129" ht="13.5" customHeight="1"/>
    <row r="29131" ht="13.5" customHeight="1"/>
    <row r="29133" ht="13.5" customHeight="1"/>
    <row r="29135" ht="13.5" customHeight="1"/>
    <row r="29137" ht="13.5" customHeight="1"/>
    <row r="29139" ht="13.5" customHeight="1"/>
    <row r="29141" ht="13.5" customHeight="1"/>
    <row r="29143" ht="13.5" customHeight="1"/>
    <row r="29145" ht="13.5" customHeight="1"/>
    <row r="29147" ht="13.5" customHeight="1"/>
    <row r="29149" ht="13.5" customHeight="1"/>
    <row r="29151" ht="13.5" customHeight="1"/>
    <row r="29153" ht="13.5" customHeight="1"/>
    <row r="29155" ht="13.5" customHeight="1"/>
    <row r="29157" ht="13.5" customHeight="1"/>
    <row r="29159" ht="13.5" customHeight="1"/>
    <row r="29161" ht="13.5" customHeight="1"/>
    <row r="29163" ht="13.5" customHeight="1"/>
    <row r="29165" ht="13.5" customHeight="1"/>
    <row r="29167" ht="13.5" customHeight="1"/>
    <row r="29169" ht="13.5" customHeight="1"/>
    <row r="29171" ht="13.5" customHeight="1"/>
    <row r="29173" ht="13.5" customHeight="1"/>
    <row r="29175" ht="13.5" customHeight="1"/>
    <row r="29177" ht="13.5" customHeight="1"/>
    <row r="29179" ht="13.5" customHeight="1"/>
    <row r="29181" ht="13.5" customHeight="1"/>
    <row r="29183" ht="13.5" customHeight="1"/>
    <row r="29185" ht="13.5" customHeight="1"/>
    <row r="29187" ht="13.5" customHeight="1"/>
    <row r="29189" ht="13.5" customHeight="1"/>
    <row r="29191" ht="13.5" customHeight="1"/>
    <row r="29193" ht="13.5" customHeight="1"/>
    <row r="29195" ht="13.5" customHeight="1"/>
    <row r="29197" ht="13.5" customHeight="1"/>
    <row r="29199" ht="13.5" customHeight="1"/>
    <row r="29201" ht="13.5" customHeight="1"/>
    <row r="29203" ht="13.5" customHeight="1"/>
    <row r="29205" ht="13.5" customHeight="1"/>
    <row r="29207" ht="13.5" customHeight="1"/>
    <row r="29209" ht="13.5" customHeight="1"/>
    <row r="29211" ht="13.5" customHeight="1"/>
    <row r="29213" ht="13.5" customHeight="1"/>
    <row r="29215" ht="13.5" customHeight="1"/>
    <row r="29217" ht="13.5" customHeight="1"/>
    <row r="29219" ht="13.5" customHeight="1"/>
    <row r="29221" ht="13.5" customHeight="1"/>
    <row r="29223" ht="13.5" customHeight="1"/>
    <row r="29225" ht="13.5" customHeight="1"/>
    <row r="29227" ht="13.5" customHeight="1"/>
    <row r="29229" ht="13.5" customHeight="1"/>
    <row r="29231" ht="13.5" customHeight="1"/>
    <row r="29233" ht="13.5" customHeight="1"/>
    <row r="29235" ht="13.5" customHeight="1"/>
    <row r="29237" ht="13.5" customHeight="1"/>
    <row r="29239" ht="13.5" customHeight="1"/>
    <row r="29241" ht="13.5" customHeight="1"/>
    <row r="29243" ht="13.5" customHeight="1"/>
    <row r="29245" ht="13.5" customHeight="1"/>
    <row r="29247" ht="13.5" customHeight="1"/>
    <row r="29249" ht="13.5" customHeight="1"/>
    <row r="29251" ht="13.5" customHeight="1"/>
    <row r="29253" ht="13.5" customHeight="1"/>
    <row r="29255" ht="13.5" customHeight="1"/>
    <row r="29257" ht="13.5" customHeight="1"/>
    <row r="29259" ht="13.5" customHeight="1"/>
    <row r="29261" ht="13.5" customHeight="1"/>
    <row r="29263" ht="13.5" customHeight="1"/>
    <row r="29265" ht="13.5" customHeight="1"/>
    <row r="29267" ht="13.5" customHeight="1"/>
    <row r="29269" ht="13.5" customHeight="1"/>
    <row r="29271" ht="13.5" customHeight="1"/>
    <row r="29273" ht="13.5" customHeight="1"/>
    <row r="29275" ht="13.5" customHeight="1"/>
    <row r="29277" ht="13.5" customHeight="1"/>
    <row r="29279" ht="13.5" customHeight="1"/>
    <row r="29281" ht="13.5" customHeight="1"/>
    <row r="29283" ht="13.5" customHeight="1"/>
    <row r="29285" ht="13.5" customHeight="1"/>
    <row r="29287" ht="13.5" customHeight="1"/>
    <row r="29289" ht="13.5" customHeight="1"/>
    <row r="29291" ht="13.5" customHeight="1"/>
    <row r="29293" ht="13.5" customHeight="1"/>
    <row r="29295" ht="13.5" customHeight="1"/>
    <row r="29297" ht="13.5" customHeight="1"/>
    <row r="29299" ht="13.5" customHeight="1"/>
    <row r="29301" ht="13.5" customHeight="1"/>
    <row r="29303" ht="13.5" customHeight="1"/>
    <row r="29305" ht="13.5" customHeight="1"/>
    <row r="29307" ht="13.5" customHeight="1"/>
    <row r="29309" ht="13.5" customHeight="1"/>
    <row r="29311" ht="13.5" customHeight="1"/>
    <row r="29313" ht="13.5" customHeight="1"/>
    <row r="29315" ht="13.5" customHeight="1"/>
    <row r="29317" ht="13.5" customHeight="1"/>
    <row r="29319" ht="13.5" customHeight="1"/>
    <row r="29321" ht="13.5" customHeight="1"/>
    <row r="29323" ht="13.5" customHeight="1"/>
    <row r="29325" ht="13.5" customHeight="1"/>
    <row r="29327" ht="13.5" customHeight="1"/>
    <row r="29329" ht="13.5" customHeight="1"/>
    <row r="29331" ht="13.5" customHeight="1"/>
    <row r="29333" ht="13.5" customHeight="1"/>
    <row r="29335" ht="13.5" customHeight="1"/>
    <row r="29337" ht="13.5" customHeight="1"/>
    <row r="29339" ht="13.5" customHeight="1"/>
    <row r="29341" ht="13.5" customHeight="1"/>
    <row r="29343" ht="13.5" customHeight="1"/>
    <row r="29345" ht="13.5" customHeight="1"/>
    <row r="29347" ht="13.5" customHeight="1"/>
    <row r="29349" ht="13.5" customHeight="1"/>
    <row r="29351" ht="13.5" customHeight="1"/>
    <row r="29353" ht="13.5" customHeight="1"/>
    <row r="29355" ht="13.5" customHeight="1"/>
    <row r="29357" ht="13.5" customHeight="1"/>
    <row r="29359" ht="13.5" customHeight="1"/>
    <row r="29361" ht="13.5" customHeight="1"/>
    <row r="29363" ht="13.5" customHeight="1"/>
    <row r="29365" ht="13.5" customHeight="1"/>
    <row r="29367" ht="13.5" customHeight="1"/>
    <row r="29369" ht="13.5" customHeight="1"/>
    <row r="29371" ht="13.5" customHeight="1"/>
    <row r="29373" ht="13.5" customHeight="1"/>
    <row r="29375" ht="13.5" customHeight="1"/>
    <row r="29377" ht="13.5" customHeight="1"/>
    <row r="29379" ht="13.5" customHeight="1"/>
    <row r="29381" ht="13.5" customHeight="1"/>
    <row r="29383" ht="13.5" customHeight="1"/>
    <row r="29385" ht="13.5" customHeight="1"/>
    <row r="29387" ht="13.5" customHeight="1"/>
    <row r="29389" ht="13.5" customHeight="1"/>
    <row r="29391" ht="13.5" customHeight="1"/>
    <row r="29393" ht="13.5" customHeight="1"/>
    <row r="29395" ht="13.5" customHeight="1"/>
    <row r="29397" ht="13.5" customHeight="1"/>
    <row r="29399" ht="13.5" customHeight="1"/>
    <row r="29401" ht="13.5" customHeight="1"/>
    <row r="29403" ht="13.5" customHeight="1"/>
    <row r="29405" ht="13.5" customHeight="1"/>
    <row r="29407" ht="13.5" customHeight="1"/>
    <row r="29409" ht="13.5" customHeight="1"/>
    <row r="29411" ht="13.5" customHeight="1"/>
    <row r="29413" ht="13.5" customHeight="1"/>
    <row r="29415" ht="13.5" customHeight="1"/>
    <row r="29417" ht="13.5" customHeight="1"/>
    <row r="29419" ht="13.5" customHeight="1"/>
    <row r="29421" ht="13.5" customHeight="1"/>
    <row r="29423" ht="13.5" customHeight="1"/>
    <row r="29425" ht="13.5" customHeight="1"/>
    <row r="29427" ht="13.5" customHeight="1"/>
    <row r="29429" ht="13.5" customHeight="1"/>
    <row r="29431" ht="13.5" customHeight="1"/>
    <row r="29433" ht="13.5" customHeight="1"/>
    <row r="29435" ht="13.5" customHeight="1"/>
    <row r="29437" ht="13.5" customHeight="1"/>
    <row r="29439" ht="13.5" customHeight="1"/>
    <row r="29441" ht="13.5" customHeight="1"/>
    <row r="29443" ht="13.5" customHeight="1"/>
    <row r="29445" ht="13.5" customHeight="1"/>
    <row r="29447" ht="13.5" customHeight="1"/>
    <row r="29449" ht="13.5" customHeight="1"/>
    <row r="29451" ht="13.5" customHeight="1"/>
    <row r="29453" ht="13.5" customHeight="1"/>
    <row r="29455" ht="13.5" customHeight="1"/>
    <row r="29457" ht="13.5" customHeight="1"/>
    <row r="29459" ht="13.5" customHeight="1"/>
    <row r="29461" ht="13.5" customHeight="1"/>
    <row r="29463" ht="13.5" customHeight="1"/>
    <row r="29465" ht="13.5" customHeight="1"/>
    <row r="29467" ht="13.5" customHeight="1"/>
    <row r="29469" ht="13.5" customHeight="1"/>
    <row r="29471" ht="13.5" customHeight="1"/>
    <row r="29473" ht="13.5" customHeight="1"/>
    <row r="29475" ht="13.5" customHeight="1"/>
    <row r="29477" ht="13.5" customHeight="1"/>
    <row r="29479" ht="13.5" customHeight="1"/>
    <row r="29481" ht="13.5" customHeight="1"/>
    <row r="29483" ht="13.5" customHeight="1"/>
    <row r="29485" ht="13.5" customHeight="1"/>
    <row r="29487" ht="13.5" customHeight="1"/>
    <row r="29489" ht="13.5" customHeight="1"/>
    <row r="29491" ht="13.5" customHeight="1"/>
    <row r="29493" ht="13.5" customHeight="1"/>
    <row r="29495" ht="13.5" customHeight="1"/>
    <row r="29497" ht="13.5" customHeight="1"/>
    <row r="29499" ht="13.5" customHeight="1"/>
    <row r="29501" ht="13.5" customHeight="1"/>
    <row r="29503" ht="13.5" customHeight="1"/>
    <row r="29505" ht="13.5" customHeight="1"/>
    <row r="29507" ht="13.5" customHeight="1"/>
    <row r="29509" ht="13.5" customHeight="1"/>
    <row r="29511" ht="13.5" customHeight="1"/>
    <row r="29513" ht="13.5" customHeight="1"/>
    <row r="29515" ht="13.5" customHeight="1"/>
    <row r="29517" ht="13.5" customHeight="1"/>
    <row r="29519" ht="13.5" customHeight="1"/>
    <row r="29521" ht="13.5" customHeight="1"/>
    <row r="29523" ht="13.5" customHeight="1"/>
    <row r="29525" ht="13.5" customHeight="1"/>
    <row r="29527" ht="13.5" customHeight="1"/>
    <row r="29529" ht="13.5" customHeight="1"/>
    <row r="29531" ht="13.5" customHeight="1"/>
    <row r="29533" ht="13.5" customHeight="1"/>
    <row r="29535" ht="13.5" customHeight="1"/>
    <row r="29537" ht="13.5" customHeight="1"/>
    <row r="29539" ht="13.5" customHeight="1"/>
    <row r="29541" ht="13.5" customHeight="1"/>
    <row r="29543" ht="13.5" customHeight="1"/>
    <row r="29545" ht="13.5" customHeight="1"/>
    <row r="29547" ht="13.5" customHeight="1"/>
    <row r="29549" ht="13.5" customHeight="1"/>
    <row r="29551" ht="13.5" customHeight="1"/>
    <row r="29553" ht="13.5" customHeight="1"/>
    <row r="29555" ht="13.5" customHeight="1"/>
    <row r="29557" ht="13.5" customHeight="1"/>
    <row r="29559" ht="13.5" customHeight="1"/>
    <row r="29561" ht="13.5" customHeight="1"/>
    <row r="29563" ht="13.5" customHeight="1"/>
    <row r="29565" ht="13.5" customHeight="1"/>
    <row r="29567" ht="13.5" customHeight="1"/>
    <row r="29569" ht="13.5" customHeight="1"/>
    <row r="29571" ht="13.5" customHeight="1"/>
    <row r="29573" ht="13.5" customHeight="1"/>
    <row r="29575" ht="13.5" customHeight="1"/>
    <row r="29577" ht="13.5" customHeight="1"/>
    <row r="29579" ht="13.5" customHeight="1"/>
    <row r="29581" ht="13.5" customHeight="1"/>
    <row r="29583" ht="13.5" customHeight="1"/>
    <row r="29585" ht="13.5" customHeight="1"/>
    <row r="29587" ht="13.5" customHeight="1"/>
    <row r="29589" ht="13.5" customHeight="1"/>
    <row r="29591" ht="13.5" customHeight="1"/>
    <row r="29593" ht="13.5" customHeight="1"/>
    <row r="29595" ht="13.5" customHeight="1"/>
    <row r="29597" ht="13.5" customHeight="1"/>
    <row r="29599" ht="13.5" customHeight="1"/>
    <row r="29601" ht="13.5" customHeight="1"/>
    <row r="29603" ht="13.5" customHeight="1"/>
    <row r="29605" ht="13.5" customHeight="1"/>
    <row r="29607" ht="13.5" customHeight="1"/>
    <row r="29609" ht="13.5" customHeight="1"/>
    <row r="29611" ht="13.5" customHeight="1"/>
    <row r="29613" ht="13.5" customHeight="1"/>
    <row r="29615" ht="13.5" customHeight="1"/>
    <row r="29617" ht="13.5" customHeight="1"/>
    <row r="29619" ht="13.5" customHeight="1"/>
    <row r="29621" ht="13.5" customHeight="1"/>
    <row r="29623" ht="13.5" customHeight="1"/>
    <row r="29625" ht="13.5" customHeight="1"/>
    <row r="29627" ht="13.5" customHeight="1"/>
    <row r="29629" ht="13.5" customHeight="1"/>
    <row r="29631" ht="13.5" customHeight="1"/>
    <row r="29633" ht="13.5" customHeight="1"/>
    <row r="29635" ht="13.5" customHeight="1"/>
    <row r="29637" ht="13.5" customHeight="1"/>
    <row r="29639" ht="13.5" customHeight="1"/>
    <row r="29641" ht="13.5" customHeight="1"/>
    <row r="29643" ht="13.5" customHeight="1"/>
    <row r="29645" ht="13.5" customHeight="1"/>
    <row r="29647" ht="13.5" customHeight="1"/>
    <row r="29649" ht="13.5" customHeight="1"/>
    <row r="29651" ht="13.5" customHeight="1"/>
    <row r="29653" ht="13.5" customHeight="1"/>
    <row r="29655" ht="13.5" customHeight="1"/>
    <row r="29657" ht="13.5" customHeight="1"/>
    <row r="29659" ht="13.5" customHeight="1"/>
    <row r="29661" ht="13.5" customHeight="1"/>
    <row r="29663" ht="13.5" customHeight="1"/>
    <row r="29665" ht="13.5" customHeight="1"/>
    <row r="29667" ht="13.5" customHeight="1"/>
    <row r="29669" ht="13.5" customHeight="1"/>
    <row r="29671" ht="13.5" customHeight="1"/>
    <row r="29673" ht="13.5" customHeight="1"/>
    <row r="29675" ht="13.5" customHeight="1"/>
    <row r="29677" ht="13.5" customHeight="1"/>
    <row r="29679" ht="13.5" customHeight="1"/>
    <row r="29681" ht="13.5" customHeight="1"/>
    <row r="29683" ht="13.5" customHeight="1"/>
    <row r="29685" ht="13.5" customHeight="1"/>
    <row r="29687" ht="13.5" customHeight="1"/>
    <row r="29689" ht="13.5" customHeight="1"/>
    <row r="29691" ht="13.5" customHeight="1"/>
    <row r="29693" ht="13.5" customHeight="1"/>
    <row r="29695" ht="13.5" customHeight="1"/>
    <row r="29697" ht="13.5" customHeight="1"/>
    <row r="29699" ht="13.5" customHeight="1"/>
    <row r="29701" ht="13.5" customHeight="1"/>
    <row r="29703" ht="13.5" customHeight="1"/>
    <row r="29705" ht="13.5" customHeight="1"/>
    <row r="29707" ht="13.5" customHeight="1"/>
    <row r="29709" ht="13.5" customHeight="1"/>
    <row r="29711" ht="13.5" customHeight="1"/>
    <row r="29713" ht="13.5" customHeight="1"/>
    <row r="29715" ht="13.5" customHeight="1"/>
    <row r="29717" ht="13.5" customHeight="1"/>
    <row r="29719" ht="13.5" customHeight="1"/>
    <row r="29721" ht="13.5" customHeight="1"/>
    <row r="29723" ht="13.5" customHeight="1"/>
    <row r="29725" ht="13.5" customHeight="1"/>
    <row r="29727" ht="13.5" customHeight="1"/>
    <row r="29729" ht="13.5" customHeight="1"/>
    <row r="29731" ht="13.5" customHeight="1"/>
    <row r="29733" ht="13.5" customHeight="1"/>
    <row r="29735" ht="13.5" customHeight="1"/>
    <row r="29737" ht="13.5" customHeight="1"/>
    <row r="29739" ht="13.5" customHeight="1"/>
    <row r="29741" ht="13.5" customHeight="1"/>
    <row r="29743" ht="13.5" customHeight="1"/>
    <row r="29745" ht="13.5" customHeight="1"/>
    <row r="29747" ht="13.5" customHeight="1"/>
    <row r="29749" ht="13.5" customHeight="1"/>
    <row r="29751" ht="13.5" customHeight="1"/>
    <row r="29753" ht="13.5" customHeight="1"/>
    <row r="29755" ht="13.5" customHeight="1"/>
    <row r="29757" ht="13.5" customHeight="1"/>
    <row r="29759" ht="13.5" customHeight="1"/>
    <row r="29761" ht="13.5" customHeight="1"/>
    <row r="29763" ht="13.5" customHeight="1"/>
    <row r="29765" ht="13.5" customHeight="1"/>
    <row r="29767" ht="13.5" customHeight="1"/>
    <row r="29769" ht="13.5" customHeight="1"/>
    <row r="29771" ht="13.5" customHeight="1"/>
    <row r="29773" ht="13.5" customHeight="1"/>
    <row r="29775" ht="13.5" customHeight="1"/>
    <row r="29777" ht="13.5" customHeight="1"/>
    <row r="29779" ht="13.5" customHeight="1"/>
    <row r="29781" ht="13.5" customHeight="1"/>
    <row r="29783" ht="13.5" customHeight="1"/>
    <row r="29785" ht="13.5" customHeight="1"/>
    <row r="29787" ht="13.5" customHeight="1"/>
    <row r="29789" ht="13.5" customHeight="1"/>
    <row r="29791" ht="13.5" customHeight="1"/>
    <row r="29793" ht="13.5" customHeight="1"/>
    <row r="29795" ht="13.5" customHeight="1"/>
    <row r="29797" ht="13.5" customHeight="1"/>
    <row r="29799" ht="13.5" customHeight="1"/>
    <row r="29801" ht="13.5" customHeight="1"/>
    <row r="29803" ht="13.5" customHeight="1"/>
    <row r="29805" ht="13.5" customHeight="1"/>
    <row r="29807" ht="13.5" customHeight="1"/>
    <row r="29809" ht="13.5" customHeight="1"/>
    <row r="29811" ht="13.5" customHeight="1"/>
    <row r="29813" ht="13.5" customHeight="1"/>
    <row r="29815" ht="13.5" customHeight="1"/>
    <row r="29817" ht="13.5" customHeight="1"/>
    <row r="29819" ht="13.5" customHeight="1"/>
    <row r="29821" ht="13.5" customHeight="1"/>
    <row r="29823" ht="13.5" customHeight="1"/>
    <row r="29825" ht="13.5" customHeight="1"/>
    <row r="29827" ht="13.5" customHeight="1"/>
    <row r="29829" ht="13.5" customHeight="1"/>
    <row r="29831" ht="13.5" customHeight="1"/>
    <row r="29833" ht="13.5" customHeight="1"/>
    <row r="29835" ht="13.5" customHeight="1"/>
    <row r="29837" ht="13.5" customHeight="1"/>
    <row r="29839" ht="13.5" customHeight="1"/>
    <row r="29841" ht="13.5" customHeight="1"/>
    <row r="29843" ht="13.5" customHeight="1"/>
    <row r="29845" ht="13.5" customHeight="1"/>
    <row r="29847" ht="13.5" customHeight="1"/>
    <row r="29849" ht="13.5" customHeight="1"/>
    <row r="29851" ht="13.5" customHeight="1"/>
    <row r="29853" ht="13.5" customHeight="1"/>
    <row r="29855" ht="13.5" customHeight="1"/>
    <row r="29857" ht="13.5" customHeight="1"/>
    <row r="29859" ht="13.5" customHeight="1"/>
    <row r="29861" ht="13.5" customHeight="1"/>
    <row r="29863" ht="13.5" customHeight="1"/>
    <row r="29865" ht="13.5" customHeight="1"/>
    <row r="29867" ht="13.5" customHeight="1"/>
    <row r="29869" ht="13.5" customHeight="1"/>
    <row r="29871" ht="13.5" customHeight="1"/>
    <row r="29873" ht="13.5" customHeight="1"/>
    <row r="29875" ht="13.5" customHeight="1"/>
    <row r="29877" ht="13.5" customHeight="1"/>
    <row r="29879" ht="13.5" customHeight="1"/>
    <row r="29881" ht="13.5" customHeight="1"/>
    <row r="29883" ht="13.5" customHeight="1"/>
    <row r="29885" ht="13.5" customHeight="1"/>
    <row r="29887" ht="13.5" customHeight="1"/>
    <row r="29889" ht="13.5" customHeight="1"/>
    <row r="29891" ht="13.5" customHeight="1"/>
    <row r="29893" ht="13.5" customHeight="1"/>
    <row r="29895" ht="13.5" customHeight="1"/>
    <row r="29897" ht="13.5" customHeight="1"/>
    <row r="29899" ht="13.5" customHeight="1"/>
    <row r="29901" ht="13.5" customHeight="1"/>
    <row r="29903" ht="13.5" customHeight="1"/>
    <row r="29905" ht="13.5" customHeight="1"/>
    <row r="29907" ht="13.5" customHeight="1"/>
    <row r="29909" ht="13.5" customHeight="1"/>
    <row r="29911" ht="13.5" customHeight="1"/>
    <row r="29913" ht="13.5" customHeight="1"/>
    <row r="29915" ht="13.5" customHeight="1"/>
    <row r="29917" ht="13.5" customHeight="1"/>
    <row r="29919" ht="13.5" customHeight="1"/>
    <row r="29921" ht="13.5" customHeight="1"/>
    <row r="29923" ht="13.5" customHeight="1"/>
    <row r="29925" ht="13.5" customHeight="1"/>
    <row r="29927" ht="13.5" customHeight="1"/>
    <row r="29929" ht="13.5" customHeight="1"/>
    <row r="29931" ht="13.5" customHeight="1"/>
    <row r="29933" ht="13.5" customHeight="1"/>
    <row r="29935" ht="13.5" customHeight="1"/>
    <row r="29937" ht="13.5" customHeight="1"/>
    <row r="29939" ht="13.5" customHeight="1"/>
    <row r="29941" ht="13.5" customHeight="1"/>
    <row r="29943" ht="13.5" customHeight="1"/>
    <row r="29945" ht="13.5" customHeight="1"/>
    <row r="29947" ht="13.5" customHeight="1"/>
    <row r="29949" ht="13.5" customHeight="1"/>
    <row r="29951" ht="13.5" customHeight="1"/>
    <row r="29953" ht="13.5" customHeight="1"/>
    <row r="29955" ht="13.5" customHeight="1"/>
    <row r="29957" ht="13.5" customHeight="1"/>
    <row r="29959" ht="13.5" customHeight="1"/>
    <row r="29961" ht="13.5" customHeight="1"/>
    <row r="29963" ht="13.5" customHeight="1"/>
    <row r="29965" ht="13.5" customHeight="1"/>
    <row r="29967" ht="13.5" customHeight="1"/>
    <row r="29969" ht="13.5" customHeight="1"/>
    <row r="29971" ht="13.5" customHeight="1"/>
    <row r="29973" ht="13.5" customHeight="1"/>
    <row r="29975" ht="13.5" customHeight="1"/>
    <row r="29977" ht="13.5" customHeight="1"/>
    <row r="29979" ht="13.5" customHeight="1"/>
    <row r="29981" ht="13.5" customHeight="1"/>
    <row r="29983" ht="13.5" customHeight="1"/>
    <row r="29985" ht="13.5" customHeight="1"/>
    <row r="29987" ht="13.5" customHeight="1"/>
    <row r="29989" ht="13.5" customHeight="1"/>
    <row r="29991" ht="13.5" customHeight="1"/>
    <row r="29993" ht="13.5" customHeight="1"/>
    <row r="29995" ht="13.5" customHeight="1"/>
    <row r="29997" ht="13.5" customHeight="1"/>
    <row r="29999" ht="13.5" customHeight="1"/>
    <row r="30001" ht="13.5" customHeight="1"/>
    <row r="30003" ht="13.5" customHeight="1"/>
    <row r="30005" ht="13.5" customHeight="1"/>
    <row r="30007" ht="13.5" customHeight="1"/>
    <row r="30009" ht="13.5" customHeight="1"/>
    <row r="30011" ht="13.5" customHeight="1"/>
    <row r="30013" ht="13.5" customHeight="1"/>
    <row r="30015" ht="13.5" customHeight="1"/>
    <row r="30017" ht="13.5" customHeight="1"/>
    <row r="30019" ht="13.5" customHeight="1"/>
    <row r="30021" ht="13.5" customHeight="1"/>
    <row r="30023" ht="13.5" customHeight="1"/>
    <row r="30025" ht="13.5" customHeight="1"/>
    <row r="30027" ht="13.5" customHeight="1"/>
    <row r="30029" ht="13.5" customHeight="1"/>
    <row r="30031" ht="13.5" customHeight="1"/>
    <row r="30033" ht="13.5" customHeight="1"/>
    <row r="30035" ht="13.5" customHeight="1"/>
    <row r="30037" ht="13.5" customHeight="1"/>
    <row r="30039" ht="13.5" customHeight="1"/>
    <row r="30041" ht="13.5" customHeight="1"/>
    <row r="30043" ht="13.5" customHeight="1"/>
    <row r="30045" ht="13.5" customHeight="1"/>
    <row r="30047" ht="13.5" customHeight="1"/>
    <row r="30049" ht="13.5" customHeight="1"/>
    <row r="30051" ht="13.5" customHeight="1"/>
    <row r="30053" ht="13.5" customHeight="1"/>
    <row r="30055" ht="13.5" customHeight="1"/>
    <row r="30057" ht="13.5" customHeight="1"/>
    <row r="30059" ht="13.5" customHeight="1"/>
    <row r="30061" ht="13.5" customHeight="1"/>
    <row r="30063" ht="13.5" customHeight="1"/>
    <row r="30065" ht="13.5" customHeight="1"/>
    <row r="30067" ht="13.5" customHeight="1"/>
    <row r="30069" ht="13.5" customHeight="1"/>
    <row r="30071" ht="13.5" customHeight="1"/>
    <row r="30073" ht="13.5" customHeight="1"/>
    <row r="30075" ht="13.5" customHeight="1"/>
    <row r="30077" ht="13.5" customHeight="1"/>
    <row r="30079" ht="13.5" customHeight="1"/>
    <row r="30081" ht="13.5" customHeight="1"/>
    <row r="30083" ht="13.5" customHeight="1"/>
    <row r="30085" ht="13.5" customHeight="1"/>
    <row r="30087" ht="13.5" customHeight="1"/>
    <row r="30089" ht="13.5" customHeight="1"/>
    <row r="30091" ht="13.5" customHeight="1"/>
    <row r="30093" ht="13.5" customHeight="1"/>
    <row r="30095" ht="13.5" customHeight="1"/>
    <row r="30097" ht="13.5" customHeight="1"/>
    <row r="30099" ht="13.5" customHeight="1"/>
    <row r="30101" ht="13.5" customHeight="1"/>
    <row r="30103" ht="13.5" customHeight="1"/>
    <row r="30105" ht="13.5" customHeight="1"/>
    <row r="30107" ht="13.5" customHeight="1"/>
    <row r="30109" ht="13.5" customHeight="1"/>
    <row r="30111" ht="13.5" customHeight="1"/>
    <row r="30113" ht="13.5" customHeight="1"/>
    <row r="30115" ht="13.5" customHeight="1"/>
    <row r="30117" ht="13.5" customHeight="1"/>
    <row r="30119" ht="13.5" customHeight="1"/>
    <row r="30121" ht="13.5" customHeight="1"/>
    <row r="30123" ht="13.5" customHeight="1"/>
    <row r="30125" ht="13.5" customHeight="1"/>
    <row r="30127" ht="13.5" customHeight="1"/>
    <row r="30129" ht="13.5" customHeight="1"/>
    <row r="30131" ht="13.5" customHeight="1"/>
    <row r="30133" ht="13.5" customHeight="1"/>
    <row r="30135" ht="13.5" customHeight="1"/>
    <row r="30137" ht="13.5" customHeight="1"/>
    <row r="30139" ht="13.5" customHeight="1"/>
    <row r="30141" ht="13.5" customHeight="1"/>
    <row r="30143" ht="13.5" customHeight="1"/>
    <row r="30145" ht="13.5" customHeight="1"/>
    <row r="30147" ht="13.5" customHeight="1"/>
    <row r="30149" ht="13.5" customHeight="1"/>
    <row r="30151" ht="13.5" customHeight="1"/>
    <row r="30153" ht="13.5" customHeight="1"/>
    <row r="30155" ht="13.5" customHeight="1"/>
    <row r="30157" ht="13.5" customHeight="1"/>
    <row r="30159" ht="13.5" customHeight="1"/>
    <row r="30161" ht="13.5" customHeight="1"/>
    <row r="30163" ht="13.5" customHeight="1"/>
    <row r="30165" ht="13.5" customHeight="1"/>
    <row r="30167" ht="13.5" customHeight="1"/>
    <row r="30169" ht="13.5" customHeight="1"/>
    <row r="30171" ht="13.5" customHeight="1"/>
    <row r="30173" ht="13.5" customHeight="1"/>
    <row r="30175" ht="13.5" customHeight="1"/>
    <row r="30177" ht="13.5" customHeight="1"/>
    <row r="30179" ht="13.5" customHeight="1"/>
    <row r="30181" ht="13.5" customHeight="1"/>
    <row r="30183" ht="13.5" customHeight="1"/>
    <row r="30185" ht="13.5" customHeight="1"/>
    <row r="30187" ht="13.5" customHeight="1"/>
    <row r="30189" ht="13.5" customHeight="1"/>
    <row r="30191" ht="13.5" customHeight="1"/>
    <row r="30193" ht="13.5" customHeight="1"/>
    <row r="30195" ht="13.5" customHeight="1"/>
    <row r="30197" ht="13.5" customHeight="1"/>
    <row r="30199" ht="13.5" customHeight="1"/>
    <row r="30201" ht="13.5" customHeight="1"/>
    <row r="30203" ht="13.5" customHeight="1"/>
    <row r="30205" ht="13.5" customHeight="1"/>
    <row r="30207" ht="13.5" customHeight="1"/>
    <row r="30209" ht="13.5" customHeight="1"/>
    <row r="30211" ht="13.5" customHeight="1"/>
    <row r="30213" ht="13.5" customHeight="1"/>
    <row r="30215" ht="13.5" customHeight="1"/>
    <row r="30217" ht="13.5" customHeight="1"/>
    <row r="30219" ht="13.5" customHeight="1"/>
    <row r="30221" ht="13.5" customHeight="1"/>
    <row r="30223" ht="13.5" customHeight="1"/>
    <row r="30225" ht="13.5" customHeight="1"/>
    <row r="30227" ht="13.5" customHeight="1"/>
    <row r="30229" ht="13.5" customHeight="1"/>
    <row r="30231" ht="13.5" customHeight="1"/>
    <row r="30233" ht="13.5" customHeight="1"/>
    <row r="30235" ht="13.5" customHeight="1"/>
    <row r="30237" ht="13.5" customHeight="1"/>
    <row r="30239" ht="13.5" customHeight="1"/>
    <row r="30241" ht="13.5" customHeight="1"/>
    <row r="30243" ht="13.5" customHeight="1"/>
    <row r="30245" ht="13.5" customHeight="1"/>
    <row r="30247" ht="13.5" customHeight="1"/>
    <row r="30249" ht="13.5" customHeight="1"/>
    <row r="30251" ht="13.5" customHeight="1"/>
    <row r="30253" ht="13.5" customHeight="1"/>
    <row r="30255" ht="13.5" customHeight="1"/>
    <row r="30257" ht="13.5" customHeight="1"/>
    <row r="30259" ht="13.5" customHeight="1"/>
    <row r="30261" ht="13.5" customHeight="1"/>
    <row r="30263" ht="13.5" customHeight="1"/>
    <row r="30265" ht="13.5" customHeight="1"/>
    <row r="30267" ht="13.5" customHeight="1"/>
    <row r="30269" ht="13.5" customHeight="1"/>
    <row r="30271" ht="13.5" customHeight="1"/>
    <row r="30273" ht="13.5" customHeight="1"/>
    <row r="30275" ht="13.5" customHeight="1"/>
    <row r="30277" ht="13.5" customHeight="1"/>
    <row r="30279" ht="13.5" customHeight="1"/>
    <row r="30281" ht="13.5" customHeight="1"/>
    <row r="30283" ht="13.5" customHeight="1"/>
    <row r="30285" ht="13.5" customHeight="1"/>
    <row r="30287" ht="13.5" customHeight="1"/>
    <row r="30289" ht="13.5" customHeight="1"/>
    <row r="30291" ht="13.5" customHeight="1"/>
    <row r="30293" ht="13.5" customHeight="1"/>
    <row r="30295" ht="13.5" customHeight="1"/>
    <row r="30297" ht="13.5" customHeight="1"/>
    <row r="30299" ht="13.5" customHeight="1"/>
    <row r="30301" ht="13.5" customHeight="1"/>
    <row r="30303" ht="13.5" customHeight="1"/>
    <row r="30305" ht="13.5" customHeight="1"/>
    <row r="30307" ht="13.5" customHeight="1"/>
    <row r="30309" ht="13.5" customHeight="1"/>
    <row r="30311" ht="13.5" customHeight="1"/>
    <row r="30313" ht="13.5" customHeight="1"/>
    <row r="30315" ht="13.5" customHeight="1"/>
    <row r="30317" ht="13.5" customHeight="1"/>
    <row r="30319" ht="13.5" customHeight="1"/>
    <row r="30321" ht="13.5" customHeight="1"/>
    <row r="30323" ht="13.5" customHeight="1"/>
    <row r="30325" ht="13.5" customHeight="1"/>
    <row r="30327" ht="13.5" customHeight="1"/>
    <row r="30329" ht="13.5" customHeight="1"/>
    <row r="30331" ht="13.5" customHeight="1"/>
    <row r="30333" ht="13.5" customHeight="1"/>
    <row r="30335" ht="13.5" customHeight="1"/>
    <row r="30337" ht="13.5" customHeight="1"/>
    <row r="30339" ht="13.5" customHeight="1"/>
    <row r="30341" ht="13.5" customHeight="1"/>
    <row r="30343" ht="13.5" customHeight="1"/>
    <row r="30345" ht="13.5" customHeight="1"/>
    <row r="30347" ht="13.5" customHeight="1"/>
    <row r="30349" ht="13.5" customHeight="1"/>
    <row r="30351" ht="13.5" customHeight="1"/>
    <row r="30353" ht="13.5" customHeight="1"/>
    <row r="30355" ht="13.5" customHeight="1"/>
    <row r="30357" ht="13.5" customHeight="1"/>
    <row r="30359" ht="13.5" customHeight="1"/>
    <row r="30361" ht="13.5" customHeight="1"/>
    <row r="30363" ht="13.5" customHeight="1"/>
    <row r="30365" ht="13.5" customHeight="1"/>
    <row r="30367" ht="13.5" customHeight="1"/>
    <row r="30369" ht="13.5" customHeight="1"/>
    <row r="30371" ht="13.5" customHeight="1"/>
    <row r="30373" ht="13.5" customHeight="1"/>
    <row r="30375" ht="13.5" customHeight="1"/>
    <row r="30377" ht="13.5" customHeight="1"/>
    <row r="30379" ht="13.5" customHeight="1"/>
    <row r="30381" ht="13.5" customHeight="1"/>
    <row r="30383" ht="13.5" customHeight="1"/>
    <row r="30385" ht="13.5" customHeight="1"/>
    <row r="30387" ht="13.5" customHeight="1"/>
    <row r="30389" ht="13.5" customHeight="1"/>
    <row r="30391" ht="13.5" customHeight="1"/>
    <row r="30393" ht="13.5" customHeight="1"/>
    <row r="30395" ht="13.5" customHeight="1"/>
    <row r="30397" ht="13.5" customHeight="1"/>
    <row r="30399" ht="13.5" customHeight="1"/>
    <row r="30401" ht="13.5" customHeight="1"/>
    <row r="30403" ht="13.5" customHeight="1"/>
    <row r="30405" ht="13.5" customHeight="1"/>
    <row r="30407" ht="13.5" customHeight="1"/>
    <row r="30409" ht="13.5" customHeight="1"/>
    <row r="30411" ht="13.5" customHeight="1"/>
    <row r="30413" ht="13.5" customHeight="1"/>
    <row r="30415" ht="13.5" customHeight="1"/>
    <row r="30417" ht="13.5" customHeight="1"/>
    <row r="30419" ht="13.5" customHeight="1"/>
    <row r="30421" ht="13.5" customHeight="1"/>
    <row r="30423" ht="13.5" customHeight="1"/>
    <row r="30425" ht="13.5" customHeight="1"/>
    <row r="30427" ht="13.5" customHeight="1"/>
    <row r="30429" ht="13.5" customHeight="1"/>
    <row r="30431" ht="13.5" customHeight="1"/>
    <row r="30433" ht="13.5" customHeight="1"/>
    <row r="30435" ht="13.5" customHeight="1"/>
    <row r="30437" ht="13.5" customHeight="1"/>
    <row r="30439" ht="13.5" customHeight="1"/>
    <row r="30441" ht="13.5" customHeight="1"/>
    <row r="30443" ht="13.5" customHeight="1"/>
    <row r="30445" ht="13.5" customHeight="1"/>
    <row r="30447" ht="13.5" customHeight="1"/>
    <row r="30449" ht="13.5" customHeight="1"/>
    <row r="30451" ht="13.5" customHeight="1"/>
    <row r="30453" ht="13.5" customHeight="1"/>
    <row r="30455" ht="13.5" customHeight="1"/>
    <row r="30457" ht="13.5" customHeight="1"/>
    <row r="30459" ht="13.5" customHeight="1"/>
    <row r="30461" ht="13.5" customHeight="1"/>
    <row r="30463" ht="13.5" customHeight="1"/>
    <row r="30465" ht="13.5" customHeight="1"/>
    <row r="30467" ht="13.5" customHeight="1"/>
    <row r="30469" ht="13.5" customHeight="1"/>
    <row r="30471" ht="13.5" customHeight="1"/>
    <row r="30473" ht="13.5" customHeight="1"/>
    <row r="30475" ht="13.5" customHeight="1"/>
    <row r="30477" ht="13.5" customHeight="1"/>
    <row r="30479" ht="13.5" customHeight="1"/>
    <row r="30481" ht="13.5" customHeight="1"/>
    <row r="30483" ht="13.5" customHeight="1"/>
    <row r="30485" ht="13.5" customHeight="1"/>
    <row r="30487" ht="13.5" customHeight="1"/>
    <row r="30489" ht="13.5" customHeight="1"/>
    <row r="30491" ht="13.5" customHeight="1"/>
    <row r="30493" ht="13.5" customHeight="1"/>
    <row r="30495" ht="13.5" customHeight="1"/>
    <row r="30497" ht="13.5" customHeight="1"/>
    <row r="30499" ht="13.5" customHeight="1"/>
    <row r="30501" ht="13.5" customHeight="1"/>
    <row r="30503" ht="13.5" customHeight="1"/>
    <row r="30505" ht="13.5" customHeight="1"/>
    <row r="30507" ht="13.5" customHeight="1"/>
    <row r="30509" ht="13.5" customHeight="1"/>
    <row r="30511" ht="13.5" customHeight="1"/>
    <row r="30513" ht="13.5" customHeight="1"/>
    <row r="30515" ht="13.5" customHeight="1"/>
    <row r="30517" ht="13.5" customHeight="1"/>
    <row r="30519" ht="13.5" customHeight="1"/>
    <row r="30521" ht="13.5" customHeight="1"/>
    <row r="30523" ht="13.5" customHeight="1"/>
    <row r="30525" ht="13.5" customHeight="1"/>
    <row r="30527" ht="13.5" customHeight="1"/>
    <row r="30529" ht="13.5" customHeight="1"/>
    <row r="30531" ht="13.5" customHeight="1"/>
    <row r="30533" ht="13.5" customHeight="1"/>
    <row r="30535" ht="13.5" customHeight="1"/>
    <row r="30537" ht="13.5" customHeight="1"/>
    <row r="30539" ht="13.5" customHeight="1"/>
    <row r="30541" ht="13.5" customHeight="1"/>
    <row r="30543" ht="13.5" customHeight="1"/>
    <row r="30545" ht="13.5" customHeight="1"/>
    <row r="30547" ht="13.5" customHeight="1"/>
    <row r="30549" ht="13.5" customHeight="1"/>
    <row r="30551" ht="13.5" customHeight="1"/>
    <row r="30553" ht="13.5" customHeight="1"/>
    <row r="30555" ht="13.5" customHeight="1"/>
    <row r="30557" ht="13.5" customHeight="1"/>
    <row r="30559" ht="13.5" customHeight="1"/>
    <row r="30561" ht="13.5" customHeight="1"/>
    <row r="30563" ht="13.5" customHeight="1"/>
    <row r="30565" ht="13.5" customHeight="1"/>
    <row r="30567" ht="13.5" customHeight="1"/>
    <row r="30569" ht="13.5" customHeight="1"/>
    <row r="30571" ht="13.5" customHeight="1"/>
    <row r="30573" ht="13.5" customHeight="1"/>
    <row r="30575" ht="13.5" customHeight="1"/>
    <row r="30577" ht="13.5" customHeight="1"/>
    <row r="30579" ht="13.5" customHeight="1"/>
    <row r="30581" ht="13.5" customHeight="1"/>
    <row r="30583" ht="13.5" customHeight="1"/>
    <row r="30585" ht="13.5" customHeight="1"/>
    <row r="30587" ht="13.5" customHeight="1"/>
    <row r="30589" ht="13.5" customHeight="1"/>
    <row r="30591" ht="13.5" customHeight="1"/>
    <row r="30593" ht="13.5" customHeight="1"/>
    <row r="30595" ht="13.5" customHeight="1"/>
    <row r="30597" ht="13.5" customHeight="1"/>
    <row r="30599" ht="13.5" customHeight="1"/>
    <row r="30601" ht="13.5" customHeight="1"/>
    <row r="30603" ht="13.5" customHeight="1"/>
    <row r="30605" ht="13.5" customHeight="1"/>
    <row r="30607" ht="13.5" customHeight="1"/>
    <row r="30609" ht="13.5" customHeight="1"/>
    <row r="30611" ht="13.5" customHeight="1"/>
    <row r="30613" ht="13.5" customHeight="1"/>
    <row r="30615" ht="13.5" customHeight="1"/>
    <row r="30617" ht="13.5" customHeight="1"/>
    <row r="30619" ht="13.5" customHeight="1"/>
    <row r="30621" ht="13.5" customHeight="1"/>
    <row r="30623" ht="13.5" customHeight="1"/>
    <row r="30625" ht="13.5" customHeight="1"/>
    <row r="30627" ht="13.5" customHeight="1"/>
    <row r="30629" ht="13.5" customHeight="1"/>
    <row r="30631" ht="13.5" customHeight="1"/>
    <row r="30633" ht="13.5" customHeight="1"/>
    <row r="30635" ht="13.5" customHeight="1"/>
    <row r="30637" ht="13.5" customHeight="1"/>
    <row r="30639" ht="13.5" customHeight="1"/>
    <row r="30641" ht="13.5" customHeight="1"/>
    <row r="30643" ht="13.5" customHeight="1"/>
    <row r="30645" ht="13.5" customHeight="1"/>
    <row r="30647" ht="13.5" customHeight="1"/>
    <row r="30649" ht="13.5" customHeight="1"/>
    <row r="30651" ht="13.5" customHeight="1"/>
    <row r="30653" ht="13.5" customHeight="1"/>
    <row r="30655" ht="13.5" customHeight="1"/>
    <row r="30657" ht="13.5" customHeight="1"/>
    <row r="30659" ht="13.5" customHeight="1"/>
    <row r="30661" ht="13.5" customHeight="1"/>
    <row r="30663" ht="13.5" customHeight="1"/>
    <row r="30665" ht="13.5" customHeight="1"/>
    <row r="30667" ht="13.5" customHeight="1"/>
    <row r="30669" ht="13.5" customHeight="1"/>
    <row r="30671" ht="13.5" customHeight="1"/>
    <row r="30673" ht="13.5" customHeight="1"/>
    <row r="30675" ht="13.5" customHeight="1"/>
    <row r="30677" ht="13.5" customHeight="1"/>
    <row r="30679" ht="13.5" customHeight="1"/>
    <row r="30681" ht="13.5" customHeight="1"/>
    <row r="30683" ht="13.5" customHeight="1"/>
    <row r="30685" ht="13.5" customHeight="1"/>
    <row r="30687" ht="13.5" customHeight="1"/>
    <row r="30689" ht="13.5" customHeight="1"/>
    <row r="30691" ht="13.5" customHeight="1"/>
    <row r="30693" ht="13.5" customHeight="1"/>
    <row r="30695" ht="13.5" customHeight="1"/>
    <row r="30697" ht="13.5" customHeight="1"/>
    <row r="30699" ht="13.5" customHeight="1"/>
    <row r="30701" ht="13.5" customHeight="1"/>
    <row r="30703" ht="13.5" customHeight="1"/>
    <row r="30705" ht="13.5" customHeight="1"/>
    <row r="30707" ht="13.5" customHeight="1"/>
    <row r="30709" ht="13.5" customHeight="1"/>
    <row r="30711" ht="13.5" customHeight="1"/>
    <row r="30713" ht="13.5" customHeight="1"/>
    <row r="30715" ht="13.5" customHeight="1"/>
    <row r="30717" ht="13.5" customHeight="1"/>
    <row r="30719" ht="13.5" customHeight="1"/>
    <row r="30721" ht="13.5" customHeight="1"/>
    <row r="30723" ht="13.5" customHeight="1"/>
    <row r="30725" ht="13.5" customHeight="1"/>
    <row r="30727" ht="13.5" customHeight="1"/>
    <row r="30729" ht="13.5" customHeight="1"/>
    <row r="30731" ht="13.5" customHeight="1"/>
    <row r="30733" ht="13.5" customHeight="1"/>
    <row r="30735" ht="13.5" customHeight="1"/>
    <row r="30737" ht="13.5" customHeight="1"/>
    <row r="30739" ht="13.5" customHeight="1"/>
    <row r="30741" ht="13.5" customHeight="1"/>
    <row r="30743" ht="13.5" customHeight="1"/>
    <row r="30745" ht="13.5" customHeight="1"/>
    <row r="30747" ht="13.5" customHeight="1"/>
    <row r="30749" ht="13.5" customHeight="1"/>
    <row r="30751" ht="13.5" customHeight="1"/>
    <row r="30753" ht="13.5" customHeight="1"/>
    <row r="30755" ht="13.5" customHeight="1"/>
    <row r="30757" ht="13.5" customHeight="1"/>
    <row r="30759" ht="13.5" customHeight="1"/>
    <row r="30761" ht="13.5" customHeight="1"/>
    <row r="30763" ht="13.5" customHeight="1"/>
    <row r="30765" ht="13.5" customHeight="1"/>
    <row r="30767" ht="13.5" customHeight="1"/>
    <row r="30769" ht="13.5" customHeight="1"/>
    <row r="30771" ht="13.5" customHeight="1"/>
    <row r="30773" ht="13.5" customHeight="1"/>
    <row r="30775" ht="13.5" customHeight="1"/>
    <row r="30777" ht="13.5" customHeight="1"/>
    <row r="30779" ht="13.5" customHeight="1"/>
    <row r="30781" ht="13.5" customHeight="1"/>
    <row r="30783" ht="13.5" customHeight="1"/>
    <row r="30785" ht="13.5" customHeight="1"/>
    <row r="30787" ht="13.5" customHeight="1"/>
    <row r="30789" ht="13.5" customHeight="1"/>
    <row r="30791" ht="13.5" customHeight="1"/>
    <row r="30793" ht="13.5" customHeight="1"/>
    <row r="30795" ht="13.5" customHeight="1"/>
    <row r="30797" ht="13.5" customHeight="1"/>
    <row r="30799" ht="13.5" customHeight="1"/>
    <row r="30801" ht="13.5" customHeight="1"/>
    <row r="30803" ht="13.5" customHeight="1"/>
    <row r="30805" ht="13.5" customHeight="1"/>
    <row r="30807" ht="13.5" customHeight="1"/>
    <row r="30809" ht="13.5" customHeight="1"/>
    <row r="30811" ht="13.5" customHeight="1"/>
    <row r="30813" ht="13.5" customHeight="1"/>
    <row r="30815" ht="13.5" customHeight="1"/>
    <row r="30817" ht="13.5" customHeight="1"/>
    <row r="30819" ht="13.5" customHeight="1"/>
    <row r="30821" ht="13.5" customHeight="1"/>
    <row r="30823" ht="13.5" customHeight="1"/>
    <row r="30825" ht="13.5" customHeight="1"/>
    <row r="30827" ht="13.5" customHeight="1"/>
    <row r="30829" ht="13.5" customHeight="1"/>
    <row r="30831" ht="13.5" customHeight="1"/>
    <row r="30833" ht="13.5" customHeight="1"/>
    <row r="30835" ht="13.5" customHeight="1"/>
    <row r="30837" ht="13.5" customHeight="1"/>
    <row r="30839" ht="13.5" customHeight="1"/>
    <row r="30841" ht="13.5" customHeight="1"/>
    <row r="30843" ht="13.5" customHeight="1"/>
    <row r="30845" ht="13.5" customHeight="1"/>
    <row r="30847" ht="13.5" customHeight="1"/>
    <row r="30849" ht="13.5" customHeight="1"/>
    <row r="30851" ht="13.5" customHeight="1"/>
    <row r="30853" ht="13.5" customHeight="1"/>
    <row r="30855" ht="13.5" customHeight="1"/>
    <row r="30857" ht="13.5" customHeight="1"/>
    <row r="30859" ht="13.5" customHeight="1"/>
    <row r="30861" ht="13.5" customHeight="1"/>
    <row r="30863" ht="13.5" customHeight="1"/>
    <row r="30865" ht="13.5" customHeight="1"/>
    <row r="30867" ht="13.5" customHeight="1"/>
    <row r="30869" ht="13.5" customHeight="1"/>
    <row r="30871" ht="13.5" customHeight="1"/>
    <row r="30873" ht="13.5" customHeight="1"/>
    <row r="30875" ht="13.5" customHeight="1"/>
    <row r="30877" ht="13.5" customHeight="1"/>
    <row r="30879" ht="13.5" customHeight="1"/>
    <row r="30881" ht="13.5" customHeight="1"/>
    <row r="30883" ht="13.5" customHeight="1"/>
    <row r="30885" ht="13.5" customHeight="1"/>
    <row r="30887" ht="13.5" customHeight="1"/>
    <row r="30889" ht="13.5" customHeight="1"/>
    <row r="30891" ht="13.5" customHeight="1"/>
    <row r="30893" ht="13.5" customHeight="1"/>
    <row r="30895" ht="13.5" customHeight="1"/>
    <row r="30897" ht="13.5" customHeight="1"/>
    <row r="30899" ht="13.5" customHeight="1"/>
    <row r="30901" ht="13.5" customHeight="1"/>
    <row r="30903" ht="13.5" customHeight="1"/>
    <row r="30905" ht="13.5" customHeight="1"/>
    <row r="30907" ht="13.5" customHeight="1"/>
    <row r="30909" ht="13.5" customHeight="1"/>
    <row r="30911" ht="13.5" customHeight="1"/>
    <row r="30913" ht="13.5" customHeight="1"/>
    <row r="30915" ht="13.5" customHeight="1"/>
    <row r="30917" ht="13.5" customHeight="1"/>
    <row r="30919" ht="13.5" customHeight="1"/>
    <row r="30921" ht="13.5" customHeight="1"/>
    <row r="30923" ht="13.5" customHeight="1"/>
    <row r="30925" ht="13.5" customHeight="1"/>
    <row r="30927" ht="13.5" customHeight="1"/>
    <row r="30929" ht="13.5" customHeight="1"/>
    <row r="30931" ht="13.5" customHeight="1"/>
    <row r="30933" ht="13.5" customHeight="1"/>
    <row r="30935" ht="13.5" customHeight="1"/>
    <row r="30937" ht="13.5" customHeight="1"/>
    <row r="30939" ht="13.5" customHeight="1"/>
    <row r="30941" ht="13.5" customHeight="1"/>
    <row r="30943" ht="13.5" customHeight="1"/>
    <row r="30945" ht="13.5" customHeight="1"/>
    <row r="30947" ht="13.5" customHeight="1"/>
    <row r="30949" ht="13.5" customHeight="1"/>
    <row r="30951" ht="13.5" customHeight="1"/>
    <row r="30953" ht="13.5" customHeight="1"/>
    <row r="30955" ht="13.5" customHeight="1"/>
    <row r="30957" ht="13.5" customHeight="1"/>
    <row r="30959" ht="13.5" customHeight="1"/>
    <row r="30961" ht="13.5" customHeight="1"/>
    <row r="30963" ht="13.5" customHeight="1"/>
    <row r="30965" ht="13.5" customHeight="1"/>
    <row r="30967" ht="13.5" customHeight="1"/>
    <row r="30969" ht="13.5" customHeight="1"/>
    <row r="30971" ht="13.5" customHeight="1"/>
    <row r="30973" ht="13.5" customHeight="1"/>
    <row r="30975" ht="13.5" customHeight="1"/>
    <row r="30977" ht="13.5" customHeight="1"/>
    <row r="30979" ht="13.5" customHeight="1"/>
    <row r="30981" ht="13.5" customHeight="1"/>
    <row r="30983" ht="13.5" customHeight="1"/>
    <row r="30985" ht="13.5" customHeight="1"/>
    <row r="30987" ht="13.5" customHeight="1"/>
    <row r="30989" ht="13.5" customHeight="1"/>
    <row r="30991" ht="13.5" customHeight="1"/>
    <row r="30993" ht="13.5" customHeight="1"/>
    <row r="30995" ht="13.5" customHeight="1"/>
    <row r="30997" ht="13.5" customHeight="1"/>
    <row r="30999" ht="13.5" customHeight="1"/>
    <row r="31001" ht="13.5" customHeight="1"/>
    <row r="31003" ht="13.5" customHeight="1"/>
    <row r="31005" ht="13.5" customHeight="1"/>
    <row r="31007" ht="13.5" customHeight="1"/>
    <row r="31009" ht="13.5" customHeight="1"/>
    <row r="31011" ht="13.5" customHeight="1"/>
    <row r="31013" ht="13.5" customHeight="1"/>
    <row r="31015" ht="13.5" customHeight="1"/>
    <row r="31017" ht="13.5" customHeight="1"/>
    <row r="31019" ht="13.5" customHeight="1"/>
    <row r="31021" ht="13.5" customHeight="1"/>
    <row r="31023" ht="13.5" customHeight="1"/>
    <row r="31025" ht="13.5" customHeight="1"/>
    <row r="31027" ht="13.5" customHeight="1"/>
    <row r="31029" ht="13.5" customHeight="1"/>
    <row r="31031" ht="13.5" customHeight="1"/>
    <row r="31033" ht="13.5" customHeight="1"/>
    <row r="31035" ht="13.5" customHeight="1"/>
    <row r="31037" ht="13.5" customHeight="1"/>
    <row r="31039" ht="13.5" customHeight="1"/>
    <row r="31041" ht="13.5" customHeight="1"/>
    <row r="31043" ht="13.5" customHeight="1"/>
    <row r="31045" ht="13.5" customHeight="1"/>
    <row r="31047" ht="13.5" customHeight="1"/>
    <row r="31049" ht="13.5" customHeight="1"/>
    <row r="31051" ht="13.5" customHeight="1"/>
    <row r="31053" ht="13.5" customHeight="1"/>
    <row r="31055" ht="13.5" customHeight="1"/>
    <row r="31057" ht="13.5" customHeight="1"/>
    <row r="31059" ht="13.5" customHeight="1"/>
    <row r="31061" ht="13.5" customHeight="1"/>
    <row r="31063" ht="13.5" customHeight="1"/>
    <row r="31065" ht="13.5" customHeight="1"/>
    <row r="31067" ht="13.5" customHeight="1"/>
    <row r="31069" ht="13.5" customHeight="1"/>
    <row r="31071" ht="13.5" customHeight="1"/>
    <row r="31073" ht="13.5" customHeight="1"/>
    <row r="31075" ht="13.5" customHeight="1"/>
    <row r="31077" ht="13.5" customHeight="1"/>
    <row r="31079" ht="13.5" customHeight="1"/>
    <row r="31081" ht="13.5" customHeight="1"/>
    <row r="31083" ht="13.5" customHeight="1"/>
    <row r="31085" ht="13.5" customHeight="1"/>
    <row r="31087" ht="13.5" customHeight="1"/>
    <row r="31089" ht="13.5" customHeight="1"/>
    <row r="31091" ht="13.5" customHeight="1"/>
    <row r="31093" ht="13.5" customHeight="1"/>
    <row r="31095" ht="13.5" customHeight="1"/>
    <row r="31097" ht="13.5" customHeight="1"/>
    <row r="31099" ht="13.5" customHeight="1"/>
    <row r="31101" ht="13.5" customHeight="1"/>
    <row r="31103" ht="13.5" customHeight="1"/>
    <row r="31105" ht="13.5" customHeight="1"/>
    <row r="31107" ht="13.5" customHeight="1"/>
    <row r="31109" ht="13.5" customHeight="1"/>
    <row r="31111" ht="13.5" customHeight="1"/>
    <row r="31113" ht="13.5" customHeight="1"/>
    <row r="31115" ht="13.5" customHeight="1"/>
    <row r="31117" ht="13.5" customHeight="1"/>
    <row r="31119" ht="13.5" customHeight="1"/>
    <row r="31121" ht="13.5" customHeight="1"/>
    <row r="31123" ht="13.5" customHeight="1"/>
    <row r="31125" ht="13.5" customHeight="1"/>
    <row r="31127" ht="13.5" customHeight="1"/>
    <row r="31129" ht="13.5" customHeight="1"/>
    <row r="31131" ht="13.5" customHeight="1"/>
    <row r="31133" ht="13.5" customHeight="1"/>
    <row r="31135" ht="13.5" customHeight="1"/>
    <row r="31137" ht="13.5" customHeight="1"/>
    <row r="31139" ht="13.5" customHeight="1"/>
    <row r="31141" ht="13.5" customHeight="1"/>
    <row r="31143" ht="13.5" customHeight="1"/>
    <row r="31145" ht="13.5" customHeight="1"/>
    <row r="31147" ht="13.5" customHeight="1"/>
    <row r="31149" ht="13.5" customHeight="1"/>
    <row r="31151" ht="13.5" customHeight="1"/>
    <row r="31153" ht="13.5" customHeight="1"/>
    <row r="31155" ht="13.5" customHeight="1"/>
    <row r="31157" ht="13.5" customHeight="1"/>
    <row r="31159" ht="13.5" customHeight="1"/>
    <row r="31161" ht="13.5" customHeight="1"/>
    <row r="31163" ht="13.5" customHeight="1"/>
    <row r="31165" ht="13.5" customHeight="1"/>
    <row r="31167" ht="13.5" customHeight="1"/>
    <row r="31169" ht="13.5" customHeight="1"/>
    <row r="31171" ht="13.5" customHeight="1"/>
    <row r="31173" ht="13.5" customHeight="1"/>
    <row r="31175" ht="13.5" customHeight="1"/>
    <row r="31177" ht="13.5" customHeight="1"/>
    <row r="31179" ht="13.5" customHeight="1"/>
    <row r="31181" ht="13.5" customHeight="1"/>
    <row r="31183" ht="13.5" customHeight="1"/>
    <row r="31185" ht="13.5" customHeight="1"/>
    <row r="31187" ht="13.5" customHeight="1"/>
    <row r="31189" ht="13.5" customHeight="1"/>
    <row r="31191" ht="13.5" customHeight="1"/>
    <row r="31193" ht="13.5" customHeight="1"/>
    <row r="31195" ht="13.5" customHeight="1"/>
    <row r="31197" ht="13.5" customHeight="1"/>
    <row r="31199" ht="13.5" customHeight="1"/>
    <row r="31201" ht="13.5" customHeight="1"/>
    <row r="31203" ht="13.5" customHeight="1"/>
    <row r="31205" ht="13.5" customHeight="1"/>
    <row r="31207" ht="13.5" customHeight="1"/>
    <row r="31209" ht="13.5" customHeight="1"/>
    <row r="31211" ht="13.5" customHeight="1"/>
    <row r="31213" ht="13.5" customHeight="1"/>
    <row r="31215" ht="13.5" customHeight="1"/>
    <row r="31217" ht="13.5" customHeight="1"/>
    <row r="31219" ht="13.5" customHeight="1"/>
    <row r="31221" ht="13.5" customHeight="1"/>
    <row r="31223" ht="13.5" customHeight="1"/>
    <row r="31225" ht="13.5" customHeight="1"/>
    <row r="31227" ht="13.5" customHeight="1"/>
    <row r="31229" ht="13.5" customHeight="1"/>
    <row r="31231" ht="13.5" customHeight="1"/>
    <row r="31233" ht="13.5" customHeight="1"/>
    <row r="31235" ht="13.5" customHeight="1"/>
    <row r="31237" ht="13.5" customHeight="1"/>
    <row r="31239" ht="13.5" customHeight="1"/>
    <row r="31241" ht="13.5" customHeight="1"/>
    <row r="31243" ht="13.5" customHeight="1"/>
    <row r="31245" ht="13.5" customHeight="1"/>
    <row r="31247" ht="13.5" customHeight="1"/>
    <row r="31249" ht="13.5" customHeight="1"/>
    <row r="31251" ht="13.5" customHeight="1"/>
    <row r="31253" ht="13.5" customHeight="1"/>
    <row r="31255" ht="13.5" customHeight="1"/>
    <row r="31257" ht="13.5" customHeight="1"/>
    <row r="31259" ht="13.5" customHeight="1"/>
    <row r="31261" ht="13.5" customHeight="1"/>
    <row r="31263" ht="13.5" customHeight="1"/>
    <row r="31265" ht="13.5" customHeight="1"/>
    <row r="31267" ht="13.5" customHeight="1"/>
    <row r="31269" ht="13.5" customHeight="1"/>
    <row r="31271" ht="13.5" customHeight="1"/>
    <row r="31273" ht="13.5" customHeight="1"/>
    <row r="31275" ht="13.5" customHeight="1"/>
    <row r="31277" ht="13.5" customHeight="1"/>
    <row r="31279" ht="13.5" customHeight="1"/>
    <row r="31281" ht="13.5" customHeight="1"/>
    <row r="31283" ht="13.5" customHeight="1"/>
    <row r="31285" ht="13.5" customHeight="1"/>
    <row r="31287" ht="13.5" customHeight="1"/>
    <row r="31289" ht="13.5" customHeight="1"/>
    <row r="31291" ht="13.5" customHeight="1"/>
    <row r="31293" ht="13.5" customHeight="1"/>
    <row r="31295" ht="13.5" customHeight="1"/>
    <row r="31297" ht="13.5" customHeight="1"/>
    <row r="31299" ht="13.5" customHeight="1"/>
    <row r="31301" ht="13.5" customHeight="1"/>
    <row r="31303" ht="13.5" customHeight="1"/>
    <row r="31305" ht="13.5" customHeight="1"/>
    <row r="31307" ht="13.5" customHeight="1"/>
    <row r="31309" ht="13.5" customHeight="1"/>
    <row r="31311" ht="13.5" customHeight="1"/>
    <row r="31313" ht="13.5" customHeight="1"/>
    <row r="31315" ht="13.5" customHeight="1"/>
    <row r="31317" ht="13.5" customHeight="1"/>
    <row r="31319" ht="13.5" customHeight="1"/>
    <row r="31321" ht="13.5" customHeight="1"/>
    <row r="31323" ht="13.5" customHeight="1"/>
    <row r="31325" ht="13.5" customHeight="1"/>
    <row r="31327" ht="13.5" customHeight="1"/>
    <row r="31329" ht="13.5" customHeight="1"/>
    <row r="31331" ht="13.5" customHeight="1"/>
    <row r="31333" ht="13.5" customHeight="1"/>
    <row r="31335" ht="13.5" customHeight="1"/>
    <row r="31337" ht="13.5" customHeight="1"/>
    <row r="31339" ht="13.5" customHeight="1"/>
    <row r="31341" ht="13.5" customHeight="1"/>
    <row r="31343" ht="13.5" customHeight="1"/>
    <row r="31345" ht="13.5" customHeight="1"/>
    <row r="31347" ht="13.5" customHeight="1"/>
    <row r="31349" ht="13.5" customHeight="1"/>
    <row r="31351" ht="13.5" customHeight="1"/>
    <row r="31353" ht="13.5" customHeight="1"/>
    <row r="31355" ht="13.5" customHeight="1"/>
    <row r="31357" ht="13.5" customHeight="1"/>
    <row r="31359" ht="13.5" customHeight="1"/>
    <row r="31361" ht="13.5" customHeight="1"/>
    <row r="31363" ht="13.5" customHeight="1"/>
    <row r="31365" ht="13.5" customHeight="1"/>
    <row r="31367" ht="13.5" customHeight="1"/>
    <row r="31369" ht="13.5" customHeight="1"/>
    <row r="31371" ht="13.5" customHeight="1"/>
    <row r="31373" ht="13.5" customHeight="1"/>
    <row r="31375" ht="13.5" customHeight="1"/>
    <row r="31377" ht="13.5" customHeight="1"/>
    <row r="31379" ht="13.5" customHeight="1"/>
    <row r="31381" ht="13.5" customHeight="1"/>
    <row r="31383" ht="13.5" customHeight="1"/>
    <row r="31385" ht="13.5" customHeight="1"/>
    <row r="31387" ht="13.5" customHeight="1"/>
    <row r="31389" ht="13.5" customHeight="1"/>
    <row r="31391" ht="13.5" customHeight="1"/>
    <row r="31393" ht="13.5" customHeight="1"/>
    <row r="31395" ht="13.5" customHeight="1"/>
    <row r="31397" ht="13.5" customHeight="1"/>
    <row r="31399" ht="13.5" customHeight="1"/>
    <row r="31401" ht="13.5" customHeight="1"/>
    <row r="31403" ht="13.5" customHeight="1"/>
    <row r="31405" ht="13.5" customHeight="1"/>
    <row r="31407" ht="13.5" customHeight="1"/>
    <row r="31409" ht="13.5" customHeight="1"/>
    <row r="31411" ht="13.5" customHeight="1"/>
    <row r="31413" ht="13.5" customHeight="1"/>
    <row r="31415" ht="13.5" customHeight="1"/>
    <row r="31417" ht="13.5" customHeight="1"/>
    <row r="31419" ht="13.5" customHeight="1"/>
    <row r="31421" ht="13.5" customHeight="1"/>
    <row r="31423" ht="13.5" customHeight="1"/>
    <row r="31425" ht="13.5" customHeight="1"/>
    <row r="31427" ht="13.5" customHeight="1"/>
    <row r="31429" ht="13.5" customHeight="1"/>
    <row r="31431" ht="13.5" customHeight="1"/>
    <row r="31433" ht="13.5" customHeight="1"/>
    <row r="31435" ht="13.5" customHeight="1"/>
    <row r="31437" ht="13.5" customHeight="1"/>
    <row r="31439" ht="13.5" customHeight="1"/>
    <row r="31441" ht="13.5" customHeight="1"/>
    <row r="31443" ht="13.5" customHeight="1"/>
    <row r="31445" ht="13.5" customHeight="1"/>
    <row r="31447" ht="13.5" customHeight="1"/>
    <row r="31449" ht="13.5" customHeight="1"/>
    <row r="31451" ht="13.5" customHeight="1"/>
    <row r="31453" ht="13.5" customHeight="1"/>
    <row r="31455" ht="13.5" customHeight="1"/>
    <row r="31457" ht="13.5" customHeight="1"/>
    <row r="31459" ht="13.5" customHeight="1"/>
    <row r="31461" ht="13.5" customHeight="1"/>
    <row r="31463" ht="13.5" customHeight="1"/>
    <row r="31465" ht="13.5" customHeight="1"/>
    <row r="31467" ht="13.5" customHeight="1"/>
    <row r="31469" ht="13.5" customHeight="1"/>
    <row r="31471" ht="13.5" customHeight="1"/>
    <row r="31473" ht="13.5" customHeight="1"/>
    <row r="31475" ht="13.5" customHeight="1"/>
    <row r="31477" ht="13.5" customHeight="1"/>
    <row r="31479" ht="13.5" customHeight="1"/>
    <row r="31481" ht="13.5" customHeight="1"/>
    <row r="31483" ht="13.5" customHeight="1"/>
    <row r="31485" ht="13.5" customHeight="1"/>
    <row r="31487" ht="13.5" customHeight="1"/>
    <row r="31489" ht="13.5" customHeight="1"/>
    <row r="31491" ht="13.5" customHeight="1"/>
    <row r="31493" ht="13.5" customHeight="1"/>
    <row r="31495" ht="13.5" customHeight="1"/>
    <row r="31497" ht="13.5" customHeight="1"/>
    <row r="31499" ht="13.5" customHeight="1"/>
    <row r="31501" ht="13.5" customHeight="1"/>
    <row r="31503" ht="13.5" customHeight="1"/>
    <row r="31505" ht="13.5" customHeight="1"/>
    <row r="31507" ht="13.5" customHeight="1"/>
    <row r="31509" ht="13.5" customHeight="1"/>
    <row r="31511" ht="13.5" customHeight="1"/>
    <row r="31513" ht="13.5" customHeight="1"/>
    <row r="31515" ht="13.5" customHeight="1"/>
    <row r="31517" ht="13.5" customHeight="1"/>
    <row r="31519" ht="13.5" customHeight="1"/>
    <row r="31521" ht="13.5" customHeight="1"/>
    <row r="31523" ht="13.5" customHeight="1"/>
    <row r="31525" ht="13.5" customHeight="1"/>
    <row r="31527" ht="13.5" customHeight="1"/>
    <row r="31529" ht="13.5" customHeight="1"/>
    <row r="31531" ht="13.5" customHeight="1"/>
    <row r="31533" ht="13.5" customHeight="1"/>
    <row r="31535" ht="13.5" customHeight="1"/>
    <row r="31537" ht="13.5" customHeight="1"/>
    <row r="31539" ht="13.5" customHeight="1"/>
    <row r="31541" ht="13.5" customHeight="1"/>
    <row r="31543" ht="13.5" customHeight="1"/>
    <row r="31545" ht="13.5" customHeight="1"/>
    <row r="31547" ht="13.5" customHeight="1"/>
    <row r="31549" ht="13.5" customHeight="1"/>
    <row r="31551" ht="13.5" customHeight="1"/>
    <row r="31553" ht="13.5" customHeight="1"/>
    <row r="31555" ht="13.5" customHeight="1"/>
    <row r="31557" ht="13.5" customHeight="1"/>
    <row r="31559" ht="13.5" customHeight="1"/>
    <row r="31561" ht="13.5" customHeight="1"/>
    <row r="31563" ht="13.5" customHeight="1"/>
    <row r="31565" ht="13.5" customHeight="1"/>
    <row r="31567" ht="13.5" customHeight="1"/>
    <row r="31569" ht="13.5" customHeight="1"/>
    <row r="31571" ht="13.5" customHeight="1"/>
    <row r="31573" ht="13.5" customHeight="1"/>
    <row r="31575" ht="13.5" customHeight="1"/>
    <row r="31577" ht="13.5" customHeight="1"/>
    <row r="31579" ht="13.5" customHeight="1"/>
    <row r="31581" ht="13.5" customHeight="1"/>
    <row r="31583" ht="13.5" customHeight="1"/>
    <row r="31585" ht="13.5" customHeight="1"/>
    <row r="31587" ht="13.5" customHeight="1"/>
    <row r="31589" ht="13.5" customHeight="1"/>
    <row r="31591" ht="13.5" customHeight="1"/>
    <row r="31593" ht="13.5" customHeight="1"/>
    <row r="31595" ht="13.5" customHeight="1"/>
    <row r="31597" ht="13.5" customHeight="1"/>
    <row r="31599" ht="13.5" customHeight="1"/>
    <row r="31601" ht="13.5" customHeight="1"/>
    <row r="31603" ht="13.5" customHeight="1"/>
    <row r="31605" ht="13.5" customHeight="1"/>
    <row r="31607" ht="13.5" customHeight="1"/>
    <row r="31609" ht="13.5" customHeight="1"/>
    <row r="31611" ht="13.5" customHeight="1"/>
    <row r="31613" ht="13.5" customHeight="1"/>
    <row r="31615" ht="13.5" customHeight="1"/>
    <row r="31617" ht="13.5" customHeight="1"/>
    <row r="31619" ht="13.5" customHeight="1"/>
    <row r="31621" ht="13.5" customHeight="1"/>
    <row r="31623" ht="13.5" customHeight="1"/>
    <row r="31625" ht="13.5" customHeight="1"/>
    <row r="31627" ht="13.5" customHeight="1"/>
    <row r="31629" ht="13.5" customHeight="1"/>
    <row r="31631" ht="13.5" customHeight="1"/>
    <row r="31633" ht="13.5" customHeight="1"/>
    <row r="31635" ht="13.5" customHeight="1"/>
    <row r="31637" ht="13.5" customHeight="1"/>
    <row r="31639" ht="13.5" customHeight="1"/>
    <row r="31641" ht="13.5" customHeight="1"/>
    <row r="31643" ht="13.5" customHeight="1"/>
    <row r="31645" ht="13.5" customHeight="1"/>
    <row r="31647" ht="13.5" customHeight="1"/>
    <row r="31649" ht="13.5" customHeight="1"/>
    <row r="31651" ht="13.5" customHeight="1"/>
    <row r="31653" ht="13.5" customHeight="1"/>
    <row r="31655" ht="13.5" customHeight="1"/>
    <row r="31657" ht="13.5" customHeight="1"/>
    <row r="31659" ht="13.5" customHeight="1"/>
    <row r="31661" ht="13.5" customHeight="1"/>
    <row r="31663" ht="13.5" customHeight="1"/>
    <row r="31665" ht="13.5" customHeight="1"/>
    <row r="31667" ht="13.5" customHeight="1"/>
    <row r="31669" ht="13.5" customHeight="1"/>
    <row r="31671" ht="13.5" customHeight="1"/>
    <row r="31673" ht="13.5" customHeight="1"/>
    <row r="31675" ht="13.5" customHeight="1"/>
    <row r="31677" ht="13.5" customHeight="1"/>
    <row r="31679" ht="13.5" customHeight="1"/>
    <row r="31681" ht="13.5" customHeight="1"/>
    <row r="31683" ht="13.5" customHeight="1"/>
    <row r="31685" ht="13.5" customHeight="1"/>
    <row r="31687" ht="13.5" customHeight="1"/>
    <row r="31689" ht="13.5" customHeight="1"/>
    <row r="31691" ht="13.5" customHeight="1"/>
    <row r="31693" ht="13.5" customHeight="1"/>
    <row r="31695" ht="13.5" customHeight="1"/>
    <row r="31697" ht="13.5" customHeight="1"/>
    <row r="31699" ht="13.5" customHeight="1"/>
    <row r="31701" ht="13.5" customHeight="1"/>
    <row r="31703" ht="13.5" customHeight="1"/>
    <row r="31705" ht="13.5" customHeight="1"/>
    <row r="31707" ht="13.5" customHeight="1"/>
    <row r="31709" ht="13.5" customHeight="1"/>
    <row r="31711" ht="13.5" customHeight="1"/>
    <row r="31713" ht="13.5" customHeight="1"/>
    <row r="31715" ht="13.5" customHeight="1"/>
    <row r="31717" ht="13.5" customHeight="1"/>
    <row r="31719" ht="13.5" customHeight="1"/>
    <row r="31721" ht="13.5" customHeight="1"/>
    <row r="31723" ht="13.5" customHeight="1"/>
    <row r="31725" ht="13.5" customHeight="1"/>
    <row r="31727" ht="13.5" customHeight="1"/>
    <row r="31729" ht="13.5" customHeight="1"/>
    <row r="31731" ht="13.5" customHeight="1"/>
    <row r="31733" ht="13.5" customHeight="1"/>
    <row r="31735" ht="13.5" customHeight="1"/>
    <row r="31737" ht="13.5" customHeight="1"/>
    <row r="31739" ht="13.5" customHeight="1"/>
    <row r="31741" ht="13.5" customHeight="1"/>
    <row r="31743" ht="13.5" customHeight="1"/>
    <row r="31745" ht="13.5" customHeight="1"/>
    <row r="31747" ht="13.5" customHeight="1"/>
    <row r="31749" ht="13.5" customHeight="1"/>
    <row r="31751" ht="13.5" customHeight="1"/>
    <row r="31753" ht="13.5" customHeight="1"/>
    <row r="31755" ht="13.5" customHeight="1"/>
    <row r="31757" ht="13.5" customHeight="1"/>
    <row r="31759" ht="13.5" customHeight="1"/>
    <row r="31761" ht="13.5" customHeight="1"/>
    <row r="31763" ht="13.5" customHeight="1"/>
    <row r="31765" ht="13.5" customHeight="1"/>
    <row r="31767" ht="13.5" customHeight="1"/>
    <row r="31769" ht="13.5" customHeight="1"/>
    <row r="31771" ht="13.5" customHeight="1"/>
    <row r="31773" ht="13.5" customHeight="1"/>
    <row r="31775" ht="13.5" customHeight="1"/>
    <row r="31777" ht="13.5" customHeight="1"/>
    <row r="31779" ht="13.5" customHeight="1"/>
    <row r="31781" ht="13.5" customHeight="1"/>
    <row r="31783" ht="13.5" customHeight="1"/>
    <row r="31785" ht="13.5" customHeight="1"/>
    <row r="31787" ht="13.5" customHeight="1"/>
    <row r="31789" ht="13.5" customHeight="1"/>
    <row r="31791" ht="13.5" customHeight="1"/>
    <row r="31793" ht="13.5" customHeight="1"/>
    <row r="31795" ht="13.5" customHeight="1"/>
    <row r="31797" ht="13.5" customHeight="1"/>
    <row r="31799" ht="13.5" customHeight="1"/>
    <row r="31801" ht="13.5" customHeight="1"/>
    <row r="31803" ht="13.5" customHeight="1"/>
    <row r="31805" ht="13.5" customHeight="1"/>
    <row r="31807" ht="13.5" customHeight="1"/>
    <row r="31809" ht="13.5" customHeight="1"/>
    <row r="31811" ht="13.5" customHeight="1"/>
    <row r="31813" ht="13.5" customHeight="1"/>
    <row r="31815" ht="13.5" customHeight="1"/>
    <row r="31817" ht="13.5" customHeight="1"/>
    <row r="31819" ht="13.5" customHeight="1"/>
    <row r="31821" ht="13.5" customHeight="1"/>
    <row r="31823" ht="13.5" customHeight="1"/>
    <row r="31825" ht="13.5" customHeight="1"/>
    <row r="31827" ht="13.5" customHeight="1"/>
    <row r="31829" ht="13.5" customHeight="1"/>
    <row r="31831" ht="13.5" customHeight="1"/>
    <row r="31833" ht="13.5" customHeight="1"/>
    <row r="31835" ht="13.5" customHeight="1"/>
    <row r="31837" ht="13.5" customHeight="1"/>
    <row r="31839" ht="13.5" customHeight="1"/>
    <row r="31841" ht="13.5" customHeight="1"/>
    <row r="31843" ht="13.5" customHeight="1"/>
    <row r="31845" ht="13.5" customHeight="1"/>
    <row r="31847" ht="13.5" customHeight="1"/>
    <row r="31849" ht="13.5" customHeight="1"/>
    <row r="31851" ht="13.5" customHeight="1"/>
    <row r="31853" ht="13.5" customHeight="1"/>
    <row r="31855" ht="13.5" customHeight="1"/>
    <row r="31857" ht="13.5" customHeight="1"/>
    <row r="31859" ht="13.5" customHeight="1"/>
    <row r="31861" ht="13.5" customHeight="1"/>
    <row r="31863" ht="13.5" customHeight="1"/>
    <row r="31865" ht="13.5" customHeight="1"/>
    <row r="31867" ht="13.5" customHeight="1"/>
    <row r="31869" ht="13.5" customHeight="1"/>
    <row r="31871" ht="13.5" customHeight="1"/>
    <row r="31873" ht="13.5" customHeight="1"/>
    <row r="31875" ht="13.5" customHeight="1"/>
    <row r="31877" ht="13.5" customHeight="1"/>
    <row r="31879" ht="13.5" customHeight="1"/>
    <row r="31881" ht="13.5" customHeight="1"/>
    <row r="31883" ht="13.5" customHeight="1"/>
    <row r="31885" ht="13.5" customHeight="1"/>
    <row r="31887" ht="13.5" customHeight="1"/>
    <row r="31889" ht="13.5" customHeight="1"/>
    <row r="31891" ht="13.5" customHeight="1"/>
    <row r="31893" ht="13.5" customHeight="1"/>
    <row r="31895" ht="13.5" customHeight="1"/>
    <row r="31897" ht="13.5" customHeight="1"/>
    <row r="31899" ht="13.5" customHeight="1"/>
    <row r="31901" ht="13.5" customHeight="1"/>
    <row r="31903" ht="13.5" customHeight="1"/>
    <row r="31905" ht="13.5" customHeight="1"/>
    <row r="31907" ht="13.5" customHeight="1"/>
    <row r="31909" ht="13.5" customHeight="1"/>
    <row r="31911" ht="13.5" customHeight="1"/>
    <row r="31913" ht="13.5" customHeight="1"/>
    <row r="31915" ht="13.5" customHeight="1"/>
    <row r="31917" ht="13.5" customHeight="1"/>
    <row r="31919" ht="13.5" customHeight="1"/>
    <row r="31921" ht="13.5" customHeight="1"/>
    <row r="31923" ht="13.5" customHeight="1"/>
    <row r="31925" ht="13.5" customHeight="1"/>
    <row r="31927" ht="13.5" customHeight="1"/>
    <row r="31929" ht="13.5" customHeight="1"/>
    <row r="31931" ht="13.5" customHeight="1"/>
    <row r="31933" ht="13.5" customHeight="1"/>
    <row r="31935" ht="13.5" customHeight="1"/>
    <row r="31937" ht="13.5" customHeight="1"/>
    <row r="31939" ht="13.5" customHeight="1"/>
    <row r="31941" ht="13.5" customHeight="1"/>
    <row r="31943" ht="13.5" customHeight="1"/>
    <row r="31945" ht="13.5" customHeight="1"/>
    <row r="31947" ht="13.5" customHeight="1"/>
    <row r="31949" ht="13.5" customHeight="1"/>
    <row r="31951" ht="13.5" customHeight="1"/>
    <row r="31953" ht="13.5" customHeight="1"/>
    <row r="31955" ht="13.5" customHeight="1"/>
    <row r="31957" ht="13.5" customHeight="1"/>
    <row r="31959" ht="13.5" customHeight="1"/>
    <row r="31961" ht="13.5" customHeight="1"/>
    <row r="31963" ht="13.5" customHeight="1"/>
    <row r="31965" ht="13.5" customHeight="1"/>
    <row r="31967" ht="13.5" customHeight="1"/>
    <row r="31969" ht="13.5" customHeight="1"/>
    <row r="31971" ht="13.5" customHeight="1"/>
    <row r="31973" ht="13.5" customHeight="1"/>
    <row r="31975" ht="13.5" customHeight="1"/>
    <row r="31977" ht="13.5" customHeight="1"/>
    <row r="31979" ht="13.5" customHeight="1"/>
    <row r="31981" ht="13.5" customHeight="1"/>
    <row r="31983" ht="13.5" customHeight="1"/>
    <row r="31985" ht="13.5" customHeight="1"/>
    <row r="31987" ht="13.5" customHeight="1"/>
    <row r="31989" ht="13.5" customHeight="1"/>
    <row r="31991" ht="13.5" customHeight="1"/>
    <row r="31993" ht="13.5" customHeight="1"/>
    <row r="31995" ht="13.5" customHeight="1"/>
    <row r="31997" ht="13.5" customHeight="1"/>
    <row r="31999" ht="13.5" customHeight="1"/>
    <row r="32001" ht="13.5" customHeight="1"/>
    <row r="32003" ht="13.5" customHeight="1"/>
    <row r="32005" ht="13.5" customHeight="1"/>
    <row r="32007" ht="13.5" customHeight="1"/>
    <row r="32009" ht="13.5" customHeight="1"/>
    <row r="32011" ht="13.5" customHeight="1"/>
    <row r="32013" ht="13.5" customHeight="1"/>
    <row r="32015" ht="13.5" customHeight="1"/>
    <row r="32017" ht="13.5" customHeight="1"/>
    <row r="32019" ht="13.5" customHeight="1"/>
    <row r="32021" ht="13.5" customHeight="1"/>
    <row r="32023" ht="13.5" customHeight="1"/>
    <row r="32025" ht="13.5" customHeight="1"/>
    <row r="32027" ht="13.5" customHeight="1"/>
    <row r="32029" ht="13.5" customHeight="1"/>
    <row r="32031" ht="13.5" customHeight="1"/>
    <row r="32033" ht="13.5" customHeight="1"/>
    <row r="32035" ht="13.5" customHeight="1"/>
    <row r="32037" ht="13.5" customHeight="1"/>
    <row r="32039" ht="13.5" customHeight="1"/>
    <row r="32041" ht="13.5" customHeight="1"/>
    <row r="32043" ht="13.5" customHeight="1"/>
    <row r="32045" ht="13.5" customHeight="1"/>
    <row r="32047" ht="13.5" customHeight="1"/>
    <row r="32049" ht="13.5" customHeight="1"/>
    <row r="32051" ht="13.5" customHeight="1"/>
    <row r="32053" ht="13.5" customHeight="1"/>
    <row r="32055" ht="13.5" customHeight="1"/>
    <row r="32057" ht="13.5" customHeight="1"/>
    <row r="32059" ht="13.5" customHeight="1"/>
    <row r="32061" ht="13.5" customHeight="1"/>
    <row r="32063" ht="13.5" customHeight="1"/>
    <row r="32065" ht="13.5" customHeight="1"/>
    <row r="32067" ht="13.5" customHeight="1"/>
    <row r="32069" ht="13.5" customHeight="1"/>
    <row r="32071" ht="13.5" customHeight="1"/>
    <row r="32073" ht="13.5" customHeight="1"/>
    <row r="32075" ht="13.5" customHeight="1"/>
    <row r="32077" ht="13.5" customHeight="1"/>
    <row r="32079" ht="13.5" customHeight="1"/>
    <row r="32081" ht="13.5" customHeight="1"/>
    <row r="32083" ht="13.5" customHeight="1"/>
    <row r="32085" ht="13.5" customHeight="1"/>
    <row r="32087" ht="13.5" customHeight="1"/>
    <row r="32089" ht="13.5" customHeight="1"/>
    <row r="32091" ht="13.5" customHeight="1"/>
    <row r="32093" ht="13.5" customHeight="1"/>
    <row r="32095" ht="13.5" customHeight="1"/>
    <row r="32097" ht="13.5" customHeight="1"/>
    <row r="32099" ht="13.5" customHeight="1"/>
    <row r="32101" ht="13.5" customHeight="1"/>
    <row r="32103" ht="13.5" customHeight="1"/>
    <row r="32105" ht="13.5" customHeight="1"/>
    <row r="32107" ht="13.5" customHeight="1"/>
    <row r="32109" ht="13.5" customHeight="1"/>
    <row r="32111" ht="13.5" customHeight="1"/>
    <row r="32113" ht="13.5" customHeight="1"/>
    <row r="32115" ht="13.5" customHeight="1"/>
    <row r="32117" ht="13.5" customHeight="1"/>
    <row r="32119" ht="13.5" customHeight="1"/>
    <row r="32121" ht="13.5" customHeight="1"/>
    <row r="32123" ht="13.5" customHeight="1"/>
    <row r="32125" ht="13.5" customHeight="1"/>
    <row r="32127" ht="13.5" customHeight="1"/>
    <row r="32129" ht="13.5" customHeight="1"/>
    <row r="32131" ht="13.5" customHeight="1"/>
    <row r="32133" ht="13.5" customHeight="1"/>
    <row r="32135" ht="13.5" customHeight="1"/>
    <row r="32137" ht="13.5" customHeight="1"/>
    <row r="32139" ht="13.5" customHeight="1"/>
    <row r="32141" ht="13.5" customHeight="1"/>
    <row r="32143" ht="13.5" customHeight="1"/>
    <row r="32145" ht="13.5" customHeight="1"/>
    <row r="32147" ht="13.5" customHeight="1"/>
    <row r="32149" ht="13.5" customHeight="1"/>
    <row r="32151" ht="13.5" customHeight="1"/>
    <row r="32153" ht="13.5" customHeight="1"/>
    <row r="32155" ht="13.5" customHeight="1"/>
    <row r="32157" ht="13.5" customHeight="1"/>
    <row r="32159" ht="13.5" customHeight="1"/>
    <row r="32161" ht="13.5" customHeight="1"/>
    <row r="32163" ht="13.5" customHeight="1"/>
    <row r="32165" ht="13.5" customHeight="1"/>
    <row r="32167" ht="13.5" customHeight="1"/>
    <row r="32169" ht="13.5" customHeight="1"/>
    <row r="32171" ht="13.5" customHeight="1"/>
    <row r="32173" ht="13.5" customHeight="1"/>
    <row r="32175" ht="13.5" customHeight="1"/>
    <row r="32177" ht="13.5" customHeight="1"/>
    <row r="32179" ht="13.5" customHeight="1"/>
    <row r="32181" ht="13.5" customHeight="1"/>
    <row r="32183" ht="13.5" customHeight="1"/>
    <row r="32185" ht="13.5" customHeight="1"/>
    <row r="32187" ht="13.5" customHeight="1"/>
    <row r="32189" ht="13.5" customHeight="1"/>
    <row r="32191" ht="13.5" customHeight="1"/>
    <row r="32193" ht="13.5" customHeight="1"/>
    <row r="32195" ht="13.5" customHeight="1"/>
    <row r="32197" ht="13.5" customHeight="1"/>
    <row r="32199" ht="13.5" customHeight="1"/>
    <row r="32201" ht="13.5" customHeight="1"/>
    <row r="32203" ht="13.5" customHeight="1"/>
    <row r="32205" ht="13.5" customHeight="1"/>
    <row r="32207" ht="13.5" customHeight="1"/>
    <row r="32209" ht="13.5" customHeight="1"/>
    <row r="32211" ht="13.5" customHeight="1"/>
    <row r="32213" ht="13.5" customHeight="1"/>
    <row r="32215" ht="13.5" customHeight="1"/>
    <row r="32217" ht="13.5" customHeight="1"/>
    <row r="32219" ht="13.5" customHeight="1"/>
    <row r="32221" ht="13.5" customHeight="1"/>
    <row r="32223" ht="13.5" customHeight="1"/>
    <row r="32225" ht="13.5" customHeight="1"/>
    <row r="32227" ht="13.5" customHeight="1"/>
    <row r="32229" ht="13.5" customHeight="1"/>
    <row r="32231" ht="13.5" customHeight="1"/>
    <row r="32233" ht="13.5" customHeight="1"/>
    <row r="32235" ht="13.5" customHeight="1"/>
    <row r="32237" ht="13.5" customHeight="1"/>
    <row r="32239" ht="13.5" customHeight="1"/>
    <row r="32241" ht="13.5" customHeight="1"/>
    <row r="32243" ht="13.5" customHeight="1"/>
    <row r="32245" ht="13.5" customHeight="1"/>
    <row r="32247" ht="13.5" customHeight="1"/>
    <row r="32249" ht="13.5" customHeight="1"/>
    <row r="32251" ht="13.5" customHeight="1"/>
    <row r="32253" ht="13.5" customHeight="1"/>
    <row r="32255" ht="13.5" customHeight="1"/>
    <row r="32257" ht="13.5" customHeight="1"/>
    <row r="32259" ht="13.5" customHeight="1"/>
    <row r="32261" ht="13.5" customHeight="1"/>
    <row r="32263" ht="13.5" customHeight="1"/>
    <row r="32265" ht="13.5" customHeight="1"/>
    <row r="32267" ht="13.5" customHeight="1"/>
    <row r="32269" ht="13.5" customHeight="1"/>
    <row r="32271" ht="13.5" customHeight="1"/>
    <row r="32273" ht="13.5" customHeight="1"/>
    <row r="32275" ht="13.5" customHeight="1"/>
    <row r="32277" ht="13.5" customHeight="1"/>
    <row r="32279" ht="13.5" customHeight="1"/>
    <row r="32281" ht="13.5" customHeight="1"/>
    <row r="32283" ht="13.5" customHeight="1"/>
    <row r="32285" ht="13.5" customHeight="1"/>
    <row r="32287" ht="13.5" customHeight="1"/>
    <row r="32289" ht="13.5" customHeight="1"/>
    <row r="32291" ht="13.5" customHeight="1"/>
    <row r="32293" ht="13.5" customHeight="1"/>
    <row r="32295" ht="13.5" customHeight="1"/>
    <row r="32297" ht="13.5" customHeight="1"/>
    <row r="32299" ht="13.5" customHeight="1"/>
    <row r="32301" ht="13.5" customHeight="1"/>
    <row r="32303" ht="13.5" customHeight="1"/>
    <row r="32305" ht="13.5" customHeight="1"/>
    <row r="32307" ht="13.5" customHeight="1"/>
    <row r="32309" ht="13.5" customHeight="1"/>
    <row r="32311" ht="13.5" customHeight="1"/>
    <row r="32313" ht="13.5" customHeight="1"/>
    <row r="32315" ht="13.5" customHeight="1"/>
    <row r="32317" ht="13.5" customHeight="1"/>
    <row r="32319" ht="13.5" customHeight="1"/>
    <row r="32321" ht="13.5" customHeight="1"/>
    <row r="32323" ht="13.5" customHeight="1"/>
    <row r="32325" ht="13.5" customHeight="1"/>
    <row r="32327" ht="13.5" customHeight="1"/>
    <row r="32329" ht="13.5" customHeight="1"/>
    <row r="32331" ht="13.5" customHeight="1"/>
    <row r="32333" ht="13.5" customHeight="1"/>
    <row r="32335" ht="13.5" customHeight="1"/>
    <row r="32337" ht="13.5" customHeight="1"/>
    <row r="32339" ht="13.5" customHeight="1"/>
    <row r="32341" ht="13.5" customHeight="1"/>
    <row r="32343" ht="13.5" customHeight="1"/>
    <row r="32345" ht="13.5" customHeight="1"/>
    <row r="32347" ht="13.5" customHeight="1"/>
    <row r="32349" ht="13.5" customHeight="1"/>
    <row r="32351" ht="13.5" customHeight="1"/>
    <row r="32353" ht="13.5" customHeight="1"/>
    <row r="32355" ht="13.5" customHeight="1"/>
    <row r="32357" ht="13.5" customHeight="1"/>
    <row r="32359" ht="13.5" customHeight="1"/>
    <row r="32361" ht="13.5" customHeight="1"/>
    <row r="32363" ht="13.5" customHeight="1"/>
    <row r="32365" ht="13.5" customHeight="1"/>
    <row r="32367" ht="13.5" customHeight="1"/>
    <row r="32369" ht="13.5" customHeight="1"/>
    <row r="32371" ht="13.5" customHeight="1"/>
    <row r="32373" ht="13.5" customHeight="1"/>
    <row r="32375" ht="13.5" customHeight="1"/>
    <row r="32377" ht="13.5" customHeight="1"/>
    <row r="32379" ht="13.5" customHeight="1"/>
    <row r="32381" ht="13.5" customHeight="1"/>
    <row r="32383" ht="13.5" customHeight="1"/>
    <row r="32385" ht="13.5" customHeight="1"/>
    <row r="32387" ht="13.5" customHeight="1"/>
    <row r="32389" ht="13.5" customHeight="1"/>
    <row r="32391" ht="13.5" customHeight="1"/>
    <row r="32393" ht="13.5" customHeight="1"/>
    <row r="32395" ht="13.5" customHeight="1"/>
    <row r="32397" ht="13.5" customHeight="1"/>
    <row r="32399" ht="13.5" customHeight="1"/>
    <row r="32401" ht="13.5" customHeight="1"/>
    <row r="32403" ht="13.5" customHeight="1"/>
    <row r="32405" ht="13.5" customHeight="1"/>
    <row r="32407" ht="13.5" customHeight="1"/>
    <row r="32409" ht="13.5" customHeight="1"/>
    <row r="32411" ht="13.5" customHeight="1"/>
    <row r="32413" ht="13.5" customHeight="1"/>
    <row r="32415" ht="13.5" customHeight="1"/>
    <row r="32417" ht="13.5" customHeight="1"/>
    <row r="32419" ht="13.5" customHeight="1"/>
    <row r="32421" ht="13.5" customHeight="1"/>
    <row r="32423" ht="13.5" customHeight="1"/>
    <row r="32425" ht="13.5" customHeight="1"/>
    <row r="32427" ht="13.5" customHeight="1"/>
    <row r="32429" ht="13.5" customHeight="1"/>
    <row r="32431" ht="13.5" customHeight="1"/>
    <row r="32433" ht="13.5" customHeight="1"/>
    <row r="32435" ht="13.5" customHeight="1"/>
    <row r="32437" ht="13.5" customHeight="1"/>
    <row r="32439" ht="13.5" customHeight="1"/>
    <row r="32441" ht="13.5" customHeight="1"/>
    <row r="32443" ht="13.5" customHeight="1"/>
    <row r="32445" ht="13.5" customHeight="1"/>
    <row r="32447" ht="13.5" customHeight="1"/>
    <row r="32449" ht="13.5" customHeight="1"/>
    <row r="32451" ht="13.5" customHeight="1"/>
    <row r="32453" ht="13.5" customHeight="1"/>
    <row r="32455" ht="13.5" customHeight="1"/>
    <row r="32457" ht="13.5" customHeight="1"/>
    <row r="32459" ht="13.5" customHeight="1"/>
    <row r="32461" ht="13.5" customHeight="1"/>
    <row r="32463" ht="13.5" customHeight="1"/>
    <row r="32465" ht="13.5" customHeight="1"/>
    <row r="32467" ht="13.5" customHeight="1"/>
    <row r="32469" ht="13.5" customHeight="1"/>
    <row r="32471" ht="13.5" customHeight="1"/>
    <row r="32473" ht="13.5" customHeight="1"/>
    <row r="32475" ht="13.5" customHeight="1"/>
    <row r="32477" ht="13.5" customHeight="1"/>
    <row r="32479" ht="13.5" customHeight="1"/>
    <row r="32481" ht="13.5" customHeight="1"/>
    <row r="32483" ht="13.5" customHeight="1"/>
    <row r="32485" ht="13.5" customHeight="1"/>
    <row r="32487" ht="13.5" customHeight="1"/>
    <row r="32489" ht="13.5" customHeight="1"/>
    <row r="32491" ht="13.5" customHeight="1"/>
    <row r="32493" ht="13.5" customHeight="1"/>
    <row r="32495" ht="13.5" customHeight="1"/>
    <row r="32497" ht="13.5" customHeight="1"/>
    <row r="32499" ht="13.5" customHeight="1"/>
    <row r="32501" ht="13.5" customHeight="1"/>
    <row r="32503" ht="13.5" customHeight="1"/>
    <row r="32505" ht="13.5" customHeight="1"/>
    <row r="32507" ht="13.5" customHeight="1"/>
    <row r="32509" ht="13.5" customHeight="1"/>
    <row r="32511" ht="13.5" customHeight="1"/>
    <row r="32513" ht="13.5" customHeight="1"/>
    <row r="32515" ht="13.5" customHeight="1"/>
    <row r="32517" ht="13.5" customHeight="1"/>
    <row r="32519" ht="13.5" customHeight="1"/>
    <row r="32521" ht="13.5" customHeight="1"/>
    <row r="32523" ht="13.5" customHeight="1"/>
    <row r="32525" ht="13.5" customHeight="1"/>
    <row r="32527" ht="13.5" customHeight="1"/>
    <row r="32529" ht="13.5" customHeight="1"/>
    <row r="32531" ht="13.5" customHeight="1"/>
    <row r="32533" ht="13.5" customHeight="1"/>
    <row r="32535" ht="13.5" customHeight="1"/>
    <row r="32537" ht="13.5" customHeight="1"/>
    <row r="32539" ht="13.5" customHeight="1"/>
    <row r="32541" ht="13.5" customHeight="1"/>
    <row r="32543" ht="13.5" customHeight="1"/>
    <row r="32545" ht="13.5" customHeight="1"/>
    <row r="32547" ht="13.5" customHeight="1"/>
    <row r="32549" ht="13.5" customHeight="1"/>
    <row r="32551" ht="13.5" customHeight="1"/>
    <row r="32553" ht="13.5" customHeight="1"/>
    <row r="32555" ht="13.5" customHeight="1"/>
    <row r="32557" ht="13.5" customHeight="1"/>
    <row r="32559" ht="13.5" customHeight="1"/>
    <row r="32561" ht="13.5" customHeight="1"/>
    <row r="32563" ht="13.5" customHeight="1"/>
    <row r="32565" ht="13.5" customHeight="1"/>
    <row r="32567" ht="13.5" customHeight="1"/>
    <row r="32569" ht="13.5" customHeight="1"/>
    <row r="32571" ht="13.5" customHeight="1"/>
    <row r="32573" ht="13.5" customHeight="1"/>
    <row r="32575" ht="13.5" customHeight="1"/>
    <row r="32577" ht="13.5" customHeight="1"/>
    <row r="32579" ht="13.5" customHeight="1"/>
    <row r="32581" ht="13.5" customHeight="1"/>
    <row r="32583" ht="13.5" customHeight="1"/>
    <row r="32585" ht="13.5" customHeight="1"/>
    <row r="32587" ht="13.5" customHeight="1"/>
    <row r="32589" ht="13.5" customHeight="1"/>
    <row r="32591" ht="13.5" customHeight="1"/>
    <row r="32593" ht="13.5" customHeight="1"/>
    <row r="32595" ht="13.5" customHeight="1"/>
    <row r="32597" ht="13.5" customHeight="1"/>
    <row r="32599" ht="13.5" customHeight="1"/>
    <row r="32601" ht="13.5" customHeight="1"/>
    <row r="32603" ht="13.5" customHeight="1"/>
    <row r="32605" ht="13.5" customHeight="1"/>
    <row r="32607" ht="13.5" customHeight="1"/>
    <row r="32609" ht="13.5" customHeight="1"/>
    <row r="32611" ht="13.5" customHeight="1"/>
    <row r="32613" ht="13.5" customHeight="1"/>
    <row r="32615" ht="13.5" customHeight="1"/>
    <row r="32617" ht="13.5" customHeight="1"/>
    <row r="32619" ht="13.5" customHeight="1"/>
    <row r="32621" ht="13.5" customHeight="1"/>
    <row r="32623" ht="13.5" customHeight="1"/>
    <row r="32625" ht="13.5" customHeight="1"/>
    <row r="32627" ht="13.5" customHeight="1"/>
    <row r="32629" ht="13.5" customHeight="1"/>
    <row r="32631" ht="13.5" customHeight="1"/>
    <row r="32633" ht="13.5" customHeight="1"/>
    <row r="32635" ht="13.5" customHeight="1"/>
    <row r="32637" ht="13.5" customHeight="1"/>
    <row r="32639" ht="13.5" customHeight="1"/>
    <row r="32641" ht="13.5" customHeight="1"/>
    <row r="32643" ht="13.5" customHeight="1"/>
    <row r="32645" ht="13.5" customHeight="1"/>
    <row r="32647" ht="13.5" customHeight="1"/>
    <row r="32649" ht="13.5" customHeight="1"/>
    <row r="32651" ht="13.5" customHeight="1"/>
    <row r="32653" ht="13.5" customHeight="1"/>
    <row r="32655" ht="13.5" customHeight="1"/>
    <row r="32657" ht="13.5" customHeight="1"/>
    <row r="32659" ht="13.5" customHeight="1"/>
    <row r="32661" ht="13.5" customHeight="1"/>
    <row r="32663" ht="13.5" customHeight="1"/>
    <row r="32665" ht="13.5" customHeight="1"/>
    <row r="32667" ht="13.5" customHeight="1"/>
    <row r="32669" ht="13.5" customHeight="1"/>
    <row r="32671" ht="13.5" customHeight="1"/>
    <row r="32673" ht="13.5" customHeight="1"/>
    <row r="32675" ht="13.5" customHeight="1"/>
    <row r="32677" ht="13.5" customHeight="1"/>
    <row r="32679" ht="13.5" customHeight="1"/>
    <row r="32681" ht="13.5" customHeight="1"/>
    <row r="32683" ht="13.5" customHeight="1"/>
    <row r="32685" ht="13.5" customHeight="1"/>
    <row r="32687" ht="13.5" customHeight="1"/>
    <row r="32689" ht="13.5" customHeight="1"/>
    <row r="32691" ht="13.5" customHeight="1"/>
    <row r="32693" ht="13.5" customHeight="1"/>
    <row r="32695" ht="13.5" customHeight="1"/>
    <row r="32697" ht="13.5" customHeight="1"/>
    <row r="32699" ht="13.5" customHeight="1"/>
    <row r="32701" ht="13.5" customHeight="1"/>
    <row r="32703" ht="13.5" customHeight="1"/>
    <row r="32705" ht="13.5" customHeight="1"/>
    <row r="32707" ht="13.5" customHeight="1"/>
    <row r="32709" ht="13.5" customHeight="1"/>
    <row r="32711" ht="13.5" customHeight="1"/>
    <row r="32713" ht="13.5" customHeight="1"/>
    <row r="32715" ht="13.5" customHeight="1"/>
    <row r="32717" ht="13.5" customHeight="1"/>
    <row r="32719" ht="13.5" customHeight="1"/>
    <row r="32721" ht="13.5" customHeight="1"/>
    <row r="32723" ht="13.5" customHeight="1"/>
    <row r="32725" ht="13.5" customHeight="1"/>
    <row r="32727" ht="13.5" customHeight="1"/>
    <row r="32729" ht="13.5" customHeight="1"/>
    <row r="32731" ht="13.5" customHeight="1"/>
    <row r="32733" ht="13.5" customHeight="1"/>
    <row r="32735" ht="13.5" customHeight="1"/>
    <row r="32737" ht="13.5" customHeight="1"/>
    <row r="32739" ht="13.5" customHeight="1"/>
    <row r="32741" ht="13.5" customHeight="1"/>
    <row r="32743" ht="13.5" customHeight="1"/>
    <row r="32745" ht="13.5" customHeight="1"/>
    <row r="32747" ht="13.5" customHeight="1"/>
    <row r="32749" ht="13.5" customHeight="1"/>
    <row r="32751" ht="13.5" customHeight="1"/>
    <row r="32753" ht="13.5" customHeight="1"/>
    <row r="32755" ht="13.5" customHeight="1"/>
    <row r="32757" ht="13.5" customHeight="1"/>
    <row r="32759" ht="13.5" customHeight="1"/>
    <row r="32761" ht="13.5" customHeight="1"/>
    <row r="32763" ht="13.5" customHeight="1"/>
    <row r="32765" ht="13.5" customHeight="1"/>
    <row r="32767" ht="13.5" customHeight="1"/>
    <row r="32769" ht="13.5" customHeight="1"/>
    <row r="32771" ht="13.5" customHeight="1"/>
    <row r="32773" ht="13.5" customHeight="1"/>
    <row r="32775" ht="13.5" customHeight="1"/>
    <row r="32777" ht="13.5" customHeight="1"/>
    <row r="32779" ht="13.5" customHeight="1"/>
    <row r="32781" ht="13.5" customHeight="1"/>
    <row r="32783" ht="13.5" customHeight="1"/>
    <row r="32785" ht="13.5" customHeight="1"/>
    <row r="32787" ht="13.5" customHeight="1"/>
    <row r="32789" ht="13.5" customHeight="1"/>
    <row r="32791" ht="13.5" customHeight="1"/>
    <row r="32793" ht="13.5" customHeight="1"/>
    <row r="32795" ht="13.5" customHeight="1"/>
    <row r="32797" ht="13.5" customHeight="1"/>
    <row r="32799" ht="13.5" customHeight="1"/>
    <row r="32801" ht="13.5" customHeight="1"/>
    <row r="32803" ht="13.5" customHeight="1"/>
    <row r="32805" ht="13.5" customHeight="1"/>
    <row r="32807" ht="13.5" customHeight="1"/>
    <row r="32809" ht="13.5" customHeight="1"/>
    <row r="32811" ht="13.5" customHeight="1"/>
    <row r="32813" ht="13.5" customHeight="1"/>
    <row r="32815" ht="13.5" customHeight="1"/>
    <row r="32817" ht="13.5" customHeight="1"/>
    <row r="32819" ht="13.5" customHeight="1"/>
    <row r="32821" ht="13.5" customHeight="1"/>
    <row r="32823" ht="13.5" customHeight="1"/>
    <row r="32825" ht="13.5" customHeight="1"/>
    <row r="32827" ht="13.5" customHeight="1"/>
    <row r="32829" ht="13.5" customHeight="1"/>
    <row r="32831" ht="13.5" customHeight="1"/>
    <row r="32833" ht="13.5" customHeight="1"/>
    <row r="32835" ht="13.5" customHeight="1"/>
    <row r="32837" ht="13.5" customHeight="1"/>
    <row r="32839" ht="13.5" customHeight="1"/>
    <row r="32841" ht="13.5" customHeight="1"/>
    <row r="32843" ht="13.5" customHeight="1"/>
    <row r="32845" ht="13.5" customHeight="1"/>
    <row r="32847" ht="13.5" customHeight="1"/>
    <row r="32849" ht="13.5" customHeight="1"/>
    <row r="32851" ht="13.5" customHeight="1"/>
    <row r="32853" ht="13.5" customHeight="1"/>
    <row r="32855" ht="13.5" customHeight="1"/>
    <row r="32857" ht="13.5" customHeight="1"/>
    <row r="32859" ht="13.5" customHeight="1"/>
    <row r="32861" ht="13.5" customHeight="1"/>
    <row r="32863" ht="13.5" customHeight="1"/>
    <row r="32865" ht="13.5" customHeight="1"/>
    <row r="32867" ht="13.5" customHeight="1"/>
    <row r="32869" ht="13.5" customHeight="1"/>
    <row r="32871" ht="13.5" customHeight="1"/>
    <row r="32873" ht="13.5" customHeight="1"/>
    <row r="32875" ht="13.5" customHeight="1"/>
    <row r="32877" ht="13.5" customHeight="1"/>
    <row r="32879" ht="13.5" customHeight="1"/>
    <row r="32881" ht="13.5" customHeight="1"/>
    <row r="32883" ht="13.5" customHeight="1"/>
    <row r="32885" ht="13.5" customHeight="1"/>
    <row r="32887" ht="13.5" customHeight="1"/>
    <row r="32889" ht="13.5" customHeight="1"/>
    <row r="32891" ht="13.5" customHeight="1"/>
    <row r="32893" ht="13.5" customHeight="1"/>
    <row r="32895" ht="13.5" customHeight="1"/>
    <row r="32897" ht="13.5" customHeight="1"/>
    <row r="32899" ht="13.5" customHeight="1"/>
    <row r="32901" ht="13.5" customHeight="1"/>
    <row r="32903" ht="13.5" customHeight="1"/>
    <row r="32905" ht="13.5" customHeight="1"/>
    <row r="32907" ht="13.5" customHeight="1"/>
    <row r="32909" ht="13.5" customHeight="1"/>
    <row r="32911" ht="13.5" customHeight="1"/>
    <row r="32913" ht="13.5" customHeight="1"/>
    <row r="32915" ht="13.5" customHeight="1"/>
    <row r="32917" ht="13.5" customHeight="1"/>
    <row r="32919" ht="13.5" customHeight="1"/>
    <row r="32921" ht="13.5" customHeight="1"/>
    <row r="32923" ht="13.5" customHeight="1"/>
    <row r="32925" ht="13.5" customHeight="1"/>
    <row r="32927" ht="13.5" customHeight="1"/>
    <row r="32929" ht="13.5" customHeight="1"/>
    <row r="32931" ht="13.5" customHeight="1"/>
    <row r="32933" ht="13.5" customHeight="1"/>
    <row r="32935" ht="13.5" customHeight="1"/>
    <row r="32937" ht="13.5" customHeight="1"/>
    <row r="32939" ht="13.5" customHeight="1"/>
    <row r="32941" ht="13.5" customHeight="1"/>
    <row r="32943" ht="13.5" customHeight="1"/>
    <row r="32945" ht="13.5" customHeight="1"/>
    <row r="32947" ht="13.5" customHeight="1"/>
    <row r="32949" ht="13.5" customHeight="1"/>
    <row r="32951" ht="13.5" customHeight="1"/>
    <row r="32953" ht="13.5" customHeight="1"/>
    <row r="32955" ht="13.5" customHeight="1"/>
    <row r="32957" ht="13.5" customHeight="1"/>
    <row r="32959" ht="13.5" customHeight="1"/>
    <row r="32961" ht="13.5" customHeight="1"/>
    <row r="32963" ht="13.5" customHeight="1"/>
    <row r="32965" ht="13.5" customHeight="1"/>
    <row r="32967" ht="13.5" customHeight="1"/>
    <row r="32969" ht="13.5" customHeight="1"/>
    <row r="32971" ht="13.5" customHeight="1"/>
    <row r="32973" ht="13.5" customHeight="1"/>
    <row r="32975" ht="13.5" customHeight="1"/>
    <row r="32977" ht="13.5" customHeight="1"/>
    <row r="32979" ht="13.5" customHeight="1"/>
    <row r="32981" ht="13.5" customHeight="1"/>
    <row r="32983" ht="13.5" customHeight="1"/>
    <row r="32985" ht="13.5" customHeight="1"/>
    <row r="32987" ht="13.5" customHeight="1"/>
    <row r="32989" ht="13.5" customHeight="1"/>
    <row r="32991" ht="13.5" customHeight="1"/>
    <row r="32993" ht="13.5" customHeight="1"/>
    <row r="32995" ht="13.5" customHeight="1"/>
    <row r="32997" ht="13.5" customHeight="1"/>
    <row r="32999" ht="13.5" customHeight="1"/>
    <row r="33001" ht="13.5" customHeight="1"/>
    <row r="33003" ht="13.5" customHeight="1"/>
    <row r="33005" ht="13.5" customHeight="1"/>
    <row r="33007" ht="13.5" customHeight="1"/>
    <row r="33009" ht="13.5" customHeight="1"/>
    <row r="33011" ht="13.5" customHeight="1"/>
    <row r="33013" ht="13.5" customHeight="1"/>
    <row r="33015" ht="13.5" customHeight="1"/>
    <row r="33017" ht="13.5" customHeight="1"/>
    <row r="33019" ht="13.5" customHeight="1"/>
    <row r="33021" ht="13.5" customHeight="1"/>
    <row r="33023" ht="13.5" customHeight="1"/>
    <row r="33025" ht="13.5" customHeight="1"/>
    <row r="33027" ht="13.5" customHeight="1"/>
    <row r="33029" ht="13.5" customHeight="1"/>
    <row r="33031" ht="13.5" customHeight="1"/>
    <row r="33033" ht="13.5" customHeight="1"/>
    <row r="33035" ht="13.5" customHeight="1"/>
    <row r="33037" ht="13.5" customHeight="1"/>
    <row r="33039" ht="13.5" customHeight="1"/>
    <row r="33041" ht="13.5" customHeight="1"/>
    <row r="33043" ht="13.5" customHeight="1"/>
    <row r="33045" ht="13.5" customHeight="1"/>
    <row r="33047" ht="13.5" customHeight="1"/>
    <row r="33049" ht="13.5" customHeight="1"/>
    <row r="33051" ht="13.5" customHeight="1"/>
    <row r="33053" ht="13.5" customHeight="1"/>
    <row r="33055" ht="13.5" customHeight="1"/>
    <row r="33057" ht="13.5" customHeight="1"/>
    <row r="33059" ht="13.5" customHeight="1"/>
    <row r="33061" ht="13.5" customHeight="1"/>
    <row r="33063" ht="13.5" customHeight="1"/>
    <row r="33065" ht="13.5" customHeight="1"/>
    <row r="33067" ht="13.5" customHeight="1"/>
    <row r="33069" ht="13.5" customHeight="1"/>
    <row r="33071" ht="13.5" customHeight="1"/>
    <row r="33073" ht="13.5" customHeight="1"/>
    <row r="33075" ht="13.5" customHeight="1"/>
    <row r="33077" ht="13.5" customHeight="1"/>
    <row r="33079" ht="13.5" customHeight="1"/>
    <row r="33081" ht="13.5" customHeight="1"/>
    <row r="33083" ht="13.5" customHeight="1"/>
    <row r="33085" ht="13.5" customHeight="1"/>
    <row r="33087" ht="13.5" customHeight="1"/>
    <row r="33089" ht="13.5" customHeight="1"/>
    <row r="33091" ht="13.5" customHeight="1"/>
    <row r="33093" ht="13.5" customHeight="1"/>
    <row r="33095" ht="13.5" customHeight="1"/>
    <row r="33097" ht="13.5" customHeight="1"/>
    <row r="33099" ht="13.5" customHeight="1"/>
    <row r="33101" ht="13.5" customHeight="1"/>
    <row r="33103" ht="13.5" customHeight="1"/>
    <row r="33105" ht="13.5" customHeight="1"/>
    <row r="33107" ht="13.5" customHeight="1"/>
    <row r="33109" ht="13.5" customHeight="1"/>
    <row r="33111" ht="13.5" customHeight="1"/>
    <row r="33113" ht="13.5" customHeight="1"/>
    <row r="33115" ht="13.5" customHeight="1"/>
    <row r="33117" ht="13.5" customHeight="1"/>
    <row r="33119" ht="13.5" customHeight="1"/>
    <row r="33121" ht="13.5" customHeight="1"/>
    <row r="33123" ht="13.5" customHeight="1"/>
    <row r="33125" ht="13.5" customHeight="1"/>
    <row r="33127" ht="13.5" customHeight="1"/>
    <row r="33129" ht="13.5" customHeight="1"/>
    <row r="33131" ht="13.5" customHeight="1"/>
    <row r="33133" ht="13.5" customHeight="1"/>
    <row r="33135" ht="13.5" customHeight="1"/>
    <row r="33137" ht="13.5" customHeight="1"/>
    <row r="33139" ht="13.5" customHeight="1"/>
    <row r="33141" ht="13.5" customHeight="1"/>
    <row r="33143" ht="13.5" customHeight="1"/>
    <row r="33145" ht="13.5" customHeight="1"/>
    <row r="33147" ht="13.5" customHeight="1"/>
    <row r="33149" ht="13.5" customHeight="1"/>
    <row r="33151" ht="13.5" customHeight="1"/>
    <row r="33153" ht="13.5" customHeight="1"/>
    <row r="33155" ht="13.5" customHeight="1"/>
    <row r="33157" ht="13.5" customHeight="1"/>
    <row r="33159" ht="13.5" customHeight="1"/>
    <row r="33161" ht="13.5" customHeight="1"/>
    <row r="33163" ht="13.5" customHeight="1"/>
    <row r="33165" ht="13.5" customHeight="1"/>
    <row r="33167" ht="13.5" customHeight="1"/>
    <row r="33169" ht="13.5" customHeight="1"/>
    <row r="33171" ht="13.5" customHeight="1"/>
    <row r="33173" ht="13.5" customHeight="1"/>
    <row r="33175" ht="13.5" customHeight="1"/>
    <row r="33177" ht="13.5" customHeight="1"/>
    <row r="33179" ht="13.5" customHeight="1"/>
    <row r="33181" ht="13.5" customHeight="1"/>
    <row r="33183" ht="13.5" customHeight="1"/>
    <row r="33185" ht="13.5" customHeight="1"/>
    <row r="33187" ht="13.5" customHeight="1"/>
    <row r="33189" ht="13.5" customHeight="1"/>
    <row r="33191" ht="13.5" customHeight="1"/>
    <row r="33193" ht="13.5" customHeight="1"/>
    <row r="33195" ht="13.5" customHeight="1"/>
    <row r="33197" ht="13.5" customHeight="1"/>
    <row r="33199" ht="13.5" customHeight="1"/>
    <row r="33201" ht="13.5" customHeight="1"/>
    <row r="33203" ht="13.5" customHeight="1"/>
    <row r="33205" ht="13.5" customHeight="1"/>
    <row r="33207" ht="13.5" customHeight="1"/>
    <row r="33209" ht="13.5" customHeight="1"/>
    <row r="33211" ht="13.5" customHeight="1"/>
    <row r="33213" ht="13.5" customHeight="1"/>
    <row r="33215" ht="13.5" customHeight="1"/>
    <row r="33217" ht="13.5" customHeight="1"/>
    <row r="33219" ht="13.5" customHeight="1"/>
    <row r="33221" ht="13.5" customHeight="1"/>
    <row r="33223" ht="13.5" customHeight="1"/>
    <row r="33225" ht="13.5" customHeight="1"/>
    <row r="33227" ht="13.5" customHeight="1"/>
    <row r="33229" ht="13.5" customHeight="1"/>
    <row r="33231" ht="13.5" customHeight="1"/>
    <row r="33233" ht="13.5" customHeight="1"/>
    <row r="33235" ht="13.5" customHeight="1"/>
    <row r="33237" ht="13.5" customHeight="1"/>
    <row r="33239" ht="13.5" customHeight="1"/>
    <row r="33241" ht="13.5" customHeight="1"/>
    <row r="33243" ht="13.5" customHeight="1"/>
    <row r="33245" ht="13.5" customHeight="1"/>
    <row r="33247" ht="13.5" customHeight="1"/>
    <row r="33249" ht="13.5" customHeight="1"/>
    <row r="33251" ht="13.5" customHeight="1"/>
    <row r="33253" ht="13.5" customHeight="1"/>
    <row r="33255" ht="13.5" customHeight="1"/>
    <row r="33257" ht="13.5" customHeight="1"/>
    <row r="33259" ht="13.5" customHeight="1"/>
    <row r="33261" ht="13.5" customHeight="1"/>
    <row r="33263" ht="13.5" customHeight="1"/>
    <row r="33265" ht="13.5" customHeight="1"/>
    <row r="33267" ht="13.5" customHeight="1"/>
    <row r="33269" ht="13.5" customHeight="1"/>
    <row r="33271" ht="13.5" customHeight="1"/>
    <row r="33273" ht="13.5" customHeight="1"/>
    <row r="33275" ht="13.5" customHeight="1"/>
    <row r="33277" ht="13.5" customHeight="1"/>
    <row r="33279" ht="13.5" customHeight="1"/>
    <row r="33281" ht="13.5" customHeight="1"/>
    <row r="33283" ht="13.5" customHeight="1"/>
    <row r="33285" ht="13.5" customHeight="1"/>
    <row r="33287" ht="13.5" customHeight="1"/>
    <row r="33289" ht="13.5" customHeight="1"/>
    <row r="33291" ht="13.5" customHeight="1"/>
    <row r="33293" ht="13.5" customHeight="1"/>
    <row r="33295" ht="13.5" customHeight="1"/>
    <row r="33297" ht="13.5" customHeight="1"/>
    <row r="33299" ht="13.5" customHeight="1"/>
    <row r="33301" ht="13.5" customHeight="1"/>
    <row r="33303" ht="13.5" customHeight="1"/>
    <row r="33305" ht="13.5" customHeight="1"/>
    <row r="33307" ht="13.5" customHeight="1"/>
    <row r="33309" ht="13.5" customHeight="1"/>
    <row r="33311" ht="13.5" customHeight="1"/>
    <row r="33313" ht="13.5" customHeight="1"/>
    <row r="33315" ht="13.5" customHeight="1"/>
    <row r="33317" ht="13.5" customHeight="1"/>
    <row r="33319" ht="13.5" customHeight="1"/>
    <row r="33321" ht="13.5" customHeight="1"/>
    <row r="33323" ht="13.5" customHeight="1"/>
    <row r="33325" ht="13.5" customHeight="1"/>
    <row r="33327" ht="13.5" customHeight="1"/>
    <row r="33329" ht="13.5" customHeight="1"/>
    <row r="33331" ht="13.5" customHeight="1"/>
    <row r="33333" ht="13.5" customHeight="1"/>
    <row r="33335" ht="13.5" customHeight="1"/>
    <row r="33337" ht="13.5" customHeight="1"/>
    <row r="33339" ht="13.5" customHeight="1"/>
    <row r="33341" ht="13.5" customHeight="1"/>
    <row r="33343" ht="13.5" customHeight="1"/>
    <row r="33345" ht="13.5" customHeight="1"/>
    <row r="33347" ht="13.5" customHeight="1"/>
    <row r="33349" ht="13.5" customHeight="1"/>
    <row r="33351" ht="13.5" customHeight="1"/>
    <row r="33353" ht="13.5" customHeight="1"/>
    <row r="33355" ht="13.5" customHeight="1"/>
    <row r="33357" ht="13.5" customHeight="1"/>
    <row r="33359" ht="13.5" customHeight="1"/>
    <row r="33361" ht="13.5" customHeight="1"/>
    <row r="33363" ht="13.5" customHeight="1"/>
    <row r="33365" ht="13.5" customHeight="1"/>
    <row r="33367" ht="13.5" customHeight="1"/>
    <row r="33369" ht="13.5" customHeight="1"/>
    <row r="33371" ht="13.5" customHeight="1"/>
    <row r="33373" ht="13.5" customHeight="1"/>
    <row r="33375" ht="13.5" customHeight="1"/>
    <row r="33377" ht="13.5" customHeight="1"/>
    <row r="33379" ht="13.5" customHeight="1"/>
    <row r="33381" ht="13.5" customHeight="1"/>
    <row r="33383" ht="13.5" customHeight="1"/>
    <row r="33385" ht="13.5" customHeight="1"/>
    <row r="33387" ht="13.5" customHeight="1"/>
    <row r="33389" ht="13.5" customHeight="1"/>
    <row r="33391" ht="13.5" customHeight="1"/>
    <row r="33393" ht="13.5" customHeight="1"/>
    <row r="33395" ht="13.5" customHeight="1"/>
    <row r="33397" ht="13.5" customHeight="1"/>
    <row r="33399" ht="13.5" customHeight="1"/>
    <row r="33401" ht="13.5" customHeight="1"/>
    <row r="33403" ht="13.5" customHeight="1"/>
    <row r="33405" ht="13.5" customHeight="1"/>
    <row r="33407" ht="13.5" customHeight="1"/>
    <row r="33409" ht="13.5" customHeight="1"/>
    <row r="33411" ht="13.5" customHeight="1"/>
    <row r="33413" ht="13.5" customHeight="1"/>
    <row r="33415" ht="13.5" customHeight="1"/>
    <row r="33417" ht="13.5" customHeight="1"/>
    <row r="33419" ht="13.5" customHeight="1"/>
    <row r="33421" ht="13.5" customHeight="1"/>
    <row r="33423" ht="13.5" customHeight="1"/>
    <row r="33425" ht="13.5" customHeight="1"/>
    <row r="33427" ht="13.5" customHeight="1"/>
    <row r="33429" ht="13.5" customHeight="1"/>
    <row r="33431" ht="13.5" customHeight="1"/>
    <row r="33433" ht="13.5" customHeight="1"/>
    <row r="33435" ht="13.5" customHeight="1"/>
    <row r="33437" ht="13.5" customHeight="1"/>
    <row r="33439" ht="13.5" customHeight="1"/>
    <row r="33441" ht="13.5" customHeight="1"/>
    <row r="33443" ht="13.5" customHeight="1"/>
    <row r="33445" ht="13.5" customHeight="1"/>
    <row r="33447" ht="13.5" customHeight="1"/>
    <row r="33449" ht="13.5" customHeight="1"/>
    <row r="33451" ht="13.5" customHeight="1"/>
    <row r="33453" ht="13.5" customHeight="1"/>
    <row r="33455" ht="13.5" customHeight="1"/>
    <row r="33457" ht="13.5" customHeight="1"/>
    <row r="33459" ht="13.5" customHeight="1"/>
    <row r="33461" ht="13.5" customHeight="1"/>
    <row r="33463" ht="13.5" customHeight="1"/>
    <row r="33465" ht="13.5" customHeight="1"/>
    <row r="33467" ht="13.5" customHeight="1"/>
    <row r="33469" ht="13.5" customHeight="1"/>
    <row r="33471" ht="13.5" customHeight="1"/>
    <row r="33473" ht="13.5" customHeight="1"/>
    <row r="33475" ht="13.5" customHeight="1"/>
    <row r="33477" ht="13.5" customHeight="1"/>
    <row r="33479" ht="13.5" customHeight="1"/>
    <row r="33481" ht="13.5" customHeight="1"/>
    <row r="33483" ht="13.5" customHeight="1"/>
    <row r="33485" ht="13.5" customHeight="1"/>
    <row r="33487" ht="13.5" customHeight="1"/>
    <row r="33489" ht="13.5" customHeight="1"/>
    <row r="33491" ht="13.5" customHeight="1"/>
    <row r="33493" ht="13.5" customHeight="1"/>
    <row r="33495" ht="13.5" customHeight="1"/>
    <row r="33497" ht="13.5" customHeight="1"/>
    <row r="33499" ht="13.5" customHeight="1"/>
    <row r="33501" ht="13.5" customHeight="1"/>
    <row r="33503" ht="13.5" customHeight="1"/>
    <row r="33505" ht="13.5" customHeight="1"/>
    <row r="33507" ht="13.5" customHeight="1"/>
    <row r="33509" ht="13.5" customHeight="1"/>
    <row r="33511" ht="13.5" customHeight="1"/>
    <row r="33513" ht="13.5" customHeight="1"/>
    <row r="33515" ht="13.5" customHeight="1"/>
    <row r="33517" ht="13.5" customHeight="1"/>
    <row r="33519" ht="13.5" customHeight="1"/>
    <row r="33521" ht="13.5" customHeight="1"/>
    <row r="33523" ht="13.5" customHeight="1"/>
    <row r="33525" ht="13.5" customHeight="1"/>
    <row r="33527" ht="13.5" customHeight="1"/>
    <row r="33529" ht="13.5" customHeight="1"/>
    <row r="33531" ht="13.5" customHeight="1"/>
    <row r="33533" ht="13.5" customHeight="1"/>
    <row r="33535" ht="13.5" customHeight="1"/>
    <row r="33537" ht="13.5" customHeight="1"/>
    <row r="33539" ht="13.5" customHeight="1"/>
    <row r="33541" ht="13.5" customHeight="1"/>
    <row r="33543" ht="13.5" customHeight="1"/>
    <row r="33545" ht="13.5" customHeight="1"/>
    <row r="33547" ht="13.5" customHeight="1"/>
    <row r="33549" ht="13.5" customHeight="1"/>
    <row r="33551" ht="13.5" customHeight="1"/>
    <row r="33553" ht="13.5" customHeight="1"/>
    <row r="33555" ht="13.5" customHeight="1"/>
    <row r="33557" ht="13.5" customHeight="1"/>
    <row r="33559" ht="13.5" customHeight="1"/>
    <row r="33561" ht="13.5" customHeight="1"/>
    <row r="33563" ht="13.5" customHeight="1"/>
    <row r="33565" ht="13.5" customHeight="1"/>
    <row r="33567" ht="13.5" customHeight="1"/>
    <row r="33569" ht="13.5" customHeight="1"/>
    <row r="33571" ht="13.5" customHeight="1"/>
    <row r="33573" ht="13.5" customHeight="1"/>
    <row r="33575" ht="13.5" customHeight="1"/>
    <row r="33577" ht="13.5" customHeight="1"/>
    <row r="33579" ht="13.5" customHeight="1"/>
    <row r="33581" ht="13.5" customHeight="1"/>
    <row r="33583" ht="13.5" customHeight="1"/>
    <row r="33585" ht="13.5" customHeight="1"/>
    <row r="33587" ht="13.5" customHeight="1"/>
    <row r="33589" ht="13.5" customHeight="1"/>
    <row r="33591" ht="13.5" customHeight="1"/>
    <row r="33593" ht="13.5" customHeight="1"/>
    <row r="33595" ht="13.5" customHeight="1"/>
    <row r="33597" ht="13.5" customHeight="1"/>
    <row r="33599" ht="13.5" customHeight="1"/>
    <row r="33601" ht="13.5" customHeight="1"/>
    <row r="33603" ht="13.5" customHeight="1"/>
    <row r="33605" ht="13.5" customHeight="1"/>
    <row r="33607" ht="13.5" customHeight="1"/>
    <row r="33609" ht="13.5" customHeight="1"/>
    <row r="33611" ht="13.5" customHeight="1"/>
    <row r="33613" ht="13.5" customHeight="1"/>
    <row r="33615" ht="13.5" customHeight="1"/>
    <row r="33617" ht="13.5" customHeight="1"/>
    <row r="33619" ht="13.5" customHeight="1"/>
    <row r="33621" ht="13.5" customHeight="1"/>
    <row r="33623" ht="13.5" customHeight="1"/>
    <row r="33625" ht="13.5" customHeight="1"/>
    <row r="33627" ht="13.5" customHeight="1"/>
    <row r="33629" ht="13.5" customHeight="1"/>
    <row r="33631" ht="13.5" customHeight="1"/>
    <row r="33633" ht="13.5" customHeight="1"/>
    <row r="33635" ht="13.5" customHeight="1"/>
    <row r="33637" ht="13.5" customHeight="1"/>
    <row r="33639" ht="13.5" customHeight="1"/>
    <row r="33641" ht="13.5" customHeight="1"/>
    <row r="33643" ht="13.5" customHeight="1"/>
    <row r="33645" ht="13.5" customHeight="1"/>
    <row r="33647" ht="13.5" customHeight="1"/>
    <row r="33649" ht="13.5" customHeight="1"/>
    <row r="33651" ht="13.5" customHeight="1"/>
    <row r="33653" ht="13.5" customHeight="1"/>
    <row r="33655" ht="13.5" customHeight="1"/>
    <row r="33657" ht="13.5" customHeight="1"/>
    <row r="33659" ht="13.5" customHeight="1"/>
    <row r="33661" ht="13.5" customHeight="1"/>
    <row r="33663" ht="13.5" customHeight="1"/>
    <row r="33665" ht="13.5" customHeight="1"/>
    <row r="33667" ht="13.5" customHeight="1"/>
    <row r="33669" ht="13.5" customHeight="1"/>
    <row r="33671" ht="13.5" customHeight="1"/>
    <row r="33673" ht="13.5" customHeight="1"/>
    <row r="33675" ht="13.5" customHeight="1"/>
    <row r="33677" ht="13.5" customHeight="1"/>
    <row r="33679" ht="13.5" customHeight="1"/>
    <row r="33681" ht="13.5" customHeight="1"/>
    <row r="33683" ht="13.5" customHeight="1"/>
    <row r="33685" ht="13.5" customHeight="1"/>
    <row r="33687" ht="13.5" customHeight="1"/>
    <row r="33689" ht="13.5" customHeight="1"/>
    <row r="33691" ht="13.5" customHeight="1"/>
    <row r="33693" ht="13.5" customHeight="1"/>
    <row r="33695" ht="13.5" customHeight="1"/>
    <row r="33697" ht="13.5" customHeight="1"/>
    <row r="33699" ht="13.5" customHeight="1"/>
    <row r="33701" ht="13.5" customHeight="1"/>
    <row r="33703" ht="13.5" customHeight="1"/>
    <row r="33705" ht="13.5" customHeight="1"/>
    <row r="33707" ht="13.5" customHeight="1"/>
    <row r="33709" ht="13.5" customHeight="1"/>
    <row r="33711" ht="13.5" customHeight="1"/>
    <row r="33713" ht="13.5" customHeight="1"/>
    <row r="33715" ht="13.5" customHeight="1"/>
    <row r="33717" ht="13.5" customHeight="1"/>
    <row r="33719" ht="13.5" customHeight="1"/>
    <row r="33721" ht="13.5" customHeight="1"/>
    <row r="33723" ht="13.5" customHeight="1"/>
    <row r="33725" ht="13.5" customHeight="1"/>
    <row r="33727" ht="13.5" customHeight="1"/>
    <row r="33729" ht="13.5" customHeight="1"/>
    <row r="33731" ht="13.5" customHeight="1"/>
    <row r="33733" ht="13.5" customHeight="1"/>
    <row r="33735" ht="13.5" customHeight="1"/>
    <row r="33737" ht="13.5" customHeight="1"/>
    <row r="33739" ht="13.5" customHeight="1"/>
    <row r="33741" ht="13.5" customHeight="1"/>
    <row r="33743" ht="13.5" customHeight="1"/>
    <row r="33745" ht="13.5" customHeight="1"/>
    <row r="33747" ht="13.5" customHeight="1"/>
    <row r="33749" ht="13.5" customHeight="1"/>
    <row r="33751" ht="13.5" customHeight="1"/>
    <row r="33753" ht="13.5" customHeight="1"/>
    <row r="33755" ht="13.5" customHeight="1"/>
    <row r="33757" ht="13.5" customHeight="1"/>
    <row r="33759" ht="13.5" customHeight="1"/>
    <row r="33761" ht="13.5" customHeight="1"/>
    <row r="33763" ht="13.5" customHeight="1"/>
    <row r="33765" ht="13.5" customHeight="1"/>
    <row r="33767" ht="13.5" customHeight="1"/>
    <row r="33769" ht="13.5" customHeight="1"/>
    <row r="33771" ht="13.5" customHeight="1"/>
    <row r="33773" ht="13.5" customHeight="1"/>
    <row r="33775" ht="13.5" customHeight="1"/>
    <row r="33777" ht="13.5" customHeight="1"/>
    <row r="33779" ht="13.5" customHeight="1"/>
    <row r="33781" ht="13.5" customHeight="1"/>
    <row r="33783" ht="13.5" customHeight="1"/>
    <row r="33785" ht="13.5" customHeight="1"/>
    <row r="33787" ht="13.5" customHeight="1"/>
    <row r="33789" ht="13.5" customHeight="1"/>
    <row r="33791" ht="13.5" customHeight="1"/>
    <row r="33793" ht="13.5" customHeight="1"/>
    <row r="33795" ht="13.5" customHeight="1"/>
    <row r="33797" ht="13.5" customHeight="1"/>
    <row r="33799" ht="13.5" customHeight="1"/>
    <row r="33801" ht="13.5" customHeight="1"/>
    <row r="33803" ht="13.5" customHeight="1"/>
    <row r="33805" ht="13.5" customHeight="1"/>
    <row r="33807" ht="13.5" customHeight="1"/>
    <row r="33809" ht="13.5" customHeight="1"/>
    <row r="33811" ht="13.5" customHeight="1"/>
    <row r="33813" ht="13.5" customHeight="1"/>
    <row r="33815" ht="13.5" customHeight="1"/>
    <row r="33817" ht="13.5" customHeight="1"/>
    <row r="33819" ht="13.5" customHeight="1"/>
    <row r="33821" ht="13.5" customHeight="1"/>
    <row r="33823" ht="13.5" customHeight="1"/>
    <row r="33825" ht="13.5" customHeight="1"/>
    <row r="33827" ht="13.5" customHeight="1"/>
    <row r="33829" ht="13.5" customHeight="1"/>
    <row r="33831" ht="13.5" customHeight="1"/>
    <row r="33833" ht="13.5" customHeight="1"/>
    <row r="33835" ht="13.5" customHeight="1"/>
    <row r="33837" ht="13.5" customHeight="1"/>
    <row r="33839" ht="13.5" customHeight="1"/>
    <row r="33841" ht="13.5" customHeight="1"/>
    <row r="33843" ht="13.5" customHeight="1"/>
    <row r="33845" ht="13.5" customHeight="1"/>
    <row r="33847" ht="13.5" customHeight="1"/>
    <row r="33849" ht="13.5" customHeight="1"/>
    <row r="33851" ht="13.5" customHeight="1"/>
    <row r="33853" ht="13.5" customHeight="1"/>
    <row r="33855" ht="13.5" customHeight="1"/>
    <row r="33857" ht="13.5" customHeight="1"/>
    <row r="33859" ht="13.5" customHeight="1"/>
    <row r="33861" ht="13.5" customHeight="1"/>
    <row r="33863" ht="13.5" customHeight="1"/>
    <row r="33865" ht="13.5" customHeight="1"/>
    <row r="33867" ht="13.5" customHeight="1"/>
    <row r="33869" ht="13.5" customHeight="1"/>
    <row r="33871" ht="13.5" customHeight="1"/>
    <row r="33873" ht="13.5" customHeight="1"/>
    <row r="33875" ht="13.5" customHeight="1"/>
    <row r="33877" ht="13.5" customHeight="1"/>
    <row r="33879" ht="13.5" customHeight="1"/>
    <row r="33881" ht="13.5" customHeight="1"/>
    <row r="33883" ht="13.5" customHeight="1"/>
    <row r="33885" ht="13.5" customHeight="1"/>
    <row r="33887" ht="13.5" customHeight="1"/>
    <row r="33889" ht="13.5" customHeight="1"/>
    <row r="33891" ht="13.5" customHeight="1"/>
    <row r="33893" ht="13.5" customHeight="1"/>
    <row r="33895" ht="13.5" customHeight="1"/>
    <row r="33897" ht="13.5" customHeight="1"/>
    <row r="33899" ht="13.5" customHeight="1"/>
    <row r="33901" ht="13.5" customHeight="1"/>
    <row r="33903" ht="13.5" customHeight="1"/>
    <row r="33905" ht="13.5" customHeight="1"/>
    <row r="33907" ht="13.5" customHeight="1"/>
    <row r="33909" ht="13.5" customHeight="1"/>
    <row r="33911" ht="13.5" customHeight="1"/>
    <row r="33913" ht="13.5" customHeight="1"/>
    <row r="33915" ht="13.5" customHeight="1"/>
    <row r="33917" ht="13.5" customHeight="1"/>
    <row r="33919" ht="13.5" customHeight="1"/>
    <row r="33921" ht="13.5" customHeight="1"/>
    <row r="33923" ht="13.5" customHeight="1"/>
    <row r="33925" ht="13.5" customHeight="1"/>
    <row r="33927" ht="13.5" customHeight="1"/>
    <row r="33929" ht="13.5" customHeight="1"/>
    <row r="33931" ht="13.5" customHeight="1"/>
    <row r="33933" ht="13.5" customHeight="1"/>
    <row r="33935" ht="13.5" customHeight="1"/>
    <row r="33937" ht="13.5" customHeight="1"/>
    <row r="33939" ht="13.5" customHeight="1"/>
    <row r="33941" ht="13.5" customHeight="1"/>
    <row r="33943" ht="13.5" customHeight="1"/>
    <row r="33945" ht="13.5" customHeight="1"/>
    <row r="33947" ht="13.5" customHeight="1"/>
    <row r="33949" ht="13.5" customHeight="1"/>
    <row r="33951" ht="13.5" customHeight="1"/>
    <row r="33953" ht="13.5" customHeight="1"/>
    <row r="33955" ht="13.5" customHeight="1"/>
    <row r="33957" ht="13.5" customHeight="1"/>
    <row r="33959" ht="13.5" customHeight="1"/>
    <row r="33961" ht="13.5" customHeight="1"/>
    <row r="33963" ht="13.5" customHeight="1"/>
    <row r="33965" ht="13.5" customHeight="1"/>
    <row r="33967" ht="13.5" customHeight="1"/>
    <row r="33969" ht="13.5" customHeight="1"/>
    <row r="33971" ht="13.5" customHeight="1"/>
    <row r="33973" ht="13.5" customHeight="1"/>
    <row r="33975" ht="13.5" customHeight="1"/>
    <row r="33977" ht="13.5" customHeight="1"/>
    <row r="33979" ht="13.5" customHeight="1"/>
    <row r="33981" ht="13.5" customHeight="1"/>
    <row r="33983" ht="13.5" customHeight="1"/>
    <row r="33985" ht="13.5" customHeight="1"/>
    <row r="33987" ht="13.5" customHeight="1"/>
    <row r="33989" ht="13.5" customHeight="1"/>
    <row r="33991" ht="13.5" customHeight="1"/>
    <row r="33993" ht="13.5" customHeight="1"/>
    <row r="33995" ht="13.5" customHeight="1"/>
    <row r="33997" ht="13.5" customHeight="1"/>
    <row r="33999" ht="13.5" customHeight="1"/>
    <row r="34001" ht="13.5" customHeight="1"/>
    <row r="34003" ht="13.5" customHeight="1"/>
    <row r="34005" ht="13.5" customHeight="1"/>
    <row r="34007" ht="13.5" customHeight="1"/>
    <row r="34009" ht="13.5" customHeight="1"/>
    <row r="34011" ht="13.5" customHeight="1"/>
    <row r="34013" ht="13.5" customHeight="1"/>
    <row r="34015" ht="13.5" customHeight="1"/>
    <row r="34017" ht="13.5" customHeight="1"/>
    <row r="34019" ht="13.5" customHeight="1"/>
    <row r="34021" ht="13.5" customHeight="1"/>
    <row r="34023" ht="13.5" customHeight="1"/>
    <row r="34025" ht="13.5" customHeight="1"/>
    <row r="34027" ht="13.5" customHeight="1"/>
    <row r="34029" ht="13.5" customHeight="1"/>
    <row r="34031" ht="13.5" customHeight="1"/>
    <row r="34033" ht="13.5" customHeight="1"/>
    <row r="34035" ht="13.5" customHeight="1"/>
    <row r="34037" ht="13.5" customHeight="1"/>
    <row r="34039" ht="13.5" customHeight="1"/>
    <row r="34041" ht="13.5" customHeight="1"/>
    <row r="34043" ht="13.5" customHeight="1"/>
    <row r="34045" ht="13.5" customHeight="1"/>
    <row r="34047" ht="13.5" customHeight="1"/>
    <row r="34049" ht="13.5" customHeight="1"/>
    <row r="34051" ht="13.5" customHeight="1"/>
    <row r="34053" ht="13.5" customHeight="1"/>
    <row r="34055" ht="13.5" customHeight="1"/>
    <row r="34057" ht="13.5" customHeight="1"/>
    <row r="34059" ht="13.5" customHeight="1"/>
    <row r="34061" ht="13.5" customHeight="1"/>
    <row r="34063" ht="13.5" customHeight="1"/>
    <row r="34065" ht="13.5" customHeight="1"/>
    <row r="34067" ht="13.5" customHeight="1"/>
    <row r="34069" ht="13.5" customHeight="1"/>
    <row r="34071" ht="13.5" customHeight="1"/>
    <row r="34073" ht="13.5" customHeight="1"/>
    <row r="34075" ht="13.5" customHeight="1"/>
    <row r="34077" ht="13.5" customHeight="1"/>
    <row r="34079" ht="13.5" customHeight="1"/>
    <row r="34081" ht="13.5" customHeight="1"/>
    <row r="34083" ht="13.5" customHeight="1"/>
    <row r="34085" ht="13.5" customHeight="1"/>
    <row r="34087" ht="13.5" customHeight="1"/>
    <row r="34089" ht="13.5" customHeight="1"/>
    <row r="34091" ht="13.5" customHeight="1"/>
    <row r="34093" ht="13.5" customHeight="1"/>
    <row r="34095" ht="13.5" customHeight="1"/>
    <row r="34097" ht="13.5" customHeight="1"/>
    <row r="34099" ht="13.5" customHeight="1"/>
    <row r="34101" ht="13.5" customHeight="1"/>
    <row r="34103" ht="13.5" customHeight="1"/>
    <row r="34105" ht="13.5" customHeight="1"/>
    <row r="34107" ht="13.5" customHeight="1"/>
    <row r="34109" ht="13.5" customHeight="1"/>
    <row r="34111" ht="13.5" customHeight="1"/>
    <row r="34113" ht="13.5" customHeight="1"/>
    <row r="34115" ht="13.5" customHeight="1"/>
    <row r="34117" ht="13.5" customHeight="1"/>
    <row r="34119" ht="13.5" customHeight="1"/>
    <row r="34121" ht="13.5" customHeight="1"/>
    <row r="34123" ht="13.5" customHeight="1"/>
    <row r="34125" ht="13.5" customHeight="1"/>
    <row r="34127" ht="13.5" customHeight="1"/>
    <row r="34129" ht="13.5" customHeight="1"/>
    <row r="34131" ht="13.5" customHeight="1"/>
    <row r="34133" ht="13.5" customHeight="1"/>
    <row r="34135" ht="13.5" customHeight="1"/>
    <row r="34137" ht="13.5" customHeight="1"/>
    <row r="34139" ht="13.5" customHeight="1"/>
    <row r="34141" ht="13.5" customHeight="1"/>
    <row r="34143" ht="13.5" customHeight="1"/>
    <row r="34145" ht="13.5" customHeight="1"/>
    <row r="34147" ht="13.5" customHeight="1"/>
    <row r="34149" ht="13.5" customHeight="1"/>
    <row r="34151" ht="13.5" customHeight="1"/>
    <row r="34153" ht="13.5" customHeight="1"/>
    <row r="34155" ht="13.5" customHeight="1"/>
    <row r="34157" ht="13.5" customHeight="1"/>
    <row r="34159" ht="13.5" customHeight="1"/>
    <row r="34161" ht="13.5" customHeight="1"/>
    <row r="34163" ht="13.5" customHeight="1"/>
    <row r="34165" ht="13.5" customHeight="1"/>
    <row r="34167" ht="13.5" customHeight="1"/>
    <row r="34169" ht="13.5" customHeight="1"/>
    <row r="34171" ht="13.5" customHeight="1"/>
    <row r="34173" ht="13.5" customHeight="1"/>
    <row r="34175" ht="13.5" customHeight="1"/>
    <row r="34177" ht="13.5" customHeight="1"/>
    <row r="34179" ht="13.5" customHeight="1"/>
    <row r="34181" ht="13.5" customHeight="1"/>
    <row r="34183" ht="13.5" customHeight="1"/>
    <row r="34185" ht="13.5" customHeight="1"/>
    <row r="34187" ht="13.5" customHeight="1"/>
    <row r="34189" ht="13.5" customHeight="1"/>
    <row r="34191" ht="13.5" customHeight="1"/>
    <row r="34193" ht="13.5" customHeight="1"/>
    <row r="34195" ht="13.5" customHeight="1"/>
    <row r="34197" ht="13.5" customHeight="1"/>
    <row r="34199" ht="13.5" customHeight="1"/>
    <row r="34201" ht="13.5" customHeight="1"/>
    <row r="34203" ht="13.5" customHeight="1"/>
    <row r="34205" ht="13.5" customHeight="1"/>
    <row r="34207" ht="13.5" customHeight="1"/>
    <row r="34209" ht="13.5" customHeight="1"/>
    <row r="34211" ht="13.5" customHeight="1"/>
    <row r="34213" ht="13.5" customHeight="1"/>
    <row r="34215" ht="13.5" customHeight="1"/>
    <row r="34217" ht="13.5" customHeight="1"/>
    <row r="34219" ht="13.5" customHeight="1"/>
    <row r="34221" ht="13.5" customHeight="1"/>
    <row r="34223" ht="13.5" customHeight="1"/>
    <row r="34225" ht="13.5" customHeight="1"/>
    <row r="34227" ht="13.5" customHeight="1"/>
    <row r="34229" ht="13.5" customHeight="1"/>
    <row r="34231" ht="13.5" customHeight="1"/>
    <row r="34233" ht="13.5" customHeight="1"/>
    <row r="34235" ht="13.5" customHeight="1"/>
    <row r="34237" ht="13.5" customHeight="1"/>
    <row r="34239" ht="13.5" customHeight="1"/>
    <row r="34241" ht="13.5" customHeight="1"/>
    <row r="34243" ht="13.5" customHeight="1"/>
    <row r="34245" ht="13.5" customHeight="1"/>
    <row r="34247" ht="13.5" customHeight="1"/>
    <row r="34249" ht="13.5" customHeight="1"/>
    <row r="34251" ht="13.5" customHeight="1"/>
    <row r="34253" ht="13.5" customHeight="1"/>
    <row r="34255" ht="13.5" customHeight="1"/>
    <row r="34257" ht="13.5" customHeight="1"/>
    <row r="34259" ht="13.5" customHeight="1"/>
    <row r="34261" ht="13.5" customHeight="1"/>
    <row r="34263" ht="13.5" customHeight="1"/>
    <row r="34265" ht="13.5" customHeight="1"/>
    <row r="34267" ht="13.5" customHeight="1"/>
    <row r="34269" ht="13.5" customHeight="1"/>
    <row r="34271" ht="13.5" customHeight="1"/>
    <row r="34273" ht="13.5" customHeight="1"/>
    <row r="34275" ht="13.5" customHeight="1"/>
    <row r="34277" ht="13.5" customHeight="1"/>
    <row r="34279" ht="13.5" customHeight="1"/>
    <row r="34281" ht="13.5" customHeight="1"/>
    <row r="34283" ht="13.5" customHeight="1"/>
    <row r="34285" ht="13.5" customHeight="1"/>
    <row r="34287" ht="13.5" customHeight="1"/>
    <row r="34289" ht="13.5" customHeight="1"/>
    <row r="34291" ht="13.5" customHeight="1"/>
    <row r="34293" ht="13.5" customHeight="1"/>
    <row r="34295" ht="13.5" customHeight="1"/>
    <row r="34297" ht="13.5" customHeight="1"/>
    <row r="34299" ht="13.5" customHeight="1"/>
    <row r="34301" ht="13.5" customHeight="1"/>
    <row r="34303" ht="13.5" customHeight="1"/>
    <row r="34305" ht="13.5" customHeight="1"/>
    <row r="34307" ht="13.5" customHeight="1"/>
    <row r="34309" ht="13.5" customHeight="1"/>
    <row r="34311" ht="13.5" customHeight="1"/>
    <row r="34313" ht="13.5" customHeight="1"/>
    <row r="34315" ht="13.5" customHeight="1"/>
    <row r="34317" ht="13.5" customHeight="1"/>
    <row r="34319" ht="13.5" customHeight="1"/>
    <row r="34321" ht="13.5" customHeight="1"/>
    <row r="34323" ht="13.5" customHeight="1"/>
    <row r="34325" ht="13.5" customHeight="1"/>
    <row r="34327" ht="13.5" customHeight="1"/>
    <row r="34329" ht="13.5" customHeight="1"/>
    <row r="34331" ht="13.5" customHeight="1"/>
    <row r="34333" ht="13.5" customHeight="1"/>
    <row r="34335" ht="13.5" customHeight="1"/>
    <row r="34337" ht="13.5" customHeight="1"/>
    <row r="34339" ht="13.5" customHeight="1"/>
    <row r="34341" ht="13.5" customHeight="1"/>
    <row r="34343" ht="13.5" customHeight="1"/>
    <row r="34345" ht="13.5" customHeight="1"/>
    <row r="34347" ht="13.5" customHeight="1"/>
    <row r="34349" ht="13.5" customHeight="1"/>
    <row r="34351" ht="13.5" customHeight="1"/>
    <row r="34353" ht="13.5" customHeight="1"/>
    <row r="34355" ht="13.5" customHeight="1"/>
    <row r="34357" ht="13.5" customHeight="1"/>
    <row r="34359" ht="13.5" customHeight="1"/>
    <row r="34361" ht="13.5" customHeight="1"/>
    <row r="34363" ht="13.5" customHeight="1"/>
    <row r="34365" ht="13.5" customHeight="1"/>
    <row r="34367" ht="13.5" customHeight="1"/>
    <row r="34369" ht="13.5" customHeight="1"/>
    <row r="34371" ht="13.5" customHeight="1"/>
    <row r="34373" ht="13.5" customHeight="1"/>
    <row r="34375" ht="13.5" customHeight="1"/>
    <row r="34377" ht="13.5" customHeight="1"/>
    <row r="34379" ht="13.5" customHeight="1"/>
    <row r="34381" ht="13.5" customHeight="1"/>
    <row r="34383" ht="13.5" customHeight="1"/>
    <row r="34385" ht="13.5" customHeight="1"/>
    <row r="34387" ht="13.5" customHeight="1"/>
    <row r="34389" ht="13.5" customHeight="1"/>
    <row r="34391" ht="13.5" customHeight="1"/>
    <row r="34393" ht="13.5" customHeight="1"/>
    <row r="34395" ht="13.5" customHeight="1"/>
    <row r="34397" ht="13.5" customHeight="1"/>
    <row r="34399" ht="13.5" customHeight="1"/>
    <row r="34401" ht="13.5" customHeight="1"/>
    <row r="34403" ht="13.5" customHeight="1"/>
    <row r="34405" ht="13.5" customHeight="1"/>
    <row r="34407" ht="13.5" customHeight="1"/>
    <row r="34409" ht="13.5" customHeight="1"/>
    <row r="34411" ht="13.5" customHeight="1"/>
    <row r="34413" ht="13.5" customHeight="1"/>
    <row r="34415" ht="13.5" customHeight="1"/>
    <row r="34417" ht="13.5" customHeight="1"/>
    <row r="34419" ht="13.5" customHeight="1"/>
    <row r="34421" ht="13.5" customHeight="1"/>
    <row r="34423" ht="13.5" customHeight="1"/>
    <row r="34425" ht="13.5" customHeight="1"/>
    <row r="34427" ht="13.5" customHeight="1"/>
    <row r="34429" ht="13.5" customHeight="1"/>
    <row r="34431" ht="13.5" customHeight="1"/>
    <row r="34433" ht="13.5" customHeight="1"/>
    <row r="34435" ht="13.5" customHeight="1"/>
    <row r="34437" ht="13.5" customHeight="1"/>
    <row r="34439" ht="13.5" customHeight="1"/>
    <row r="34441" ht="13.5" customHeight="1"/>
    <row r="34443" ht="13.5" customHeight="1"/>
    <row r="34445" ht="13.5" customHeight="1"/>
    <row r="34447" ht="13.5" customHeight="1"/>
    <row r="34449" ht="13.5" customHeight="1"/>
    <row r="34451" ht="13.5" customHeight="1"/>
    <row r="34453" ht="13.5" customHeight="1"/>
    <row r="34455" ht="13.5" customHeight="1"/>
    <row r="34457" ht="13.5" customHeight="1"/>
    <row r="34459" ht="13.5" customHeight="1"/>
    <row r="34461" ht="13.5" customHeight="1"/>
    <row r="34463" ht="13.5" customHeight="1"/>
    <row r="34465" ht="13.5" customHeight="1"/>
    <row r="34467" ht="13.5" customHeight="1"/>
    <row r="34469" ht="13.5" customHeight="1"/>
    <row r="34471" ht="13.5" customHeight="1"/>
    <row r="34473" ht="13.5" customHeight="1"/>
    <row r="34475" ht="13.5" customHeight="1"/>
    <row r="34477" ht="13.5" customHeight="1"/>
    <row r="34479" ht="13.5" customHeight="1"/>
    <row r="34481" ht="13.5" customHeight="1"/>
    <row r="34483" ht="13.5" customHeight="1"/>
    <row r="34485" ht="13.5" customHeight="1"/>
    <row r="34487" ht="13.5" customHeight="1"/>
    <row r="34489" ht="13.5" customHeight="1"/>
    <row r="34491" ht="13.5" customHeight="1"/>
    <row r="34493" ht="13.5" customHeight="1"/>
    <row r="34495" ht="13.5" customHeight="1"/>
    <row r="34497" ht="13.5" customHeight="1"/>
    <row r="34499" ht="13.5" customHeight="1"/>
    <row r="34501" ht="13.5" customHeight="1"/>
    <row r="34503" ht="13.5" customHeight="1"/>
    <row r="34505" ht="13.5" customHeight="1"/>
    <row r="34507" ht="13.5" customHeight="1"/>
    <row r="34509" ht="13.5" customHeight="1"/>
    <row r="34511" ht="13.5" customHeight="1"/>
    <row r="34513" ht="13.5" customHeight="1"/>
    <row r="34515" ht="13.5" customHeight="1"/>
    <row r="34517" ht="13.5" customHeight="1"/>
    <row r="34519" ht="13.5" customHeight="1"/>
    <row r="34521" ht="13.5" customHeight="1"/>
    <row r="34523" ht="13.5" customHeight="1"/>
    <row r="34525" ht="13.5" customHeight="1"/>
    <row r="34527" ht="13.5" customHeight="1"/>
    <row r="34529" ht="13.5" customHeight="1"/>
    <row r="34531" ht="13.5" customHeight="1"/>
    <row r="34533" ht="13.5" customHeight="1"/>
    <row r="34535" ht="13.5" customHeight="1"/>
    <row r="34537" ht="13.5" customHeight="1"/>
    <row r="34539" ht="13.5" customHeight="1"/>
    <row r="34541" ht="13.5" customHeight="1"/>
    <row r="34543" ht="13.5" customHeight="1"/>
    <row r="34545" ht="13.5" customHeight="1"/>
    <row r="34547" ht="13.5" customHeight="1"/>
    <row r="34549" ht="13.5" customHeight="1"/>
    <row r="34551" ht="13.5" customHeight="1"/>
    <row r="34553" ht="13.5" customHeight="1"/>
    <row r="34555" ht="13.5" customHeight="1"/>
    <row r="34557" ht="13.5" customHeight="1"/>
    <row r="34559" ht="13.5" customHeight="1"/>
    <row r="34561" ht="13.5" customHeight="1"/>
    <row r="34563" ht="13.5" customHeight="1"/>
    <row r="34565" ht="13.5" customHeight="1"/>
    <row r="34567" ht="13.5" customHeight="1"/>
    <row r="34569" ht="13.5" customHeight="1"/>
    <row r="34571" ht="13.5" customHeight="1"/>
    <row r="34573" ht="13.5" customHeight="1"/>
    <row r="34575" ht="13.5" customHeight="1"/>
    <row r="34577" ht="13.5" customHeight="1"/>
    <row r="34579" ht="13.5" customHeight="1"/>
    <row r="34581" ht="13.5" customHeight="1"/>
    <row r="34583" ht="13.5" customHeight="1"/>
    <row r="34585" ht="13.5" customHeight="1"/>
    <row r="34587" ht="13.5" customHeight="1"/>
    <row r="34589" ht="13.5" customHeight="1"/>
    <row r="34591" ht="13.5" customHeight="1"/>
    <row r="34593" ht="13.5" customHeight="1"/>
    <row r="34595" ht="13.5" customHeight="1"/>
    <row r="34597" ht="13.5" customHeight="1"/>
    <row r="34599" ht="13.5" customHeight="1"/>
    <row r="34601" ht="13.5" customHeight="1"/>
    <row r="34603" ht="13.5" customHeight="1"/>
    <row r="34605" ht="13.5" customHeight="1"/>
    <row r="34607" ht="13.5" customHeight="1"/>
    <row r="34609" ht="13.5" customHeight="1"/>
    <row r="34611" ht="13.5" customHeight="1"/>
    <row r="34613" ht="13.5" customHeight="1"/>
    <row r="34615" ht="13.5" customHeight="1"/>
    <row r="34617" ht="13.5" customHeight="1"/>
    <row r="34619" ht="13.5" customHeight="1"/>
    <row r="34621" ht="13.5" customHeight="1"/>
    <row r="34623" ht="13.5" customHeight="1"/>
    <row r="34625" ht="13.5" customHeight="1"/>
    <row r="34627" ht="13.5" customHeight="1"/>
    <row r="34629" ht="13.5" customHeight="1"/>
    <row r="34631" ht="13.5" customHeight="1"/>
    <row r="34633" ht="13.5" customHeight="1"/>
    <row r="34635" ht="13.5" customHeight="1"/>
    <row r="34637" ht="13.5" customHeight="1"/>
    <row r="34639" ht="13.5" customHeight="1"/>
    <row r="34641" ht="13.5" customHeight="1"/>
    <row r="34643" ht="13.5" customHeight="1"/>
    <row r="34645" ht="13.5" customHeight="1"/>
    <row r="34647" ht="13.5" customHeight="1"/>
    <row r="34649" ht="13.5" customHeight="1"/>
    <row r="34651" ht="13.5" customHeight="1"/>
    <row r="34653" ht="13.5" customHeight="1"/>
    <row r="34655" ht="13.5" customHeight="1"/>
    <row r="34657" ht="13.5" customHeight="1"/>
    <row r="34659" ht="13.5" customHeight="1"/>
    <row r="34661" ht="13.5" customHeight="1"/>
    <row r="34663" ht="13.5" customHeight="1"/>
    <row r="34665" ht="13.5" customHeight="1"/>
    <row r="34667" ht="13.5" customHeight="1"/>
    <row r="34669" ht="13.5" customHeight="1"/>
    <row r="34671" ht="13.5" customHeight="1"/>
    <row r="34673" ht="13.5" customHeight="1"/>
    <row r="34675" ht="13.5" customHeight="1"/>
    <row r="34677" ht="13.5" customHeight="1"/>
    <row r="34679" ht="13.5" customHeight="1"/>
    <row r="34681" ht="13.5" customHeight="1"/>
    <row r="34683" ht="13.5" customHeight="1"/>
    <row r="34685" ht="13.5" customHeight="1"/>
    <row r="34687" ht="13.5" customHeight="1"/>
    <row r="34689" ht="13.5" customHeight="1"/>
    <row r="34691" ht="13.5" customHeight="1"/>
    <row r="34693" ht="13.5" customHeight="1"/>
    <row r="34695" ht="13.5" customHeight="1"/>
    <row r="34697" ht="13.5" customHeight="1"/>
    <row r="34699" ht="13.5" customHeight="1"/>
    <row r="34701" ht="13.5" customHeight="1"/>
    <row r="34703" ht="13.5" customHeight="1"/>
    <row r="34705" ht="13.5" customHeight="1"/>
    <row r="34707" ht="13.5" customHeight="1"/>
    <row r="34709" ht="13.5" customHeight="1"/>
    <row r="34711" ht="13.5" customHeight="1"/>
    <row r="34713" ht="13.5" customHeight="1"/>
    <row r="34715" ht="13.5" customHeight="1"/>
    <row r="34717" ht="13.5" customHeight="1"/>
    <row r="34719" ht="13.5" customHeight="1"/>
    <row r="34721" ht="13.5" customHeight="1"/>
    <row r="34723" ht="13.5" customHeight="1"/>
    <row r="34725" ht="13.5" customHeight="1"/>
    <row r="34727" ht="13.5" customHeight="1"/>
    <row r="34729" ht="13.5" customHeight="1"/>
    <row r="34731" ht="13.5" customHeight="1"/>
    <row r="34733" ht="13.5" customHeight="1"/>
    <row r="34735" ht="13.5" customHeight="1"/>
    <row r="34737" ht="13.5" customHeight="1"/>
    <row r="34739" ht="13.5" customHeight="1"/>
    <row r="34741" ht="13.5" customHeight="1"/>
    <row r="34743" ht="13.5" customHeight="1"/>
    <row r="34745" ht="13.5" customHeight="1"/>
    <row r="34747" ht="13.5" customHeight="1"/>
    <row r="34749" ht="13.5" customHeight="1"/>
    <row r="34751" ht="13.5" customHeight="1"/>
    <row r="34753" ht="13.5" customHeight="1"/>
    <row r="34755" ht="13.5" customHeight="1"/>
    <row r="34757" ht="13.5" customHeight="1"/>
    <row r="34759" ht="13.5" customHeight="1"/>
    <row r="34761" ht="13.5" customHeight="1"/>
    <row r="34763" ht="13.5" customHeight="1"/>
    <row r="34765" ht="13.5" customHeight="1"/>
    <row r="34767" ht="13.5" customHeight="1"/>
    <row r="34769" ht="13.5" customHeight="1"/>
    <row r="34771" ht="13.5" customHeight="1"/>
    <row r="34773" ht="13.5" customHeight="1"/>
    <row r="34775" ht="13.5" customHeight="1"/>
    <row r="34777" ht="13.5" customHeight="1"/>
    <row r="34779" ht="13.5" customHeight="1"/>
    <row r="34781" ht="13.5" customHeight="1"/>
    <row r="34783" ht="13.5" customHeight="1"/>
    <row r="34785" ht="13.5" customHeight="1"/>
    <row r="34787" ht="13.5" customHeight="1"/>
    <row r="34789" ht="13.5" customHeight="1"/>
    <row r="34791" ht="13.5" customHeight="1"/>
    <row r="34793" ht="13.5" customHeight="1"/>
    <row r="34795" ht="13.5" customHeight="1"/>
    <row r="34797" ht="13.5" customHeight="1"/>
    <row r="34799" ht="13.5" customHeight="1"/>
    <row r="34801" ht="13.5" customHeight="1"/>
    <row r="34803" ht="13.5" customHeight="1"/>
    <row r="34805" ht="13.5" customHeight="1"/>
    <row r="34807" ht="13.5" customHeight="1"/>
    <row r="34809" ht="13.5" customHeight="1"/>
    <row r="34811" ht="13.5" customHeight="1"/>
    <row r="34813" ht="13.5" customHeight="1"/>
    <row r="34815" ht="13.5" customHeight="1"/>
    <row r="34817" ht="13.5" customHeight="1"/>
    <row r="34819" ht="13.5" customHeight="1"/>
    <row r="34821" ht="13.5" customHeight="1"/>
    <row r="34823" ht="13.5" customHeight="1"/>
    <row r="34825" ht="13.5" customHeight="1"/>
    <row r="34827" ht="13.5" customHeight="1"/>
    <row r="34829" ht="13.5" customHeight="1"/>
    <row r="34831" ht="13.5" customHeight="1"/>
    <row r="34833" ht="13.5" customHeight="1"/>
    <row r="34835" ht="13.5" customHeight="1"/>
    <row r="34837" ht="13.5" customHeight="1"/>
    <row r="34839" ht="13.5" customHeight="1"/>
    <row r="34841" ht="13.5" customHeight="1"/>
    <row r="34843" ht="13.5" customHeight="1"/>
    <row r="34845" ht="13.5" customHeight="1"/>
    <row r="34847" ht="13.5" customHeight="1"/>
    <row r="34849" ht="13.5" customHeight="1"/>
    <row r="34851" ht="13.5" customHeight="1"/>
    <row r="34853" ht="13.5" customHeight="1"/>
    <row r="34855" ht="13.5" customHeight="1"/>
    <row r="34857" ht="13.5" customHeight="1"/>
    <row r="34859" ht="13.5" customHeight="1"/>
    <row r="34861" ht="13.5" customHeight="1"/>
    <row r="34863" ht="13.5" customHeight="1"/>
    <row r="34865" ht="13.5" customHeight="1"/>
    <row r="34867" ht="13.5" customHeight="1"/>
    <row r="34869" ht="13.5" customHeight="1"/>
    <row r="34871" ht="13.5" customHeight="1"/>
    <row r="34873" ht="13.5" customHeight="1"/>
    <row r="34875" ht="13.5" customHeight="1"/>
    <row r="34877" ht="13.5" customHeight="1"/>
    <row r="34879" ht="13.5" customHeight="1"/>
    <row r="34881" ht="13.5" customHeight="1"/>
    <row r="34883" ht="13.5" customHeight="1"/>
    <row r="34885" ht="13.5" customHeight="1"/>
    <row r="34887" ht="13.5" customHeight="1"/>
    <row r="34889" ht="13.5" customHeight="1"/>
    <row r="34891" ht="13.5" customHeight="1"/>
    <row r="34893" ht="13.5" customHeight="1"/>
    <row r="34895" ht="13.5" customHeight="1"/>
    <row r="34897" ht="13.5" customHeight="1"/>
    <row r="34899" ht="13.5" customHeight="1"/>
    <row r="34901" ht="13.5" customHeight="1"/>
    <row r="34903" ht="13.5" customHeight="1"/>
    <row r="34905" ht="13.5" customHeight="1"/>
    <row r="34907" ht="13.5" customHeight="1"/>
    <row r="34909" ht="13.5" customHeight="1"/>
    <row r="34911" ht="13.5" customHeight="1"/>
    <row r="34913" ht="13.5" customHeight="1"/>
    <row r="34915" ht="13.5" customHeight="1"/>
    <row r="34917" ht="13.5" customHeight="1"/>
    <row r="34919" ht="13.5" customHeight="1"/>
    <row r="34921" ht="13.5" customHeight="1"/>
    <row r="34923" ht="13.5" customHeight="1"/>
    <row r="34925" ht="13.5" customHeight="1"/>
    <row r="34927" ht="13.5" customHeight="1"/>
    <row r="34929" ht="13.5" customHeight="1"/>
    <row r="34931" ht="13.5" customHeight="1"/>
    <row r="34933" ht="13.5" customHeight="1"/>
    <row r="34935" ht="13.5" customHeight="1"/>
    <row r="34937" ht="13.5" customHeight="1"/>
    <row r="34939" ht="13.5" customHeight="1"/>
    <row r="34941" ht="13.5" customHeight="1"/>
    <row r="34943" ht="13.5" customHeight="1"/>
    <row r="34945" ht="13.5" customHeight="1"/>
    <row r="34947" ht="13.5" customHeight="1"/>
    <row r="34949" ht="13.5" customHeight="1"/>
    <row r="34951" ht="13.5" customHeight="1"/>
    <row r="34953" ht="13.5" customHeight="1"/>
    <row r="34955" ht="13.5" customHeight="1"/>
    <row r="34957" ht="13.5" customHeight="1"/>
    <row r="34959" ht="13.5" customHeight="1"/>
    <row r="34961" ht="13.5" customHeight="1"/>
    <row r="34963" ht="13.5" customHeight="1"/>
    <row r="34965" ht="13.5" customHeight="1"/>
    <row r="34967" ht="13.5" customHeight="1"/>
    <row r="34969" ht="13.5" customHeight="1"/>
    <row r="34971" ht="13.5" customHeight="1"/>
    <row r="34973" ht="13.5" customHeight="1"/>
    <row r="34975" ht="13.5" customHeight="1"/>
    <row r="34977" ht="13.5" customHeight="1"/>
    <row r="34979" ht="13.5" customHeight="1"/>
    <row r="34981" ht="13.5" customHeight="1"/>
    <row r="34983" ht="13.5" customHeight="1"/>
    <row r="34985" ht="13.5" customHeight="1"/>
    <row r="34987" ht="13.5" customHeight="1"/>
    <row r="34989" ht="13.5" customHeight="1"/>
    <row r="34991" ht="13.5" customHeight="1"/>
    <row r="34993" ht="13.5" customHeight="1"/>
    <row r="34995" ht="13.5" customHeight="1"/>
    <row r="34997" ht="13.5" customHeight="1"/>
    <row r="34999" ht="13.5" customHeight="1"/>
    <row r="35001" ht="13.5" customHeight="1"/>
    <row r="35003" ht="13.5" customHeight="1"/>
    <row r="35005" ht="13.5" customHeight="1"/>
    <row r="35007" ht="13.5" customHeight="1"/>
    <row r="35009" ht="13.5" customHeight="1"/>
    <row r="35011" ht="13.5" customHeight="1"/>
    <row r="35013" ht="13.5" customHeight="1"/>
    <row r="35015" ht="13.5" customHeight="1"/>
    <row r="35017" ht="13.5" customHeight="1"/>
    <row r="35019" ht="13.5" customHeight="1"/>
    <row r="35021" ht="13.5" customHeight="1"/>
    <row r="35023" ht="13.5" customHeight="1"/>
    <row r="35025" ht="13.5" customHeight="1"/>
    <row r="35027" ht="13.5" customHeight="1"/>
    <row r="35029" ht="13.5" customHeight="1"/>
    <row r="35031" ht="13.5" customHeight="1"/>
    <row r="35033" ht="13.5" customHeight="1"/>
    <row r="35035" ht="13.5" customHeight="1"/>
    <row r="35037" ht="13.5" customHeight="1"/>
    <row r="35039" ht="13.5" customHeight="1"/>
    <row r="35041" ht="13.5" customHeight="1"/>
    <row r="35043" ht="13.5" customHeight="1"/>
    <row r="35045" ht="13.5" customHeight="1"/>
    <row r="35047" ht="13.5" customHeight="1"/>
    <row r="35049" ht="13.5" customHeight="1"/>
    <row r="35051" ht="13.5" customHeight="1"/>
    <row r="35053" ht="13.5" customHeight="1"/>
    <row r="35055" ht="13.5" customHeight="1"/>
    <row r="35057" ht="13.5" customHeight="1"/>
    <row r="35059" ht="13.5" customHeight="1"/>
    <row r="35061" ht="13.5" customHeight="1"/>
    <row r="35063" ht="13.5" customHeight="1"/>
    <row r="35065" ht="13.5" customHeight="1"/>
    <row r="35067" ht="13.5" customHeight="1"/>
    <row r="35069" ht="13.5" customHeight="1"/>
    <row r="35071" ht="13.5" customHeight="1"/>
    <row r="35073" ht="13.5" customHeight="1"/>
    <row r="35075" ht="13.5" customHeight="1"/>
    <row r="35077" ht="13.5" customHeight="1"/>
    <row r="35079" ht="13.5" customHeight="1"/>
    <row r="35081" ht="13.5" customHeight="1"/>
    <row r="35083" ht="13.5" customHeight="1"/>
    <row r="35085" ht="13.5" customHeight="1"/>
    <row r="35087" ht="13.5" customHeight="1"/>
    <row r="35089" ht="13.5" customHeight="1"/>
    <row r="35091" ht="13.5" customHeight="1"/>
    <row r="35093" ht="13.5" customHeight="1"/>
    <row r="35095" ht="13.5" customHeight="1"/>
    <row r="35097" ht="13.5" customHeight="1"/>
    <row r="35099" ht="13.5" customHeight="1"/>
    <row r="35101" ht="13.5" customHeight="1"/>
    <row r="35103" ht="13.5" customHeight="1"/>
    <row r="35105" ht="13.5" customHeight="1"/>
    <row r="35107" ht="13.5" customHeight="1"/>
    <row r="35109" ht="13.5" customHeight="1"/>
    <row r="35111" ht="13.5" customHeight="1"/>
    <row r="35113" ht="13.5" customHeight="1"/>
    <row r="35115" ht="13.5" customHeight="1"/>
    <row r="35117" ht="13.5" customHeight="1"/>
    <row r="35119" ht="13.5" customHeight="1"/>
    <row r="35121" ht="13.5" customHeight="1"/>
    <row r="35123" ht="13.5" customHeight="1"/>
    <row r="35125" ht="13.5" customHeight="1"/>
    <row r="35127" ht="13.5" customHeight="1"/>
    <row r="35129" ht="13.5" customHeight="1"/>
    <row r="35131" ht="13.5" customHeight="1"/>
    <row r="35133" ht="13.5" customHeight="1"/>
    <row r="35135" ht="13.5" customHeight="1"/>
    <row r="35137" ht="13.5" customHeight="1"/>
    <row r="35139" ht="13.5" customHeight="1"/>
    <row r="35141" ht="13.5" customHeight="1"/>
    <row r="35143" ht="13.5" customHeight="1"/>
    <row r="35145" ht="13.5" customHeight="1"/>
    <row r="35147" ht="13.5" customHeight="1"/>
    <row r="35149" ht="13.5" customHeight="1"/>
    <row r="35151" ht="13.5" customHeight="1"/>
    <row r="35153" ht="13.5" customHeight="1"/>
    <row r="35155" ht="13.5" customHeight="1"/>
    <row r="35157" ht="13.5" customHeight="1"/>
    <row r="35159" ht="13.5" customHeight="1"/>
    <row r="35161" ht="13.5" customHeight="1"/>
    <row r="35163" ht="13.5" customHeight="1"/>
    <row r="35165" ht="13.5" customHeight="1"/>
    <row r="35167" ht="13.5" customHeight="1"/>
    <row r="35169" ht="13.5" customHeight="1"/>
    <row r="35171" ht="13.5" customHeight="1"/>
    <row r="35173" ht="13.5" customHeight="1"/>
    <row r="35175" ht="13.5" customHeight="1"/>
    <row r="35177" ht="13.5" customHeight="1"/>
    <row r="35179" ht="13.5" customHeight="1"/>
    <row r="35181" ht="13.5" customHeight="1"/>
    <row r="35183" ht="13.5" customHeight="1"/>
    <row r="35185" ht="13.5" customHeight="1"/>
    <row r="35187" ht="13.5" customHeight="1"/>
    <row r="35189" ht="13.5" customHeight="1"/>
    <row r="35191" ht="13.5" customHeight="1"/>
    <row r="35193" ht="13.5" customHeight="1"/>
    <row r="35195" ht="13.5" customHeight="1"/>
    <row r="35197" ht="13.5" customHeight="1"/>
    <row r="35199" ht="13.5" customHeight="1"/>
    <row r="35201" ht="13.5" customHeight="1"/>
    <row r="35203" ht="13.5" customHeight="1"/>
    <row r="35205" ht="13.5" customHeight="1"/>
    <row r="35207" ht="13.5" customHeight="1"/>
    <row r="35209" ht="13.5" customHeight="1"/>
    <row r="35211" ht="13.5" customHeight="1"/>
    <row r="35213" ht="13.5" customHeight="1"/>
    <row r="35215" ht="13.5" customHeight="1"/>
    <row r="35217" ht="13.5" customHeight="1"/>
    <row r="35219" ht="13.5" customHeight="1"/>
    <row r="35221" ht="13.5" customHeight="1"/>
    <row r="35223" ht="13.5" customHeight="1"/>
    <row r="35225" ht="13.5" customHeight="1"/>
    <row r="35227" ht="13.5" customHeight="1"/>
    <row r="35229" ht="13.5" customHeight="1"/>
    <row r="35231" ht="13.5" customHeight="1"/>
    <row r="35233" ht="13.5" customHeight="1"/>
    <row r="35235" ht="13.5" customHeight="1"/>
    <row r="35237" ht="13.5" customHeight="1"/>
    <row r="35239" ht="13.5" customHeight="1"/>
    <row r="35241" ht="13.5" customHeight="1"/>
    <row r="35243" ht="13.5" customHeight="1"/>
    <row r="35245" ht="13.5" customHeight="1"/>
    <row r="35247" ht="13.5" customHeight="1"/>
    <row r="35249" ht="13.5" customHeight="1"/>
    <row r="35251" ht="13.5" customHeight="1"/>
    <row r="35253" ht="13.5" customHeight="1"/>
    <row r="35255" ht="13.5" customHeight="1"/>
    <row r="35257" ht="13.5" customHeight="1"/>
    <row r="35259" ht="13.5" customHeight="1"/>
    <row r="35261" ht="13.5" customHeight="1"/>
    <row r="35263" ht="13.5" customHeight="1"/>
    <row r="35265" ht="13.5" customHeight="1"/>
    <row r="35267" ht="13.5" customHeight="1"/>
    <row r="35269" ht="13.5" customHeight="1"/>
    <row r="35271" ht="13.5" customHeight="1"/>
    <row r="35273" ht="13.5" customHeight="1"/>
    <row r="35275" ht="13.5" customHeight="1"/>
    <row r="35277" ht="13.5" customHeight="1"/>
    <row r="35279" ht="13.5" customHeight="1"/>
    <row r="35281" ht="13.5" customHeight="1"/>
    <row r="35283" ht="13.5" customHeight="1"/>
    <row r="35285" ht="13.5" customHeight="1"/>
    <row r="35287" ht="13.5" customHeight="1"/>
    <row r="35289" ht="13.5" customHeight="1"/>
    <row r="35291" ht="13.5" customHeight="1"/>
    <row r="35293" ht="13.5" customHeight="1"/>
    <row r="35295" ht="13.5" customHeight="1"/>
    <row r="35297" ht="13.5" customHeight="1"/>
    <row r="35299" ht="13.5" customHeight="1"/>
    <row r="35301" ht="13.5" customHeight="1"/>
    <row r="35303" ht="13.5" customHeight="1"/>
    <row r="35305" ht="13.5" customHeight="1"/>
    <row r="35307" ht="13.5" customHeight="1"/>
    <row r="35309" ht="13.5" customHeight="1"/>
    <row r="35311" ht="13.5" customHeight="1"/>
    <row r="35313" ht="13.5" customHeight="1"/>
    <row r="35315" ht="13.5" customHeight="1"/>
    <row r="35317" ht="13.5" customHeight="1"/>
    <row r="35319" ht="13.5" customHeight="1"/>
    <row r="35321" ht="13.5" customHeight="1"/>
    <row r="35323" ht="13.5" customHeight="1"/>
    <row r="35325" ht="13.5" customHeight="1"/>
    <row r="35327" ht="13.5" customHeight="1"/>
    <row r="35329" ht="13.5" customHeight="1"/>
    <row r="35331" ht="13.5" customHeight="1"/>
    <row r="35333" ht="13.5" customHeight="1"/>
    <row r="35335" ht="13.5" customHeight="1"/>
    <row r="35337" ht="13.5" customHeight="1"/>
    <row r="35339" ht="13.5" customHeight="1"/>
    <row r="35341" ht="13.5" customHeight="1"/>
    <row r="35343" ht="13.5" customHeight="1"/>
    <row r="35345" ht="13.5" customHeight="1"/>
    <row r="35347" ht="13.5" customHeight="1"/>
    <row r="35349" ht="13.5" customHeight="1"/>
    <row r="35351" ht="13.5" customHeight="1"/>
    <row r="35353" ht="13.5" customHeight="1"/>
    <row r="35355" ht="13.5" customHeight="1"/>
    <row r="35357" ht="13.5" customHeight="1"/>
    <row r="35359" ht="13.5" customHeight="1"/>
    <row r="35361" ht="13.5" customHeight="1"/>
    <row r="35363" ht="13.5" customHeight="1"/>
    <row r="35365" ht="13.5" customHeight="1"/>
    <row r="35367" ht="13.5" customHeight="1"/>
    <row r="35369" ht="13.5" customHeight="1"/>
    <row r="35371" ht="13.5" customHeight="1"/>
    <row r="35373" ht="13.5" customHeight="1"/>
    <row r="35375" ht="13.5" customHeight="1"/>
    <row r="35377" ht="13.5" customHeight="1"/>
    <row r="35379" ht="13.5" customHeight="1"/>
    <row r="35381" ht="13.5" customHeight="1"/>
    <row r="35383" ht="13.5" customHeight="1"/>
    <row r="35385" ht="13.5" customHeight="1"/>
    <row r="35387" ht="13.5" customHeight="1"/>
    <row r="35389" ht="13.5" customHeight="1"/>
    <row r="35391" ht="13.5" customHeight="1"/>
    <row r="35393" ht="13.5" customHeight="1"/>
    <row r="35395" ht="13.5" customHeight="1"/>
    <row r="35397" ht="13.5" customHeight="1"/>
    <row r="35399" ht="13.5" customHeight="1"/>
    <row r="35401" ht="13.5" customHeight="1"/>
    <row r="35403" ht="13.5" customHeight="1"/>
    <row r="35405" ht="13.5" customHeight="1"/>
    <row r="35407" ht="13.5" customHeight="1"/>
    <row r="35409" ht="13.5" customHeight="1"/>
    <row r="35411" ht="13.5" customHeight="1"/>
    <row r="35413" ht="13.5" customHeight="1"/>
    <row r="35415" ht="13.5" customHeight="1"/>
    <row r="35417" ht="13.5" customHeight="1"/>
    <row r="35419" ht="13.5" customHeight="1"/>
    <row r="35421" ht="13.5" customHeight="1"/>
    <row r="35423" ht="13.5" customHeight="1"/>
    <row r="35425" ht="13.5" customHeight="1"/>
    <row r="35427" ht="13.5" customHeight="1"/>
    <row r="35429" ht="13.5" customHeight="1"/>
    <row r="35431" ht="13.5" customHeight="1"/>
    <row r="35433" ht="13.5" customHeight="1"/>
    <row r="35435" ht="13.5" customHeight="1"/>
    <row r="35437" ht="13.5" customHeight="1"/>
    <row r="35439" ht="13.5" customHeight="1"/>
    <row r="35441" ht="13.5" customHeight="1"/>
    <row r="35443" ht="13.5" customHeight="1"/>
    <row r="35445" ht="13.5" customHeight="1"/>
    <row r="35447" ht="13.5" customHeight="1"/>
    <row r="35449" ht="13.5" customHeight="1"/>
    <row r="35451" ht="13.5" customHeight="1"/>
    <row r="35453" ht="13.5" customHeight="1"/>
    <row r="35455" ht="13.5" customHeight="1"/>
    <row r="35457" ht="13.5" customHeight="1"/>
    <row r="35459" ht="13.5" customHeight="1"/>
    <row r="35461" ht="13.5" customHeight="1"/>
    <row r="35463" ht="13.5" customHeight="1"/>
    <row r="35465" ht="13.5" customHeight="1"/>
    <row r="35467" ht="13.5" customHeight="1"/>
    <row r="35469" ht="13.5" customHeight="1"/>
    <row r="35471" ht="13.5" customHeight="1"/>
    <row r="35473" ht="13.5" customHeight="1"/>
    <row r="35475" ht="13.5" customHeight="1"/>
    <row r="35477" ht="13.5" customHeight="1"/>
    <row r="35479" ht="13.5" customHeight="1"/>
    <row r="35481" ht="13.5" customHeight="1"/>
    <row r="35483" ht="13.5" customHeight="1"/>
    <row r="35485" ht="13.5" customHeight="1"/>
    <row r="35487" ht="13.5" customHeight="1"/>
    <row r="35489" ht="13.5" customHeight="1"/>
    <row r="35491" ht="13.5" customHeight="1"/>
    <row r="35493" ht="13.5" customHeight="1"/>
    <row r="35495" ht="13.5" customHeight="1"/>
    <row r="35497" ht="13.5" customHeight="1"/>
    <row r="35499" ht="13.5" customHeight="1"/>
    <row r="35501" ht="13.5" customHeight="1"/>
    <row r="35503" ht="13.5" customHeight="1"/>
    <row r="35505" ht="13.5" customHeight="1"/>
    <row r="35507" ht="13.5" customHeight="1"/>
    <row r="35509" ht="13.5" customHeight="1"/>
    <row r="35511" ht="13.5" customHeight="1"/>
    <row r="35513" ht="13.5" customHeight="1"/>
    <row r="35515" ht="13.5" customHeight="1"/>
    <row r="35517" ht="13.5" customHeight="1"/>
    <row r="35519" ht="13.5" customHeight="1"/>
    <row r="35521" ht="13.5" customHeight="1"/>
    <row r="35523" ht="13.5" customHeight="1"/>
    <row r="35525" ht="13.5" customHeight="1"/>
    <row r="35527" ht="13.5" customHeight="1"/>
    <row r="35529" ht="13.5" customHeight="1"/>
    <row r="35531" ht="13.5" customHeight="1"/>
    <row r="35533" ht="13.5" customHeight="1"/>
    <row r="35535" ht="13.5" customHeight="1"/>
    <row r="35537" ht="13.5" customHeight="1"/>
    <row r="35539" ht="13.5" customHeight="1"/>
    <row r="35541" ht="13.5" customHeight="1"/>
    <row r="35543" ht="13.5" customHeight="1"/>
    <row r="35545" ht="13.5" customHeight="1"/>
    <row r="35547" ht="13.5" customHeight="1"/>
    <row r="35549" ht="13.5" customHeight="1"/>
    <row r="35551" ht="13.5" customHeight="1"/>
    <row r="35553" ht="13.5" customHeight="1"/>
    <row r="35555" ht="13.5" customHeight="1"/>
    <row r="35557" ht="13.5" customHeight="1"/>
    <row r="35559" ht="13.5" customHeight="1"/>
    <row r="35561" ht="13.5" customHeight="1"/>
    <row r="35563" ht="13.5" customHeight="1"/>
    <row r="35565" ht="13.5" customHeight="1"/>
    <row r="35567" ht="13.5" customHeight="1"/>
    <row r="35569" ht="13.5" customHeight="1"/>
    <row r="35571" ht="13.5" customHeight="1"/>
    <row r="35573" ht="13.5" customHeight="1"/>
    <row r="35575" ht="13.5" customHeight="1"/>
    <row r="35577" ht="13.5" customHeight="1"/>
    <row r="35579" ht="13.5" customHeight="1"/>
    <row r="35581" ht="13.5" customHeight="1"/>
    <row r="35583" ht="13.5" customHeight="1"/>
    <row r="35585" ht="13.5" customHeight="1"/>
    <row r="35587" ht="13.5" customHeight="1"/>
    <row r="35589" ht="13.5" customHeight="1"/>
    <row r="35591" ht="13.5" customHeight="1"/>
    <row r="35593" ht="13.5" customHeight="1"/>
    <row r="35595" ht="13.5" customHeight="1"/>
    <row r="35597" ht="13.5" customHeight="1"/>
    <row r="35599" ht="13.5" customHeight="1"/>
    <row r="35601" ht="13.5" customHeight="1"/>
    <row r="35603" ht="13.5" customHeight="1"/>
    <row r="35605" ht="13.5" customHeight="1"/>
    <row r="35607" ht="13.5" customHeight="1"/>
    <row r="35609" ht="13.5" customHeight="1"/>
    <row r="35611" ht="13.5" customHeight="1"/>
    <row r="35613" ht="13.5" customHeight="1"/>
    <row r="35615" ht="13.5" customHeight="1"/>
    <row r="35617" ht="13.5" customHeight="1"/>
    <row r="35619" ht="13.5" customHeight="1"/>
    <row r="35621" ht="13.5" customHeight="1"/>
    <row r="35623" ht="13.5" customHeight="1"/>
    <row r="35625" ht="13.5" customHeight="1"/>
    <row r="35627" ht="13.5" customHeight="1"/>
    <row r="35629" ht="13.5" customHeight="1"/>
    <row r="35631" ht="13.5" customHeight="1"/>
    <row r="35633" ht="13.5" customHeight="1"/>
    <row r="35635" ht="13.5" customHeight="1"/>
    <row r="35637" ht="13.5" customHeight="1"/>
    <row r="35639" ht="13.5" customHeight="1"/>
    <row r="35641" ht="13.5" customHeight="1"/>
    <row r="35643" ht="13.5" customHeight="1"/>
    <row r="35645" ht="13.5" customHeight="1"/>
    <row r="35647" ht="13.5" customHeight="1"/>
    <row r="35649" ht="13.5" customHeight="1"/>
    <row r="35651" ht="13.5" customHeight="1"/>
    <row r="35653" ht="13.5" customHeight="1"/>
    <row r="35655" ht="13.5" customHeight="1"/>
    <row r="35657" ht="13.5" customHeight="1"/>
    <row r="35659" ht="13.5" customHeight="1"/>
    <row r="35661" ht="13.5" customHeight="1"/>
    <row r="35663" ht="13.5" customHeight="1"/>
    <row r="35665" ht="13.5" customHeight="1"/>
    <row r="35667" ht="13.5" customHeight="1"/>
    <row r="35669" ht="13.5" customHeight="1"/>
    <row r="35671" ht="13.5" customHeight="1"/>
    <row r="35673" ht="13.5" customHeight="1"/>
    <row r="35675" ht="13.5" customHeight="1"/>
    <row r="35677" ht="13.5" customHeight="1"/>
    <row r="35679" ht="13.5" customHeight="1"/>
    <row r="35681" ht="13.5" customHeight="1"/>
    <row r="35683" ht="13.5" customHeight="1"/>
    <row r="35685" ht="13.5" customHeight="1"/>
    <row r="35687" ht="13.5" customHeight="1"/>
    <row r="35689" ht="13.5" customHeight="1"/>
    <row r="35691" ht="13.5" customHeight="1"/>
    <row r="35693" ht="13.5" customHeight="1"/>
    <row r="35695" ht="13.5" customHeight="1"/>
    <row r="35697" ht="13.5" customHeight="1"/>
    <row r="35699" ht="13.5" customHeight="1"/>
    <row r="35701" ht="13.5" customHeight="1"/>
    <row r="35703" ht="13.5" customHeight="1"/>
    <row r="35705" ht="13.5" customHeight="1"/>
    <row r="35707" ht="13.5" customHeight="1"/>
    <row r="35709" ht="13.5" customHeight="1"/>
    <row r="35711" ht="13.5" customHeight="1"/>
    <row r="35713" ht="13.5" customHeight="1"/>
    <row r="35715" ht="13.5" customHeight="1"/>
    <row r="35717" ht="13.5" customHeight="1"/>
    <row r="35719" ht="13.5" customHeight="1"/>
    <row r="35721" ht="13.5" customHeight="1"/>
    <row r="35723" ht="13.5" customHeight="1"/>
    <row r="35725" ht="13.5" customHeight="1"/>
    <row r="35727" ht="13.5" customHeight="1"/>
    <row r="35729" ht="13.5" customHeight="1"/>
    <row r="35731" ht="13.5" customHeight="1"/>
    <row r="35733" ht="13.5" customHeight="1"/>
    <row r="35735" ht="13.5" customHeight="1"/>
    <row r="35737" ht="13.5" customHeight="1"/>
    <row r="35739" ht="13.5" customHeight="1"/>
    <row r="35741" ht="13.5" customHeight="1"/>
    <row r="35743" ht="13.5" customHeight="1"/>
    <row r="35745" ht="13.5" customHeight="1"/>
    <row r="35747" ht="13.5" customHeight="1"/>
    <row r="35749" ht="13.5" customHeight="1"/>
    <row r="35751" ht="13.5" customHeight="1"/>
    <row r="35753" ht="13.5" customHeight="1"/>
    <row r="35755" ht="13.5" customHeight="1"/>
    <row r="35757" ht="13.5" customHeight="1"/>
    <row r="35759" ht="13.5" customHeight="1"/>
    <row r="35761" ht="13.5" customHeight="1"/>
    <row r="35763" ht="13.5" customHeight="1"/>
    <row r="35765" ht="13.5" customHeight="1"/>
    <row r="35767" ht="13.5" customHeight="1"/>
    <row r="35769" ht="13.5" customHeight="1"/>
    <row r="35771" ht="13.5" customHeight="1"/>
    <row r="35773" ht="13.5" customHeight="1"/>
    <row r="35775" ht="13.5" customHeight="1"/>
    <row r="35777" ht="13.5" customHeight="1"/>
    <row r="35779" ht="13.5" customHeight="1"/>
    <row r="35781" ht="13.5" customHeight="1"/>
    <row r="35783" ht="13.5" customHeight="1"/>
    <row r="35785" ht="13.5" customHeight="1"/>
    <row r="35787" ht="13.5" customHeight="1"/>
    <row r="35789" ht="13.5" customHeight="1"/>
    <row r="35791" ht="13.5" customHeight="1"/>
    <row r="35793" ht="13.5" customHeight="1"/>
    <row r="35795" ht="13.5" customHeight="1"/>
    <row r="35797" ht="13.5" customHeight="1"/>
    <row r="35799" ht="13.5" customHeight="1"/>
    <row r="35801" ht="13.5" customHeight="1"/>
    <row r="35803" ht="13.5" customHeight="1"/>
    <row r="35805" ht="13.5" customHeight="1"/>
    <row r="35807" ht="13.5" customHeight="1"/>
    <row r="35809" ht="13.5" customHeight="1"/>
    <row r="35811" ht="13.5" customHeight="1"/>
    <row r="35813" ht="13.5" customHeight="1"/>
    <row r="35815" ht="13.5" customHeight="1"/>
    <row r="35817" ht="13.5" customHeight="1"/>
    <row r="35819" ht="13.5" customHeight="1"/>
    <row r="35821" ht="13.5" customHeight="1"/>
    <row r="35823" ht="13.5" customHeight="1"/>
    <row r="35825" ht="13.5" customHeight="1"/>
    <row r="35827" ht="13.5" customHeight="1"/>
    <row r="35829" ht="13.5" customHeight="1"/>
    <row r="35831" ht="13.5" customHeight="1"/>
    <row r="35833" ht="13.5" customHeight="1"/>
    <row r="35835" ht="13.5" customHeight="1"/>
    <row r="35837" ht="13.5" customHeight="1"/>
    <row r="35839" ht="13.5" customHeight="1"/>
    <row r="35841" ht="13.5" customHeight="1"/>
    <row r="35843" ht="13.5" customHeight="1"/>
    <row r="35845" ht="13.5" customHeight="1"/>
    <row r="35847" ht="13.5" customHeight="1"/>
    <row r="35849" ht="13.5" customHeight="1"/>
    <row r="35851" ht="13.5" customHeight="1"/>
    <row r="35853" ht="13.5" customHeight="1"/>
    <row r="35855" ht="13.5" customHeight="1"/>
    <row r="35857" ht="13.5" customHeight="1"/>
    <row r="35859" ht="13.5" customHeight="1"/>
    <row r="35861" ht="13.5" customHeight="1"/>
    <row r="35863" ht="13.5" customHeight="1"/>
    <row r="35865" ht="13.5" customHeight="1"/>
    <row r="35867" ht="13.5" customHeight="1"/>
    <row r="35869" ht="13.5" customHeight="1"/>
    <row r="35871" ht="13.5" customHeight="1"/>
    <row r="35873" ht="13.5" customHeight="1"/>
    <row r="35875" ht="13.5" customHeight="1"/>
    <row r="35877" ht="13.5" customHeight="1"/>
    <row r="35879" ht="13.5" customHeight="1"/>
    <row r="35881" ht="13.5" customHeight="1"/>
    <row r="35883" ht="13.5" customHeight="1"/>
    <row r="35885" ht="13.5" customHeight="1"/>
    <row r="35887" ht="13.5" customHeight="1"/>
    <row r="35889" ht="13.5" customHeight="1"/>
    <row r="35891" ht="13.5" customHeight="1"/>
    <row r="35893" ht="13.5" customHeight="1"/>
    <row r="35895" ht="13.5" customHeight="1"/>
    <row r="35897" ht="13.5" customHeight="1"/>
    <row r="35899" ht="13.5" customHeight="1"/>
    <row r="35901" ht="13.5" customHeight="1"/>
    <row r="35903" ht="13.5" customHeight="1"/>
    <row r="35905" ht="13.5" customHeight="1"/>
    <row r="35907" ht="13.5" customHeight="1"/>
    <row r="35909" ht="13.5" customHeight="1"/>
    <row r="35911" ht="13.5" customHeight="1"/>
    <row r="35913" ht="13.5" customHeight="1"/>
    <row r="35915" ht="13.5" customHeight="1"/>
    <row r="35917" ht="13.5" customHeight="1"/>
    <row r="35919" ht="13.5" customHeight="1"/>
    <row r="35921" ht="13.5" customHeight="1"/>
    <row r="35923" ht="13.5" customHeight="1"/>
    <row r="35925" ht="13.5" customHeight="1"/>
    <row r="35927" ht="13.5" customHeight="1"/>
    <row r="35929" ht="13.5" customHeight="1"/>
    <row r="35931" ht="13.5" customHeight="1"/>
    <row r="35933" ht="13.5" customHeight="1"/>
    <row r="35935" ht="13.5" customHeight="1"/>
    <row r="35937" ht="13.5" customHeight="1"/>
    <row r="35939" ht="13.5" customHeight="1"/>
    <row r="35941" ht="13.5" customHeight="1"/>
    <row r="35943" ht="13.5" customHeight="1"/>
    <row r="35945" ht="13.5" customHeight="1"/>
    <row r="35947" ht="13.5" customHeight="1"/>
    <row r="35949" ht="13.5" customHeight="1"/>
    <row r="35951" ht="13.5" customHeight="1"/>
    <row r="35953" ht="13.5" customHeight="1"/>
    <row r="35955" ht="13.5" customHeight="1"/>
    <row r="35957" ht="13.5" customHeight="1"/>
    <row r="35959" ht="13.5" customHeight="1"/>
    <row r="35961" ht="13.5" customHeight="1"/>
    <row r="35963" ht="13.5" customHeight="1"/>
    <row r="35965" ht="13.5" customHeight="1"/>
    <row r="35967" ht="13.5" customHeight="1"/>
    <row r="35969" ht="13.5" customHeight="1"/>
    <row r="35971" ht="13.5" customHeight="1"/>
    <row r="35973" ht="13.5" customHeight="1"/>
    <row r="35975" ht="13.5" customHeight="1"/>
    <row r="35977" ht="13.5" customHeight="1"/>
    <row r="35979" ht="13.5" customHeight="1"/>
    <row r="35981" ht="13.5" customHeight="1"/>
    <row r="35983" ht="13.5" customHeight="1"/>
    <row r="35985" ht="13.5" customHeight="1"/>
    <row r="35987" ht="13.5" customHeight="1"/>
    <row r="35989" ht="13.5" customHeight="1"/>
    <row r="35991" ht="13.5" customHeight="1"/>
    <row r="35993" ht="13.5" customHeight="1"/>
    <row r="35995" ht="13.5" customHeight="1"/>
    <row r="35997" ht="13.5" customHeight="1"/>
    <row r="35999" ht="13.5" customHeight="1"/>
    <row r="36001" ht="13.5" customHeight="1"/>
    <row r="36003" ht="13.5" customHeight="1"/>
    <row r="36005" ht="13.5" customHeight="1"/>
    <row r="36007" ht="13.5" customHeight="1"/>
    <row r="36009" ht="13.5" customHeight="1"/>
    <row r="36011" ht="13.5" customHeight="1"/>
    <row r="36013" ht="13.5" customHeight="1"/>
    <row r="36015" ht="13.5" customHeight="1"/>
    <row r="36017" ht="13.5" customHeight="1"/>
    <row r="36019" ht="13.5" customHeight="1"/>
    <row r="36021" ht="13.5" customHeight="1"/>
    <row r="36023" ht="13.5" customHeight="1"/>
    <row r="36025" ht="13.5" customHeight="1"/>
    <row r="36027" ht="13.5" customHeight="1"/>
    <row r="36029" ht="13.5" customHeight="1"/>
    <row r="36031" ht="13.5" customHeight="1"/>
    <row r="36033" ht="13.5" customHeight="1"/>
    <row r="36035" ht="13.5" customHeight="1"/>
    <row r="36037" ht="13.5" customHeight="1"/>
    <row r="36039" ht="13.5" customHeight="1"/>
    <row r="36041" ht="13.5" customHeight="1"/>
    <row r="36043" ht="13.5" customHeight="1"/>
    <row r="36045" ht="13.5" customHeight="1"/>
    <row r="36047" ht="13.5" customHeight="1"/>
    <row r="36049" ht="13.5" customHeight="1"/>
    <row r="36051" ht="13.5" customHeight="1"/>
    <row r="36053" ht="13.5" customHeight="1"/>
    <row r="36055" ht="13.5" customHeight="1"/>
    <row r="36057" ht="13.5" customHeight="1"/>
    <row r="36059" ht="13.5" customHeight="1"/>
    <row r="36061" ht="13.5" customHeight="1"/>
    <row r="36063" ht="13.5" customHeight="1"/>
    <row r="36065" ht="13.5" customHeight="1"/>
    <row r="36067" ht="13.5" customHeight="1"/>
    <row r="36069" ht="13.5" customHeight="1"/>
    <row r="36071" ht="13.5" customHeight="1"/>
    <row r="36073" ht="13.5" customHeight="1"/>
    <row r="36075" ht="13.5" customHeight="1"/>
    <row r="36077" ht="13.5" customHeight="1"/>
    <row r="36079" ht="13.5" customHeight="1"/>
    <row r="36081" ht="13.5" customHeight="1"/>
    <row r="36083" ht="13.5" customHeight="1"/>
    <row r="36085" ht="13.5" customHeight="1"/>
    <row r="36087" ht="13.5" customHeight="1"/>
    <row r="36089" ht="13.5" customHeight="1"/>
    <row r="36091" ht="13.5" customHeight="1"/>
    <row r="36093" ht="13.5" customHeight="1"/>
    <row r="36095" ht="13.5" customHeight="1"/>
    <row r="36097" ht="13.5" customHeight="1"/>
    <row r="36099" ht="13.5" customHeight="1"/>
    <row r="36101" ht="13.5" customHeight="1"/>
    <row r="36103" ht="13.5" customHeight="1"/>
    <row r="36105" ht="13.5" customHeight="1"/>
    <row r="36107" ht="13.5" customHeight="1"/>
    <row r="36109" ht="13.5" customHeight="1"/>
    <row r="36111" ht="13.5" customHeight="1"/>
    <row r="36113" ht="13.5" customHeight="1"/>
    <row r="36115" ht="13.5" customHeight="1"/>
    <row r="36117" ht="13.5" customHeight="1"/>
    <row r="36119" ht="13.5" customHeight="1"/>
    <row r="36121" ht="13.5" customHeight="1"/>
    <row r="36123" ht="13.5" customHeight="1"/>
    <row r="36125" ht="13.5" customHeight="1"/>
    <row r="36127" ht="13.5" customHeight="1"/>
    <row r="36129" ht="13.5" customHeight="1"/>
    <row r="36131" ht="13.5" customHeight="1"/>
    <row r="36133" ht="13.5" customHeight="1"/>
    <row r="36135" ht="13.5" customHeight="1"/>
    <row r="36137" ht="13.5" customHeight="1"/>
    <row r="36139" ht="13.5" customHeight="1"/>
    <row r="36141" ht="13.5" customHeight="1"/>
    <row r="36143" ht="13.5" customHeight="1"/>
    <row r="36145" ht="13.5" customHeight="1"/>
    <row r="36147" ht="13.5" customHeight="1"/>
    <row r="36149" ht="13.5" customHeight="1"/>
    <row r="36151" ht="13.5" customHeight="1"/>
    <row r="36153" ht="13.5" customHeight="1"/>
    <row r="36155" ht="13.5" customHeight="1"/>
    <row r="36157" ht="13.5" customHeight="1"/>
    <row r="36159" ht="13.5" customHeight="1"/>
    <row r="36161" ht="13.5" customHeight="1"/>
    <row r="36163" ht="13.5" customHeight="1"/>
    <row r="36165" ht="13.5" customHeight="1"/>
    <row r="36167" ht="13.5" customHeight="1"/>
    <row r="36169" ht="13.5" customHeight="1"/>
    <row r="36171" ht="13.5" customHeight="1"/>
    <row r="36173" ht="13.5" customHeight="1"/>
    <row r="36175" ht="13.5" customHeight="1"/>
    <row r="36177" ht="13.5" customHeight="1"/>
    <row r="36179" ht="13.5" customHeight="1"/>
    <row r="36181" ht="13.5" customHeight="1"/>
    <row r="36183" ht="13.5" customHeight="1"/>
    <row r="36185" ht="13.5" customHeight="1"/>
    <row r="36187" ht="13.5" customHeight="1"/>
    <row r="36189" ht="13.5" customHeight="1"/>
    <row r="36191" ht="13.5" customHeight="1"/>
    <row r="36193" ht="13.5" customHeight="1"/>
    <row r="36195" ht="13.5" customHeight="1"/>
    <row r="36197" ht="13.5" customHeight="1"/>
    <row r="36199" ht="13.5" customHeight="1"/>
    <row r="36201" ht="13.5" customHeight="1"/>
    <row r="36203" ht="13.5" customHeight="1"/>
    <row r="36205" ht="13.5" customHeight="1"/>
    <row r="36207" ht="13.5" customHeight="1"/>
    <row r="36209" ht="13.5" customHeight="1"/>
    <row r="36211" ht="13.5" customHeight="1"/>
    <row r="36213" ht="13.5" customHeight="1"/>
    <row r="36215" ht="13.5" customHeight="1"/>
    <row r="36217" ht="13.5" customHeight="1"/>
    <row r="36219" ht="13.5" customHeight="1"/>
    <row r="36221" ht="13.5" customHeight="1"/>
    <row r="36223" ht="13.5" customHeight="1"/>
    <row r="36225" ht="13.5" customHeight="1"/>
    <row r="36227" ht="13.5" customHeight="1"/>
    <row r="36229" ht="13.5" customHeight="1"/>
    <row r="36231" ht="13.5" customHeight="1"/>
    <row r="36233" ht="13.5" customHeight="1"/>
    <row r="36235" ht="13.5" customHeight="1"/>
    <row r="36237" ht="13.5" customHeight="1"/>
    <row r="36239" ht="13.5" customHeight="1"/>
    <row r="36241" ht="13.5" customHeight="1"/>
    <row r="36243" ht="13.5" customHeight="1"/>
    <row r="36245" ht="13.5" customHeight="1"/>
    <row r="36247" ht="13.5" customHeight="1"/>
    <row r="36249" ht="13.5" customHeight="1"/>
    <row r="36251" ht="13.5" customHeight="1"/>
    <row r="36253" ht="13.5" customHeight="1"/>
    <row r="36255" ht="13.5" customHeight="1"/>
    <row r="36257" ht="13.5" customHeight="1"/>
    <row r="36259" ht="13.5" customHeight="1"/>
    <row r="36261" ht="13.5" customHeight="1"/>
    <row r="36263" ht="13.5" customHeight="1"/>
    <row r="36265" ht="13.5" customHeight="1"/>
    <row r="36267" ht="13.5" customHeight="1"/>
    <row r="36269" ht="13.5" customHeight="1"/>
    <row r="36271" ht="13.5" customHeight="1"/>
    <row r="36273" ht="13.5" customHeight="1"/>
    <row r="36275" ht="13.5" customHeight="1"/>
    <row r="36277" ht="13.5" customHeight="1"/>
    <row r="36279" ht="13.5" customHeight="1"/>
    <row r="36281" ht="13.5" customHeight="1"/>
    <row r="36283" ht="13.5" customHeight="1"/>
    <row r="36285" ht="13.5" customHeight="1"/>
    <row r="36287" ht="13.5" customHeight="1"/>
    <row r="36289" ht="13.5" customHeight="1"/>
    <row r="36291" ht="13.5" customHeight="1"/>
    <row r="36293" ht="13.5" customHeight="1"/>
    <row r="36295" ht="13.5" customHeight="1"/>
    <row r="36297" ht="13.5" customHeight="1"/>
    <row r="36299" ht="13.5" customHeight="1"/>
    <row r="36301" ht="13.5" customHeight="1"/>
    <row r="36303" ht="13.5" customHeight="1"/>
    <row r="36305" ht="13.5" customHeight="1"/>
    <row r="36307" ht="13.5" customHeight="1"/>
    <row r="36309" ht="13.5" customHeight="1"/>
    <row r="36311" ht="13.5" customHeight="1"/>
    <row r="36313" ht="13.5" customHeight="1"/>
    <row r="36315" ht="13.5" customHeight="1"/>
    <row r="36317" ht="13.5" customHeight="1"/>
    <row r="36319" ht="13.5" customHeight="1"/>
    <row r="36321" ht="13.5" customHeight="1"/>
    <row r="36323" ht="13.5" customHeight="1"/>
    <row r="36325" ht="13.5" customHeight="1"/>
    <row r="36327" ht="13.5" customHeight="1"/>
    <row r="36329" ht="13.5" customHeight="1"/>
    <row r="36331" ht="13.5" customHeight="1"/>
    <row r="36333" ht="13.5" customHeight="1"/>
    <row r="36335" ht="13.5" customHeight="1"/>
    <row r="36337" ht="13.5" customHeight="1"/>
    <row r="36339" ht="13.5" customHeight="1"/>
    <row r="36341" ht="13.5" customHeight="1"/>
    <row r="36343" ht="13.5" customHeight="1"/>
    <row r="36345" ht="13.5" customHeight="1"/>
    <row r="36347" ht="13.5" customHeight="1"/>
    <row r="36349" ht="13.5" customHeight="1"/>
    <row r="36351" ht="13.5" customHeight="1"/>
    <row r="36353" ht="13.5" customHeight="1"/>
    <row r="36355" ht="13.5" customHeight="1"/>
    <row r="36357" ht="13.5" customHeight="1"/>
    <row r="36359" ht="13.5" customHeight="1"/>
    <row r="36361" ht="13.5" customHeight="1"/>
    <row r="36363" ht="13.5" customHeight="1"/>
    <row r="36365" ht="13.5" customHeight="1"/>
    <row r="36367" ht="13.5" customHeight="1"/>
    <row r="36369" ht="13.5" customHeight="1"/>
    <row r="36371" ht="13.5" customHeight="1"/>
    <row r="36373" ht="13.5" customHeight="1"/>
    <row r="36375" ht="13.5" customHeight="1"/>
    <row r="36377" ht="13.5" customHeight="1"/>
    <row r="36379" ht="13.5" customHeight="1"/>
    <row r="36381" ht="13.5" customHeight="1"/>
    <row r="36383" ht="13.5" customHeight="1"/>
    <row r="36385" ht="13.5" customHeight="1"/>
    <row r="36387" ht="13.5" customHeight="1"/>
    <row r="36389" ht="13.5" customHeight="1"/>
    <row r="36391" ht="13.5" customHeight="1"/>
    <row r="36393" ht="13.5" customHeight="1"/>
    <row r="36395" ht="13.5" customHeight="1"/>
    <row r="36397" ht="13.5" customHeight="1"/>
    <row r="36399" ht="13.5" customHeight="1"/>
    <row r="36401" ht="13.5" customHeight="1"/>
    <row r="36403" ht="13.5" customHeight="1"/>
    <row r="36405" ht="13.5" customHeight="1"/>
    <row r="36407" ht="13.5" customHeight="1"/>
    <row r="36409" ht="13.5" customHeight="1"/>
    <row r="36411" ht="13.5" customHeight="1"/>
    <row r="36413" ht="13.5" customHeight="1"/>
    <row r="36415" ht="13.5" customHeight="1"/>
    <row r="36417" ht="13.5" customHeight="1"/>
    <row r="36419" ht="13.5" customHeight="1"/>
    <row r="36421" ht="13.5" customHeight="1"/>
    <row r="36423" ht="13.5" customHeight="1"/>
    <row r="36425" ht="13.5" customHeight="1"/>
    <row r="36427" ht="13.5" customHeight="1"/>
    <row r="36429" ht="13.5" customHeight="1"/>
    <row r="36431" ht="13.5" customHeight="1"/>
    <row r="36433" ht="13.5" customHeight="1"/>
    <row r="36435" ht="13.5" customHeight="1"/>
    <row r="36437" ht="13.5" customHeight="1"/>
    <row r="36439" ht="13.5" customHeight="1"/>
    <row r="36441" ht="13.5" customHeight="1"/>
    <row r="36443" ht="13.5" customHeight="1"/>
    <row r="36445" ht="13.5" customHeight="1"/>
    <row r="36447" ht="13.5" customHeight="1"/>
    <row r="36449" ht="13.5" customHeight="1"/>
    <row r="36451" ht="13.5" customHeight="1"/>
    <row r="36453" ht="13.5" customHeight="1"/>
    <row r="36455" ht="13.5" customHeight="1"/>
    <row r="36457" ht="13.5" customHeight="1"/>
    <row r="36459" ht="13.5" customHeight="1"/>
    <row r="36461" ht="13.5" customHeight="1"/>
    <row r="36463" ht="13.5" customHeight="1"/>
    <row r="36465" ht="13.5" customHeight="1"/>
    <row r="36467" ht="13.5" customHeight="1"/>
    <row r="36469" ht="13.5" customHeight="1"/>
    <row r="36471" ht="13.5" customHeight="1"/>
    <row r="36473" ht="13.5" customHeight="1"/>
    <row r="36475" ht="13.5" customHeight="1"/>
    <row r="36477" ht="13.5" customHeight="1"/>
    <row r="36479" ht="13.5" customHeight="1"/>
    <row r="36481" ht="13.5" customHeight="1"/>
    <row r="36483" ht="13.5" customHeight="1"/>
    <row r="36485" ht="13.5" customHeight="1"/>
    <row r="36487" ht="13.5" customHeight="1"/>
    <row r="36489" ht="13.5" customHeight="1"/>
    <row r="36491" ht="13.5" customHeight="1"/>
    <row r="36493" ht="13.5" customHeight="1"/>
    <row r="36495" ht="13.5" customHeight="1"/>
    <row r="36497" ht="13.5" customHeight="1"/>
    <row r="36499" ht="13.5" customHeight="1"/>
    <row r="36501" ht="13.5" customHeight="1"/>
    <row r="36503" ht="13.5" customHeight="1"/>
    <row r="36505" ht="13.5" customHeight="1"/>
    <row r="36507" ht="13.5" customHeight="1"/>
    <row r="36509" ht="13.5" customHeight="1"/>
    <row r="36511" ht="13.5" customHeight="1"/>
    <row r="36513" ht="13.5" customHeight="1"/>
    <row r="36515" ht="13.5" customHeight="1"/>
    <row r="36517" ht="13.5" customHeight="1"/>
    <row r="36519" ht="13.5" customHeight="1"/>
    <row r="36521" ht="13.5" customHeight="1"/>
    <row r="36523" ht="13.5" customHeight="1"/>
    <row r="36525" ht="13.5" customHeight="1"/>
    <row r="36527" ht="13.5" customHeight="1"/>
    <row r="36529" ht="13.5" customHeight="1"/>
    <row r="36531" ht="13.5" customHeight="1"/>
    <row r="36533" ht="13.5" customHeight="1"/>
    <row r="36535" ht="13.5" customHeight="1"/>
    <row r="36537" ht="13.5" customHeight="1"/>
    <row r="36539" ht="13.5" customHeight="1"/>
    <row r="36541" ht="13.5" customHeight="1"/>
    <row r="36543" ht="13.5" customHeight="1"/>
    <row r="36545" ht="13.5" customHeight="1"/>
    <row r="36547" ht="13.5" customHeight="1"/>
    <row r="36549" ht="13.5" customHeight="1"/>
    <row r="36551" ht="13.5" customHeight="1"/>
    <row r="36553" ht="13.5" customHeight="1"/>
    <row r="36555" ht="13.5" customHeight="1"/>
    <row r="36557" ht="13.5" customHeight="1"/>
    <row r="36559" ht="13.5" customHeight="1"/>
    <row r="36561" ht="13.5" customHeight="1"/>
    <row r="36563" ht="13.5" customHeight="1"/>
    <row r="36565" ht="13.5" customHeight="1"/>
    <row r="36567" ht="13.5" customHeight="1"/>
    <row r="36569" ht="13.5" customHeight="1"/>
    <row r="36571" ht="13.5" customHeight="1"/>
    <row r="36573" ht="13.5" customHeight="1"/>
    <row r="36575" ht="13.5" customHeight="1"/>
    <row r="36577" ht="13.5" customHeight="1"/>
    <row r="36579" ht="13.5" customHeight="1"/>
    <row r="36581" ht="13.5" customHeight="1"/>
    <row r="36583" ht="13.5" customHeight="1"/>
    <row r="36585" ht="13.5" customHeight="1"/>
    <row r="36587" ht="13.5" customHeight="1"/>
    <row r="36589" ht="13.5" customHeight="1"/>
    <row r="36591" ht="13.5" customHeight="1"/>
    <row r="36593" ht="13.5" customHeight="1"/>
    <row r="36595" ht="13.5" customHeight="1"/>
    <row r="36597" ht="13.5" customHeight="1"/>
    <row r="36599" ht="13.5" customHeight="1"/>
    <row r="36601" ht="13.5" customHeight="1"/>
    <row r="36603" ht="13.5" customHeight="1"/>
    <row r="36605" ht="13.5" customHeight="1"/>
    <row r="36607" ht="13.5" customHeight="1"/>
    <row r="36609" ht="13.5" customHeight="1"/>
    <row r="36611" ht="13.5" customHeight="1"/>
    <row r="36613" ht="13.5" customHeight="1"/>
    <row r="36615" ht="13.5" customHeight="1"/>
    <row r="36617" ht="13.5" customHeight="1"/>
    <row r="36619" ht="13.5" customHeight="1"/>
    <row r="36621" ht="13.5" customHeight="1"/>
    <row r="36623" ht="13.5" customHeight="1"/>
    <row r="36625" ht="13.5" customHeight="1"/>
    <row r="36627" ht="13.5" customHeight="1"/>
    <row r="36629" ht="13.5" customHeight="1"/>
    <row r="36631" ht="13.5" customHeight="1"/>
    <row r="36633" ht="13.5" customHeight="1"/>
    <row r="36635" ht="13.5" customHeight="1"/>
    <row r="36637" ht="13.5" customHeight="1"/>
    <row r="36639" ht="13.5" customHeight="1"/>
    <row r="36641" ht="13.5" customHeight="1"/>
    <row r="36643" ht="13.5" customHeight="1"/>
    <row r="36645" ht="13.5" customHeight="1"/>
    <row r="36647" ht="13.5" customHeight="1"/>
    <row r="36649" ht="13.5" customHeight="1"/>
    <row r="36651" ht="13.5" customHeight="1"/>
    <row r="36653" ht="13.5" customHeight="1"/>
    <row r="36655" ht="13.5" customHeight="1"/>
    <row r="36657" ht="13.5" customHeight="1"/>
    <row r="36659" ht="13.5" customHeight="1"/>
    <row r="36661" ht="13.5" customHeight="1"/>
    <row r="36663" ht="13.5" customHeight="1"/>
    <row r="36665" ht="13.5" customHeight="1"/>
    <row r="36667" ht="13.5" customHeight="1"/>
    <row r="36669" ht="13.5" customHeight="1"/>
    <row r="36671" ht="13.5" customHeight="1"/>
    <row r="36673" ht="13.5" customHeight="1"/>
    <row r="36675" ht="13.5" customHeight="1"/>
    <row r="36677" ht="13.5" customHeight="1"/>
    <row r="36679" ht="13.5" customHeight="1"/>
    <row r="36681" ht="13.5" customHeight="1"/>
    <row r="36683" ht="13.5" customHeight="1"/>
    <row r="36685" ht="13.5" customHeight="1"/>
    <row r="36687" ht="13.5" customHeight="1"/>
    <row r="36689" ht="13.5" customHeight="1"/>
    <row r="36691" ht="13.5" customHeight="1"/>
    <row r="36693" ht="13.5" customHeight="1"/>
    <row r="36695" ht="13.5" customHeight="1"/>
    <row r="36697" ht="13.5" customHeight="1"/>
    <row r="36699" ht="13.5" customHeight="1"/>
    <row r="36701" ht="13.5" customHeight="1"/>
    <row r="36703" ht="13.5" customHeight="1"/>
    <row r="36705" ht="13.5" customHeight="1"/>
    <row r="36707" ht="13.5" customHeight="1"/>
    <row r="36709" ht="13.5" customHeight="1"/>
    <row r="36711" ht="13.5" customHeight="1"/>
    <row r="36713" ht="13.5" customHeight="1"/>
    <row r="36715" ht="13.5" customHeight="1"/>
    <row r="36717" ht="13.5" customHeight="1"/>
    <row r="36719" ht="13.5" customHeight="1"/>
    <row r="36721" ht="13.5" customHeight="1"/>
    <row r="36723" ht="13.5" customHeight="1"/>
    <row r="36725" ht="13.5" customHeight="1"/>
    <row r="36727" ht="13.5" customHeight="1"/>
    <row r="36729" ht="13.5" customHeight="1"/>
    <row r="36731" ht="13.5" customHeight="1"/>
    <row r="36733" ht="13.5" customHeight="1"/>
    <row r="36735" ht="13.5" customHeight="1"/>
    <row r="36737" ht="13.5" customHeight="1"/>
    <row r="36739" ht="13.5" customHeight="1"/>
    <row r="36741" ht="13.5" customHeight="1"/>
    <row r="36743" ht="13.5" customHeight="1"/>
    <row r="36745" ht="13.5" customHeight="1"/>
    <row r="36747" ht="13.5" customHeight="1"/>
    <row r="36749" ht="13.5" customHeight="1"/>
    <row r="36751" ht="13.5" customHeight="1"/>
    <row r="36753" ht="13.5" customHeight="1"/>
    <row r="36755" ht="13.5" customHeight="1"/>
    <row r="36757" ht="13.5" customHeight="1"/>
    <row r="36759" ht="13.5" customHeight="1"/>
    <row r="36761" ht="13.5" customHeight="1"/>
    <row r="36763" ht="13.5" customHeight="1"/>
    <row r="36765" ht="13.5" customHeight="1"/>
    <row r="36767" ht="13.5" customHeight="1"/>
    <row r="36769" ht="13.5" customHeight="1"/>
    <row r="36771" ht="13.5" customHeight="1"/>
    <row r="36773" ht="13.5" customHeight="1"/>
    <row r="36775" ht="13.5" customHeight="1"/>
    <row r="36777" ht="13.5" customHeight="1"/>
    <row r="36779" ht="13.5" customHeight="1"/>
    <row r="36781" ht="13.5" customHeight="1"/>
    <row r="36783" ht="13.5" customHeight="1"/>
    <row r="36785" ht="13.5" customHeight="1"/>
    <row r="36787" ht="13.5" customHeight="1"/>
    <row r="36789" ht="13.5" customHeight="1"/>
    <row r="36791" ht="13.5" customHeight="1"/>
    <row r="36793" ht="13.5" customHeight="1"/>
    <row r="36795" ht="13.5" customHeight="1"/>
    <row r="36797" ht="13.5" customHeight="1"/>
    <row r="36799" ht="13.5" customHeight="1"/>
    <row r="36801" ht="13.5" customHeight="1"/>
    <row r="36803" ht="13.5" customHeight="1"/>
    <row r="36805" ht="13.5" customHeight="1"/>
    <row r="36807" ht="13.5" customHeight="1"/>
    <row r="36809" ht="13.5" customHeight="1"/>
    <row r="36811" ht="13.5" customHeight="1"/>
    <row r="36813" ht="13.5" customHeight="1"/>
    <row r="36815" ht="13.5" customHeight="1"/>
    <row r="36817" ht="13.5" customHeight="1"/>
    <row r="36819" ht="13.5" customHeight="1"/>
    <row r="36821" ht="13.5" customHeight="1"/>
    <row r="36823" ht="13.5" customHeight="1"/>
    <row r="36825" ht="13.5" customHeight="1"/>
    <row r="36827" ht="13.5" customHeight="1"/>
    <row r="36829" ht="13.5" customHeight="1"/>
    <row r="36831" ht="13.5" customHeight="1"/>
    <row r="36833" ht="13.5" customHeight="1"/>
    <row r="36835" ht="13.5" customHeight="1"/>
    <row r="36837" ht="13.5" customHeight="1"/>
    <row r="36839" ht="13.5" customHeight="1"/>
    <row r="36841" ht="13.5" customHeight="1"/>
    <row r="36843" ht="13.5" customHeight="1"/>
    <row r="36845" ht="13.5" customHeight="1"/>
    <row r="36847" ht="13.5" customHeight="1"/>
    <row r="36849" ht="13.5" customHeight="1"/>
    <row r="36851" ht="13.5" customHeight="1"/>
    <row r="36853" ht="13.5" customHeight="1"/>
    <row r="36855" ht="13.5" customHeight="1"/>
    <row r="36857" ht="13.5" customHeight="1"/>
    <row r="36859" ht="13.5" customHeight="1"/>
    <row r="36861" ht="13.5" customHeight="1"/>
    <row r="36863" ht="13.5" customHeight="1"/>
    <row r="36865" ht="13.5" customHeight="1"/>
    <row r="36867" ht="13.5" customHeight="1"/>
    <row r="36869" ht="13.5" customHeight="1"/>
    <row r="36871" ht="13.5" customHeight="1"/>
    <row r="36873" ht="13.5" customHeight="1"/>
    <row r="36875" ht="13.5" customHeight="1"/>
    <row r="36877" ht="13.5" customHeight="1"/>
    <row r="36879" ht="13.5" customHeight="1"/>
    <row r="36881" ht="13.5" customHeight="1"/>
    <row r="36883" ht="13.5" customHeight="1"/>
    <row r="36885" ht="13.5" customHeight="1"/>
    <row r="36887" ht="13.5" customHeight="1"/>
    <row r="36889" ht="13.5" customHeight="1"/>
    <row r="36891" ht="13.5" customHeight="1"/>
    <row r="36893" ht="13.5" customHeight="1"/>
    <row r="36895" ht="13.5" customHeight="1"/>
    <row r="36897" ht="13.5" customHeight="1"/>
    <row r="36899" ht="13.5" customHeight="1"/>
    <row r="36901" ht="13.5" customHeight="1"/>
    <row r="36903" ht="13.5" customHeight="1"/>
    <row r="36905" ht="13.5" customHeight="1"/>
    <row r="36907" ht="13.5" customHeight="1"/>
    <row r="36909" ht="13.5" customHeight="1"/>
    <row r="36911" ht="13.5" customHeight="1"/>
    <row r="36913" ht="13.5" customHeight="1"/>
    <row r="36915" ht="13.5" customHeight="1"/>
    <row r="36917" ht="13.5" customHeight="1"/>
    <row r="36919" ht="13.5" customHeight="1"/>
    <row r="36921" ht="13.5" customHeight="1"/>
    <row r="36923" ht="13.5" customHeight="1"/>
    <row r="36925" ht="13.5" customHeight="1"/>
    <row r="36927" ht="13.5" customHeight="1"/>
    <row r="36929" ht="13.5" customHeight="1"/>
    <row r="36931" ht="13.5" customHeight="1"/>
    <row r="36933" ht="13.5" customHeight="1"/>
    <row r="36935" ht="13.5" customHeight="1"/>
    <row r="36937" ht="13.5" customHeight="1"/>
    <row r="36939" ht="13.5" customHeight="1"/>
    <row r="36941" ht="13.5" customHeight="1"/>
    <row r="36943" ht="13.5" customHeight="1"/>
    <row r="36945" ht="13.5" customHeight="1"/>
    <row r="36947" ht="13.5" customHeight="1"/>
    <row r="36949" ht="13.5" customHeight="1"/>
    <row r="36951" ht="13.5" customHeight="1"/>
    <row r="36953" ht="13.5" customHeight="1"/>
    <row r="36955" ht="13.5" customHeight="1"/>
    <row r="36957" ht="13.5" customHeight="1"/>
    <row r="36959" ht="13.5" customHeight="1"/>
    <row r="36961" ht="13.5" customHeight="1"/>
    <row r="36963" ht="13.5" customHeight="1"/>
    <row r="36965" ht="13.5" customHeight="1"/>
    <row r="36967" ht="13.5" customHeight="1"/>
    <row r="36969" ht="13.5" customHeight="1"/>
    <row r="36971" ht="13.5" customHeight="1"/>
    <row r="36973" ht="13.5" customHeight="1"/>
    <row r="36975" ht="13.5" customHeight="1"/>
    <row r="36977" ht="13.5" customHeight="1"/>
    <row r="36979" ht="13.5" customHeight="1"/>
    <row r="36981" ht="13.5" customHeight="1"/>
    <row r="36983" ht="13.5" customHeight="1"/>
    <row r="36985" ht="13.5" customHeight="1"/>
    <row r="36987" ht="13.5" customHeight="1"/>
    <row r="36989" ht="13.5" customHeight="1"/>
    <row r="36991" ht="13.5" customHeight="1"/>
    <row r="36993" ht="13.5" customHeight="1"/>
    <row r="36995" ht="13.5" customHeight="1"/>
    <row r="36997" ht="13.5" customHeight="1"/>
    <row r="36999" ht="13.5" customHeight="1"/>
    <row r="37001" ht="13.5" customHeight="1"/>
    <row r="37003" ht="13.5" customHeight="1"/>
    <row r="37005" ht="13.5" customHeight="1"/>
    <row r="37007" ht="13.5" customHeight="1"/>
    <row r="37009" ht="13.5" customHeight="1"/>
    <row r="37011" ht="13.5" customHeight="1"/>
    <row r="37013" ht="13.5" customHeight="1"/>
    <row r="37015" ht="13.5" customHeight="1"/>
    <row r="37017" ht="13.5" customHeight="1"/>
    <row r="37019" ht="13.5" customHeight="1"/>
    <row r="37021" ht="13.5" customHeight="1"/>
    <row r="37023" ht="13.5" customHeight="1"/>
    <row r="37025" ht="13.5" customHeight="1"/>
    <row r="37027" ht="13.5" customHeight="1"/>
    <row r="37029" ht="13.5" customHeight="1"/>
    <row r="37031" ht="13.5" customHeight="1"/>
    <row r="37033" ht="13.5" customHeight="1"/>
    <row r="37035" ht="13.5" customHeight="1"/>
    <row r="37037" ht="13.5" customHeight="1"/>
    <row r="37039" ht="13.5" customHeight="1"/>
    <row r="37041" ht="13.5" customHeight="1"/>
    <row r="37043" ht="13.5" customHeight="1"/>
    <row r="37045" ht="13.5" customHeight="1"/>
    <row r="37047" ht="13.5" customHeight="1"/>
    <row r="37049" ht="13.5" customHeight="1"/>
    <row r="37051" ht="13.5" customHeight="1"/>
    <row r="37053" ht="13.5" customHeight="1"/>
    <row r="37055" ht="13.5" customHeight="1"/>
    <row r="37057" ht="13.5" customHeight="1"/>
    <row r="37059" ht="13.5" customHeight="1"/>
    <row r="37061" ht="13.5" customHeight="1"/>
    <row r="37063" ht="13.5" customHeight="1"/>
    <row r="37065" ht="13.5" customHeight="1"/>
    <row r="37067" ht="13.5" customHeight="1"/>
    <row r="37069" ht="13.5" customHeight="1"/>
    <row r="37071" ht="13.5" customHeight="1"/>
    <row r="37073" ht="13.5" customHeight="1"/>
    <row r="37075" ht="13.5" customHeight="1"/>
    <row r="37077" ht="13.5" customHeight="1"/>
    <row r="37079" ht="13.5" customHeight="1"/>
    <row r="37081" ht="13.5" customHeight="1"/>
    <row r="37083" ht="13.5" customHeight="1"/>
    <row r="37085" ht="13.5" customHeight="1"/>
    <row r="37087" ht="13.5" customHeight="1"/>
    <row r="37089" ht="13.5" customHeight="1"/>
    <row r="37091" ht="13.5" customHeight="1"/>
    <row r="37093" ht="13.5" customHeight="1"/>
    <row r="37095" ht="13.5" customHeight="1"/>
    <row r="37097" ht="13.5" customHeight="1"/>
    <row r="37099" ht="13.5" customHeight="1"/>
    <row r="37101" ht="13.5" customHeight="1"/>
    <row r="37103" ht="13.5" customHeight="1"/>
    <row r="37105" ht="13.5" customHeight="1"/>
    <row r="37107" ht="13.5" customHeight="1"/>
    <row r="37109" ht="13.5" customHeight="1"/>
    <row r="37111" ht="13.5" customHeight="1"/>
    <row r="37113" ht="13.5" customHeight="1"/>
    <row r="37115" ht="13.5" customHeight="1"/>
    <row r="37117" ht="13.5" customHeight="1"/>
    <row r="37119" ht="13.5" customHeight="1"/>
    <row r="37121" ht="13.5" customHeight="1"/>
    <row r="37123" ht="13.5" customHeight="1"/>
    <row r="37125" ht="13.5" customHeight="1"/>
    <row r="37127" ht="13.5" customHeight="1"/>
    <row r="37129" ht="13.5" customHeight="1"/>
    <row r="37131" ht="13.5" customHeight="1"/>
    <row r="37133" ht="13.5" customHeight="1"/>
    <row r="37135" ht="13.5" customHeight="1"/>
    <row r="37137" ht="13.5" customHeight="1"/>
    <row r="37139" ht="13.5" customHeight="1"/>
    <row r="37141" ht="13.5" customHeight="1"/>
    <row r="37143" ht="13.5" customHeight="1"/>
    <row r="37145" ht="13.5" customHeight="1"/>
    <row r="37147" ht="13.5" customHeight="1"/>
    <row r="37149" ht="13.5" customHeight="1"/>
    <row r="37151" ht="13.5" customHeight="1"/>
    <row r="37153" ht="13.5" customHeight="1"/>
    <row r="37155" ht="13.5" customHeight="1"/>
    <row r="37157" ht="13.5" customHeight="1"/>
    <row r="37159" ht="13.5" customHeight="1"/>
    <row r="37161" ht="13.5" customHeight="1"/>
    <row r="37163" ht="13.5" customHeight="1"/>
    <row r="37165" ht="13.5" customHeight="1"/>
    <row r="37167" ht="13.5" customHeight="1"/>
    <row r="37169" ht="13.5" customHeight="1"/>
    <row r="37171" ht="13.5" customHeight="1"/>
    <row r="37173" ht="13.5" customHeight="1"/>
    <row r="37175" ht="13.5" customHeight="1"/>
    <row r="37177" ht="13.5" customHeight="1"/>
    <row r="37179" ht="13.5" customHeight="1"/>
    <row r="37181" ht="13.5" customHeight="1"/>
    <row r="37183" ht="13.5" customHeight="1"/>
    <row r="37185" ht="13.5" customHeight="1"/>
    <row r="37187" ht="13.5" customHeight="1"/>
    <row r="37189" ht="13.5" customHeight="1"/>
    <row r="37191" ht="13.5" customHeight="1"/>
    <row r="37193" ht="13.5" customHeight="1"/>
    <row r="37195" ht="13.5" customHeight="1"/>
    <row r="37197" ht="13.5" customHeight="1"/>
    <row r="37199" ht="13.5" customHeight="1"/>
    <row r="37201" ht="13.5" customHeight="1"/>
    <row r="37203" ht="13.5" customHeight="1"/>
    <row r="37205" ht="13.5" customHeight="1"/>
    <row r="37207" ht="13.5" customHeight="1"/>
    <row r="37209" ht="13.5" customHeight="1"/>
    <row r="37211" ht="13.5" customHeight="1"/>
    <row r="37213" ht="13.5" customHeight="1"/>
    <row r="37215" ht="13.5" customHeight="1"/>
    <row r="37217" ht="13.5" customHeight="1"/>
    <row r="37219" ht="13.5" customHeight="1"/>
    <row r="37221" ht="13.5" customHeight="1"/>
    <row r="37223" ht="13.5" customHeight="1"/>
    <row r="37225" ht="13.5" customHeight="1"/>
    <row r="37227" ht="13.5" customHeight="1"/>
    <row r="37229" ht="13.5" customHeight="1"/>
    <row r="37231" ht="13.5" customHeight="1"/>
    <row r="37233" ht="13.5" customHeight="1"/>
    <row r="37235" ht="13.5" customHeight="1"/>
    <row r="37237" ht="13.5" customHeight="1"/>
    <row r="37239" ht="13.5" customHeight="1"/>
    <row r="37241" ht="13.5" customHeight="1"/>
    <row r="37243" ht="13.5" customHeight="1"/>
    <row r="37245" ht="13.5" customHeight="1"/>
    <row r="37247" ht="13.5" customHeight="1"/>
    <row r="37249" ht="13.5" customHeight="1"/>
    <row r="37251" ht="13.5" customHeight="1"/>
    <row r="37253" ht="13.5" customHeight="1"/>
    <row r="37255" ht="13.5" customHeight="1"/>
    <row r="37257" ht="13.5" customHeight="1"/>
    <row r="37259" ht="13.5" customHeight="1"/>
    <row r="37261" ht="13.5" customHeight="1"/>
    <row r="37263" ht="13.5" customHeight="1"/>
    <row r="37265" ht="13.5" customHeight="1"/>
    <row r="37267" ht="13.5" customHeight="1"/>
    <row r="37269" ht="13.5" customHeight="1"/>
    <row r="37271" ht="13.5" customHeight="1"/>
    <row r="37273" ht="13.5" customHeight="1"/>
    <row r="37275" ht="13.5" customHeight="1"/>
    <row r="37277" ht="13.5" customHeight="1"/>
    <row r="37279" ht="13.5" customHeight="1"/>
    <row r="37281" ht="13.5" customHeight="1"/>
    <row r="37283" ht="13.5" customHeight="1"/>
    <row r="37285" ht="13.5" customHeight="1"/>
    <row r="37287" ht="13.5" customHeight="1"/>
    <row r="37289" ht="13.5" customHeight="1"/>
    <row r="37291" ht="13.5" customHeight="1"/>
    <row r="37293" ht="13.5" customHeight="1"/>
    <row r="37295" ht="13.5" customHeight="1"/>
    <row r="37297" ht="13.5" customHeight="1"/>
    <row r="37299" ht="13.5" customHeight="1"/>
    <row r="37301" ht="13.5" customHeight="1"/>
    <row r="37303" ht="13.5" customHeight="1"/>
    <row r="37305" ht="13.5" customHeight="1"/>
    <row r="37307" ht="13.5" customHeight="1"/>
    <row r="37309" ht="13.5" customHeight="1"/>
    <row r="37311" ht="13.5" customHeight="1"/>
    <row r="37313" ht="13.5" customHeight="1"/>
    <row r="37315" ht="13.5" customHeight="1"/>
    <row r="37317" ht="13.5" customHeight="1"/>
    <row r="37319" ht="13.5" customHeight="1"/>
    <row r="37321" ht="13.5" customHeight="1"/>
    <row r="37323" ht="13.5" customHeight="1"/>
    <row r="37325" ht="13.5" customHeight="1"/>
    <row r="37327" ht="13.5" customHeight="1"/>
    <row r="37329" ht="13.5" customHeight="1"/>
    <row r="37331" ht="13.5" customHeight="1"/>
    <row r="37333" ht="13.5" customHeight="1"/>
    <row r="37335" ht="13.5" customHeight="1"/>
    <row r="37337" ht="13.5" customHeight="1"/>
    <row r="37339" ht="13.5" customHeight="1"/>
    <row r="37341" ht="13.5" customHeight="1"/>
    <row r="37343" ht="13.5" customHeight="1"/>
    <row r="37345" ht="13.5" customHeight="1"/>
    <row r="37347" ht="13.5" customHeight="1"/>
    <row r="37349" ht="13.5" customHeight="1"/>
    <row r="37351" ht="13.5" customHeight="1"/>
    <row r="37353" ht="13.5" customHeight="1"/>
    <row r="37355" ht="13.5" customHeight="1"/>
    <row r="37357" ht="13.5" customHeight="1"/>
    <row r="37359" ht="13.5" customHeight="1"/>
    <row r="37361" ht="13.5" customHeight="1"/>
    <row r="37363" ht="13.5" customHeight="1"/>
    <row r="37365" ht="13.5" customHeight="1"/>
    <row r="37367" ht="13.5" customHeight="1"/>
    <row r="37369" ht="13.5" customHeight="1"/>
    <row r="37371" ht="13.5" customHeight="1"/>
    <row r="37373" ht="13.5" customHeight="1"/>
    <row r="37375" ht="13.5" customHeight="1"/>
    <row r="37377" ht="13.5" customHeight="1"/>
    <row r="37379" ht="13.5" customHeight="1"/>
    <row r="37381" ht="13.5" customHeight="1"/>
    <row r="37383" ht="13.5" customHeight="1"/>
    <row r="37385" ht="13.5" customHeight="1"/>
    <row r="37387" ht="13.5" customHeight="1"/>
    <row r="37389" ht="13.5" customHeight="1"/>
    <row r="37391" ht="13.5" customHeight="1"/>
    <row r="37393" ht="13.5" customHeight="1"/>
    <row r="37395" ht="13.5" customHeight="1"/>
    <row r="37397" ht="13.5" customHeight="1"/>
    <row r="37399" ht="13.5" customHeight="1"/>
    <row r="37401" ht="13.5" customHeight="1"/>
    <row r="37403" ht="13.5" customHeight="1"/>
    <row r="37405" ht="13.5" customHeight="1"/>
    <row r="37407" ht="13.5" customHeight="1"/>
    <row r="37409" ht="13.5" customHeight="1"/>
    <row r="37411" ht="13.5" customHeight="1"/>
    <row r="37413" ht="13.5" customHeight="1"/>
    <row r="37415" ht="13.5" customHeight="1"/>
    <row r="37417" ht="13.5" customHeight="1"/>
    <row r="37419" ht="13.5" customHeight="1"/>
    <row r="37421" ht="13.5" customHeight="1"/>
    <row r="37423" ht="13.5" customHeight="1"/>
    <row r="37425" ht="13.5" customHeight="1"/>
    <row r="37427" ht="13.5" customHeight="1"/>
    <row r="37429" ht="13.5" customHeight="1"/>
    <row r="37431" ht="13.5" customHeight="1"/>
    <row r="37433" ht="13.5" customHeight="1"/>
    <row r="37435" ht="13.5" customHeight="1"/>
    <row r="37437" ht="13.5" customHeight="1"/>
    <row r="37439" ht="13.5" customHeight="1"/>
    <row r="37441" ht="13.5" customHeight="1"/>
    <row r="37443" ht="13.5" customHeight="1"/>
    <row r="37445" ht="13.5" customHeight="1"/>
    <row r="37447" ht="13.5" customHeight="1"/>
    <row r="37449" ht="13.5" customHeight="1"/>
    <row r="37451" ht="13.5" customHeight="1"/>
    <row r="37453" ht="13.5" customHeight="1"/>
    <row r="37455" ht="13.5" customHeight="1"/>
    <row r="37457" ht="13.5" customHeight="1"/>
    <row r="37459" ht="13.5" customHeight="1"/>
    <row r="37461" ht="13.5" customHeight="1"/>
    <row r="37463" ht="13.5" customHeight="1"/>
    <row r="37465" ht="13.5" customHeight="1"/>
    <row r="37467" ht="13.5" customHeight="1"/>
    <row r="37469" ht="13.5" customHeight="1"/>
    <row r="37471" ht="13.5" customHeight="1"/>
    <row r="37473" ht="13.5" customHeight="1"/>
    <row r="37475" ht="13.5" customHeight="1"/>
    <row r="37477" ht="13.5" customHeight="1"/>
    <row r="37479" ht="13.5" customHeight="1"/>
    <row r="37481" ht="13.5" customHeight="1"/>
    <row r="37483" ht="13.5" customHeight="1"/>
    <row r="37485" ht="13.5" customHeight="1"/>
    <row r="37487" ht="13.5" customHeight="1"/>
    <row r="37489" ht="13.5" customHeight="1"/>
    <row r="37491" ht="13.5" customHeight="1"/>
    <row r="37493" ht="13.5" customHeight="1"/>
    <row r="37495" ht="13.5" customHeight="1"/>
    <row r="37497" ht="13.5" customHeight="1"/>
    <row r="37499" ht="13.5" customHeight="1"/>
    <row r="37501" ht="13.5" customHeight="1"/>
    <row r="37503" ht="13.5" customHeight="1"/>
    <row r="37505" ht="13.5" customHeight="1"/>
    <row r="37507" ht="13.5" customHeight="1"/>
    <row r="37509" ht="13.5" customHeight="1"/>
    <row r="37511" ht="13.5" customHeight="1"/>
    <row r="37513" ht="13.5" customHeight="1"/>
    <row r="37515" ht="13.5" customHeight="1"/>
    <row r="37517" ht="13.5" customHeight="1"/>
    <row r="37519" ht="13.5" customHeight="1"/>
    <row r="37521" ht="13.5" customHeight="1"/>
    <row r="37523" ht="13.5" customHeight="1"/>
    <row r="37525" ht="13.5" customHeight="1"/>
    <row r="37527" ht="13.5" customHeight="1"/>
    <row r="37529" ht="13.5" customHeight="1"/>
    <row r="37531" ht="13.5" customHeight="1"/>
    <row r="37533" ht="13.5" customHeight="1"/>
    <row r="37535" ht="13.5" customHeight="1"/>
    <row r="37537" ht="13.5" customHeight="1"/>
    <row r="37539" ht="13.5" customHeight="1"/>
    <row r="37541" ht="13.5" customHeight="1"/>
    <row r="37543" ht="13.5" customHeight="1"/>
    <row r="37545" ht="13.5" customHeight="1"/>
    <row r="37547" ht="13.5" customHeight="1"/>
    <row r="37549" ht="13.5" customHeight="1"/>
    <row r="37551" ht="13.5" customHeight="1"/>
    <row r="37553" ht="13.5" customHeight="1"/>
    <row r="37555" ht="13.5" customHeight="1"/>
    <row r="37557" ht="13.5" customHeight="1"/>
    <row r="37559" ht="13.5" customHeight="1"/>
    <row r="37561" ht="13.5" customHeight="1"/>
    <row r="37563" ht="13.5" customHeight="1"/>
    <row r="37565" ht="13.5" customHeight="1"/>
    <row r="37567" ht="13.5" customHeight="1"/>
    <row r="37569" ht="13.5" customHeight="1"/>
    <row r="37571" ht="13.5" customHeight="1"/>
    <row r="37573" ht="13.5" customHeight="1"/>
    <row r="37575" ht="13.5" customHeight="1"/>
    <row r="37577" ht="13.5" customHeight="1"/>
    <row r="37579" ht="13.5" customHeight="1"/>
    <row r="37581" ht="13.5" customHeight="1"/>
    <row r="37583" ht="13.5" customHeight="1"/>
    <row r="37585" ht="13.5" customHeight="1"/>
    <row r="37587" ht="13.5" customHeight="1"/>
    <row r="37589" ht="13.5" customHeight="1"/>
    <row r="37591" ht="13.5" customHeight="1"/>
    <row r="37593" ht="13.5" customHeight="1"/>
    <row r="37595" ht="13.5" customHeight="1"/>
    <row r="37597" ht="13.5" customHeight="1"/>
    <row r="37599" ht="13.5" customHeight="1"/>
    <row r="37601" ht="13.5" customHeight="1"/>
    <row r="37603" ht="13.5" customHeight="1"/>
    <row r="37605" ht="13.5" customHeight="1"/>
    <row r="37607" ht="13.5" customHeight="1"/>
    <row r="37609" ht="13.5" customHeight="1"/>
    <row r="37611" ht="13.5" customHeight="1"/>
    <row r="37613" ht="13.5" customHeight="1"/>
    <row r="37615" ht="13.5" customHeight="1"/>
    <row r="37617" ht="13.5" customHeight="1"/>
    <row r="37619" ht="13.5" customHeight="1"/>
    <row r="37621" ht="13.5" customHeight="1"/>
    <row r="37623" ht="13.5" customHeight="1"/>
    <row r="37625" ht="13.5" customHeight="1"/>
    <row r="37627" ht="13.5" customHeight="1"/>
    <row r="37629" ht="13.5" customHeight="1"/>
    <row r="37631" ht="13.5" customHeight="1"/>
    <row r="37633" ht="13.5" customHeight="1"/>
    <row r="37635" ht="13.5" customHeight="1"/>
    <row r="37637" ht="13.5" customHeight="1"/>
    <row r="37639" ht="13.5" customHeight="1"/>
    <row r="37641" ht="13.5" customHeight="1"/>
    <row r="37643" ht="13.5" customHeight="1"/>
    <row r="37645" ht="13.5" customHeight="1"/>
    <row r="37647" ht="13.5" customHeight="1"/>
    <row r="37649" ht="13.5" customHeight="1"/>
    <row r="37651" ht="13.5" customHeight="1"/>
    <row r="37653" ht="13.5" customHeight="1"/>
    <row r="37655" ht="13.5" customHeight="1"/>
    <row r="37657" ht="13.5" customHeight="1"/>
    <row r="37659" ht="13.5" customHeight="1"/>
    <row r="37661" ht="13.5" customHeight="1"/>
    <row r="37663" ht="13.5" customHeight="1"/>
    <row r="37665" ht="13.5" customHeight="1"/>
    <row r="37667" ht="13.5" customHeight="1"/>
    <row r="37669" ht="13.5" customHeight="1"/>
    <row r="37671" ht="13.5" customHeight="1"/>
    <row r="37673" ht="13.5" customHeight="1"/>
    <row r="37675" ht="13.5" customHeight="1"/>
    <row r="37677" ht="13.5" customHeight="1"/>
    <row r="37679" ht="13.5" customHeight="1"/>
    <row r="37681" ht="13.5" customHeight="1"/>
    <row r="37683" ht="13.5" customHeight="1"/>
    <row r="37685" ht="13.5" customHeight="1"/>
    <row r="37687" ht="13.5" customHeight="1"/>
    <row r="37689" ht="13.5" customHeight="1"/>
    <row r="37691" ht="13.5" customHeight="1"/>
    <row r="37693" ht="13.5" customHeight="1"/>
    <row r="37695" ht="13.5" customHeight="1"/>
    <row r="37697" ht="13.5" customHeight="1"/>
    <row r="37699" ht="13.5" customHeight="1"/>
    <row r="37701" ht="13.5" customHeight="1"/>
    <row r="37703" ht="13.5" customHeight="1"/>
    <row r="37705" ht="13.5" customHeight="1"/>
    <row r="37707" ht="13.5" customHeight="1"/>
    <row r="37709" ht="13.5" customHeight="1"/>
    <row r="37711" ht="13.5" customHeight="1"/>
    <row r="37713" ht="13.5" customHeight="1"/>
    <row r="37715" ht="13.5" customHeight="1"/>
    <row r="37717" ht="13.5" customHeight="1"/>
    <row r="37719" ht="13.5" customHeight="1"/>
    <row r="37721" ht="13.5" customHeight="1"/>
    <row r="37723" ht="13.5" customHeight="1"/>
    <row r="37725" ht="13.5" customHeight="1"/>
    <row r="37727" ht="13.5" customHeight="1"/>
    <row r="37729" ht="13.5" customHeight="1"/>
    <row r="37731" ht="13.5" customHeight="1"/>
    <row r="37733" ht="13.5" customHeight="1"/>
    <row r="37735" ht="13.5" customHeight="1"/>
    <row r="37737" ht="13.5" customHeight="1"/>
    <row r="37739" ht="13.5" customHeight="1"/>
    <row r="37741" ht="13.5" customHeight="1"/>
    <row r="37743" ht="13.5" customHeight="1"/>
    <row r="37745" ht="13.5" customHeight="1"/>
    <row r="37747" ht="13.5" customHeight="1"/>
    <row r="37749" ht="13.5" customHeight="1"/>
    <row r="37751" ht="13.5" customHeight="1"/>
    <row r="37753" ht="13.5" customHeight="1"/>
    <row r="37755" ht="13.5" customHeight="1"/>
    <row r="37757" ht="13.5" customHeight="1"/>
    <row r="37759" ht="13.5" customHeight="1"/>
    <row r="37761" ht="13.5" customHeight="1"/>
    <row r="37763" ht="13.5" customHeight="1"/>
    <row r="37765" ht="13.5" customHeight="1"/>
    <row r="37767" ht="13.5" customHeight="1"/>
    <row r="37769" ht="13.5" customHeight="1"/>
    <row r="37771" ht="13.5" customHeight="1"/>
    <row r="37773" ht="13.5" customHeight="1"/>
    <row r="37775" ht="13.5" customHeight="1"/>
    <row r="37777" ht="13.5" customHeight="1"/>
    <row r="37779" ht="13.5" customHeight="1"/>
    <row r="37781" ht="13.5" customHeight="1"/>
    <row r="37783" ht="13.5" customHeight="1"/>
    <row r="37785" ht="13.5" customHeight="1"/>
    <row r="37787" ht="13.5" customHeight="1"/>
    <row r="37789" ht="13.5" customHeight="1"/>
    <row r="37791" ht="13.5" customHeight="1"/>
    <row r="37793" ht="13.5" customHeight="1"/>
    <row r="37795" ht="13.5" customHeight="1"/>
    <row r="37797" ht="13.5" customHeight="1"/>
    <row r="37799" ht="13.5" customHeight="1"/>
    <row r="37801" ht="13.5" customHeight="1"/>
    <row r="37803" ht="13.5" customHeight="1"/>
    <row r="37805" ht="13.5" customHeight="1"/>
    <row r="37807" ht="13.5" customHeight="1"/>
    <row r="37809" ht="13.5" customHeight="1"/>
    <row r="37811" ht="13.5" customHeight="1"/>
    <row r="37813" ht="13.5" customHeight="1"/>
    <row r="37815" ht="13.5" customHeight="1"/>
    <row r="37817" ht="13.5" customHeight="1"/>
    <row r="37819" ht="13.5" customHeight="1"/>
    <row r="37821" ht="13.5" customHeight="1"/>
    <row r="37823" ht="13.5" customHeight="1"/>
    <row r="37825" ht="13.5" customHeight="1"/>
    <row r="37827" ht="13.5" customHeight="1"/>
    <row r="37829" ht="13.5" customHeight="1"/>
    <row r="37831" ht="13.5" customHeight="1"/>
    <row r="37833" ht="13.5" customHeight="1"/>
    <row r="37835" ht="13.5" customHeight="1"/>
    <row r="37837" ht="13.5" customHeight="1"/>
    <row r="37839" ht="13.5" customHeight="1"/>
    <row r="37841" ht="13.5" customHeight="1"/>
    <row r="37843" ht="13.5" customHeight="1"/>
    <row r="37845" ht="13.5" customHeight="1"/>
    <row r="37847" ht="13.5" customHeight="1"/>
    <row r="37849" ht="13.5" customHeight="1"/>
    <row r="37851" ht="13.5" customHeight="1"/>
    <row r="37853" ht="13.5" customHeight="1"/>
    <row r="37855" ht="13.5" customHeight="1"/>
    <row r="37857" ht="13.5" customHeight="1"/>
    <row r="37859" ht="13.5" customHeight="1"/>
    <row r="37861" ht="13.5" customHeight="1"/>
    <row r="37863" ht="13.5" customHeight="1"/>
    <row r="37865" ht="13.5" customHeight="1"/>
    <row r="37867" ht="13.5" customHeight="1"/>
    <row r="37869" ht="13.5" customHeight="1"/>
    <row r="37871" ht="13.5" customHeight="1"/>
    <row r="37873" ht="13.5" customHeight="1"/>
    <row r="37875" ht="13.5" customHeight="1"/>
    <row r="37877" ht="13.5" customHeight="1"/>
    <row r="37879" ht="13.5" customHeight="1"/>
    <row r="37881" ht="13.5" customHeight="1"/>
    <row r="37883" ht="13.5" customHeight="1"/>
    <row r="37885" ht="13.5" customHeight="1"/>
    <row r="37887" ht="13.5" customHeight="1"/>
    <row r="37889" ht="13.5" customHeight="1"/>
    <row r="37891" ht="13.5" customHeight="1"/>
    <row r="37893" ht="13.5" customHeight="1"/>
    <row r="37895" ht="13.5" customHeight="1"/>
    <row r="37897" ht="13.5" customHeight="1"/>
    <row r="37899" ht="13.5" customHeight="1"/>
    <row r="37901" ht="13.5" customHeight="1"/>
    <row r="37903" ht="13.5" customHeight="1"/>
    <row r="37905" ht="13.5" customHeight="1"/>
    <row r="37907" ht="13.5" customHeight="1"/>
    <row r="37909" ht="13.5" customHeight="1"/>
    <row r="37911" ht="13.5" customHeight="1"/>
    <row r="37913" ht="13.5" customHeight="1"/>
    <row r="37915" ht="13.5" customHeight="1"/>
    <row r="37917" ht="13.5" customHeight="1"/>
    <row r="37919" ht="13.5" customHeight="1"/>
    <row r="37921" ht="13.5" customHeight="1"/>
    <row r="37923" ht="13.5" customHeight="1"/>
    <row r="37925" ht="13.5" customHeight="1"/>
    <row r="37927" ht="13.5" customHeight="1"/>
    <row r="37929" ht="13.5" customHeight="1"/>
    <row r="37931" ht="13.5" customHeight="1"/>
    <row r="37933" ht="13.5" customHeight="1"/>
    <row r="37935" ht="13.5" customHeight="1"/>
    <row r="37937" ht="13.5" customHeight="1"/>
    <row r="37939" ht="13.5" customHeight="1"/>
    <row r="37941" ht="13.5" customHeight="1"/>
    <row r="37943" ht="13.5" customHeight="1"/>
    <row r="37945" ht="13.5" customHeight="1"/>
    <row r="37947" ht="13.5" customHeight="1"/>
    <row r="37949" ht="13.5" customHeight="1"/>
    <row r="37951" ht="13.5" customHeight="1"/>
    <row r="37953" ht="13.5" customHeight="1"/>
    <row r="37955" ht="13.5" customHeight="1"/>
    <row r="37957" ht="13.5" customHeight="1"/>
    <row r="37959" ht="13.5" customHeight="1"/>
    <row r="37961" ht="13.5" customHeight="1"/>
    <row r="37963" ht="13.5" customHeight="1"/>
    <row r="37965" ht="13.5" customHeight="1"/>
    <row r="37967" ht="13.5" customHeight="1"/>
    <row r="37969" ht="13.5" customHeight="1"/>
    <row r="37971" ht="13.5" customHeight="1"/>
    <row r="37973" ht="13.5" customHeight="1"/>
    <row r="37975" ht="13.5" customHeight="1"/>
    <row r="37977" ht="13.5" customHeight="1"/>
    <row r="37979" ht="13.5" customHeight="1"/>
    <row r="37981" ht="13.5" customHeight="1"/>
    <row r="37983" ht="13.5" customHeight="1"/>
    <row r="37985" ht="13.5" customHeight="1"/>
    <row r="37987" ht="13.5" customHeight="1"/>
    <row r="37989" ht="13.5" customHeight="1"/>
    <row r="37991" ht="13.5" customHeight="1"/>
    <row r="37993" ht="13.5" customHeight="1"/>
    <row r="37995" ht="13.5" customHeight="1"/>
    <row r="37997" ht="13.5" customHeight="1"/>
    <row r="37999" ht="13.5" customHeight="1"/>
    <row r="38001" ht="13.5" customHeight="1"/>
    <row r="38003" ht="13.5" customHeight="1"/>
    <row r="38005" ht="13.5" customHeight="1"/>
    <row r="38007" ht="13.5" customHeight="1"/>
    <row r="38009" ht="13.5" customHeight="1"/>
    <row r="38011" ht="13.5" customHeight="1"/>
    <row r="38013" ht="13.5" customHeight="1"/>
    <row r="38015" ht="13.5" customHeight="1"/>
    <row r="38017" ht="13.5" customHeight="1"/>
    <row r="38019" ht="13.5" customHeight="1"/>
    <row r="38021" ht="13.5" customHeight="1"/>
    <row r="38023" ht="13.5" customHeight="1"/>
    <row r="38025" ht="13.5" customHeight="1"/>
    <row r="38027" ht="13.5" customHeight="1"/>
    <row r="38029" ht="13.5" customHeight="1"/>
    <row r="38031" ht="13.5" customHeight="1"/>
    <row r="38033" ht="13.5" customHeight="1"/>
    <row r="38035" ht="13.5" customHeight="1"/>
    <row r="38037" ht="13.5" customHeight="1"/>
    <row r="38039" ht="13.5" customHeight="1"/>
    <row r="38041" ht="13.5" customHeight="1"/>
    <row r="38043" ht="13.5" customHeight="1"/>
    <row r="38045" ht="13.5" customHeight="1"/>
    <row r="38047" ht="13.5" customHeight="1"/>
    <row r="38049" ht="13.5" customHeight="1"/>
    <row r="38051" ht="13.5" customHeight="1"/>
    <row r="38053" ht="13.5" customHeight="1"/>
    <row r="38055" ht="13.5" customHeight="1"/>
    <row r="38057" ht="13.5" customHeight="1"/>
    <row r="38059" ht="13.5" customHeight="1"/>
    <row r="38061" ht="13.5" customHeight="1"/>
    <row r="38063" ht="13.5" customHeight="1"/>
    <row r="38065" ht="13.5" customHeight="1"/>
    <row r="38067" ht="13.5" customHeight="1"/>
    <row r="38069" ht="13.5" customHeight="1"/>
    <row r="38071" ht="13.5" customHeight="1"/>
    <row r="38073" ht="13.5" customHeight="1"/>
    <row r="38075" ht="13.5" customHeight="1"/>
    <row r="38077" ht="13.5" customHeight="1"/>
    <row r="38079" ht="13.5" customHeight="1"/>
    <row r="38081" ht="13.5" customHeight="1"/>
    <row r="38083" ht="13.5" customHeight="1"/>
    <row r="38085" ht="13.5" customHeight="1"/>
    <row r="38087" ht="13.5" customHeight="1"/>
    <row r="38089" ht="13.5" customHeight="1"/>
    <row r="38091" ht="13.5" customHeight="1"/>
    <row r="38093" ht="13.5" customHeight="1"/>
    <row r="38095" ht="13.5" customHeight="1"/>
    <row r="38097" ht="13.5" customHeight="1"/>
    <row r="38099" ht="13.5" customHeight="1"/>
    <row r="38101" ht="13.5" customHeight="1"/>
    <row r="38103" ht="13.5" customHeight="1"/>
    <row r="38105" ht="13.5" customHeight="1"/>
    <row r="38107" ht="13.5" customHeight="1"/>
    <row r="38109" ht="13.5" customHeight="1"/>
    <row r="38111" ht="13.5" customHeight="1"/>
    <row r="38113" ht="13.5" customHeight="1"/>
    <row r="38115" ht="13.5" customHeight="1"/>
    <row r="38117" ht="13.5" customHeight="1"/>
    <row r="38119" ht="13.5" customHeight="1"/>
    <row r="38121" ht="13.5" customHeight="1"/>
    <row r="38123" ht="13.5" customHeight="1"/>
    <row r="38125" ht="13.5" customHeight="1"/>
    <row r="38127" ht="13.5" customHeight="1"/>
    <row r="38129" ht="13.5" customHeight="1"/>
    <row r="38131" ht="13.5" customHeight="1"/>
    <row r="38133" ht="13.5" customHeight="1"/>
    <row r="38135" ht="13.5" customHeight="1"/>
    <row r="38137" ht="13.5" customHeight="1"/>
    <row r="38139" ht="13.5" customHeight="1"/>
    <row r="38141" ht="13.5" customHeight="1"/>
    <row r="38143" ht="13.5" customHeight="1"/>
    <row r="38145" ht="13.5" customHeight="1"/>
    <row r="38147" ht="13.5" customHeight="1"/>
    <row r="38149" ht="13.5" customHeight="1"/>
    <row r="38151" ht="13.5" customHeight="1"/>
    <row r="38153" ht="13.5" customHeight="1"/>
    <row r="38155" ht="13.5" customHeight="1"/>
    <row r="38157" ht="13.5" customHeight="1"/>
    <row r="38159" ht="13.5" customHeight="1"/>
    <row r="38161" ht="13.5" customHeight="1"/>
    <row r="38163" ht="13.5" customHeight="1"/>
    <row r="38165" ht="13.5" customHeight="1"/>
    <row r="38167" ht="13.5" customHeight="1"/>
    <row r="38169" ht="13.5" customHeight="1"/>
    <row r="38171" ht="13.5" customHeight="1"/>
    <row r="38173" ht="13.5" customHeight="1"/>
    <row r="38175" ht="13.5" customHeight="1"/>
    <row r="38177" ht="13.5" customHeight="1"/>
    <row r="38179" ht="13.5" customHeight="1"/>
    <row r="38181" ht="13.5" customHeight="1"/>
    <row r="38183" ht="13.5" customHeight="1"/>
    <row r="38185" ht="13.5" customHeight="1"/>
    <row r="38187" ht="13.5" customHeight="1"/>
    <row r="38189" ht="13.5" customHeight="1"/>
    <row r="38191" ht="13.5" customHeight="1"/>
    <row r="38193" ht="13.5" customHeight="1"/>
    <row r="38195" ht="13.5" customHeight="1"/>
    <row r="38197" ht="13.5" customHeight="1"/>
    <row r="38199" ht="13.5" customHeight="1"/>
    <row r="38201" ht="13.5" customHeight="1"/>
    <row r="38203" ht="13.5" customHeight="1"/>
    <row r="38205" ht="13.5" customHeight="1"/>
    <row r="38207" ht="13.5" customHeight="1"/>
    <row r="38209" ht="13.5" customHeight="1"/>
    <row r="38211" ht="13.5" customHeight="1"/>
    <row r="38213" ht="13.5" customHeight="1"/>
    <row r="38215" ht="13.5" customHeight="1"/>
    <row r="38217" ht="13.5" customHeight="1"/>
    <row r="38219" ht="13.5" customHeight="1"/>
    <row r="38221" ht="13.5" customHeight="1"/>
    <row r="38223" ht="13.5" customHeight="1"/>
    <row r="38225" ht="13.5" customHeight="1"/>
    <row r="38227" ht="13.5" customHeight="1"/>
    <row r="38229" ht="13.5" customHeight="1"/>
    <row r="38231" ht="13.5" customHeight="1"/>
    <row r="38233" ht="13.5" customHeight="1"/>
    <row r="38235" ht="13.5" customHeight="1"/>
    <row r="38237" ht="13.5" customHeight="1"/>
    <row r="38239" ht="13.5" customHeight="1"/>
    <row r="38241" ht="13.5" customHeight="1"/>
    <row r="38243" ht="13.5" customHeight="1"/>
    <row r="38245" ht="13.5" customHeight="1"/>
    <row r="38247" ht="13.5" customHeight="1"/>
    <row r="38249" ht="13.5" customHeight="1"/>
    <row r="38251" ht="13.5" customHeight="1"/>
    <row r="38253" ht="13.5" customHeight="1"/>
    <row r="38255" ht="13.5" customHeight="1"/>
    <row r="38257" ht="13.5" customHeight="1"/>
    <row r="38259" ht="13.5" customHeight="1"/>
    <row r="38261" ht="13.5" customHeight="1"/>
    <row r="38263" ht="13.5" customHeight="1"/>
    <row r="38265" ht="13.5" customHeight="1"/>
    <row r="38267" ht="13.5" customHeight="1"/>
    <row r="38269" ht="13.5" customHeight="1"/>
    <row r="38271" ht="13.5" customHeight="1"/>
    <row r="38273" ht="13.5" customHeight="1"/>
    <row r="38275" ht="13.5" customHeight="1"/>
    <row r="38277" ht="13.5" customHeight="1"/>
    <row r="38279" ht="13.5" customHeight="1"/>
    <row r="38281" ht="13.5" customHeight="1"/>
    <row r="38283" ht="13.5" customHeight="1"/>
    <row r="38285" ht="13.5" customHeight="1"/>
    <row r="38287" ht="13.5" customHeight="1"/>
    <row r="38289" ht="13.5" customHeight="1"/>
    <row r="38291" ht="13.5" customHeight="1"/>
    <row r="38293" ht="13.5" customHeight="1"/>
    <row r="38295" ht="13.5" customHeight="1"/>
    <row r="38297" ht="13.5" customHeight="1"/>
    <row r="38299" ht="13.5" customHeight="1"/>
    <row r="38301" ht="13.5" customHeight="1"/>
    <row r="38303" ht="13.5" customHeight="1"/>
    <row r="38305" ht="13.5" customHeight="1"/>
    <row r="38307" ht="13.5" customHeight="1"/>
    <row r="38309" ht="13.5" customHeight="1"/>
    <row r="38311" ht="13.5" customHeight="1"/>
    <row r="38313" ht="13.5" customHeight="1"/>
    <row r="38315" ht="13.5" customHeight="1"/>
    <row r="38317" ht="13.5" customHeight="1"/>
    <row r="38319" ht="13.5" customHeight="1"/>
    <row r="38321" ht="13.5" customHeight="1"/>
    <row r="38323" ht="13.5" customHeight="1"/>
    <row r="38325" ht="13.5" customHeight="1"/>
    <row r="38327" ht="13.5" customHeight="1"/>
    <row r="38329" ht="13.5" customHeight="1"/>
    <row r="38331" ht="13.5" customHeight="1"/>
    <row r="38333" ht="13.5" customHeight="1"/>
    <row r="38335" ht="13.5" customHeight="1"/>
    <row r="38337" ht="13.5" customHeight="1"/>
    <row r="38339" ht="13.5" customHeight="1"/>
    <row r="38341" ht="13.5" customHeight="1"/>
    <row r="38343" ht="13.5" customHeight="1"/>
    <row r="38345" ht="13.5" customHeight="1"/>
    <row r="38347" ht="13.5" customHeight="1"/>
    <row r="38349" ht="13.5" customHeight="1"/>
    <row r="38351" ht="13.5" customHeight="1"/>
    <row r="38353" ht="13.5" customHeight="1"/>
    <row r="38355" ht="13.5" customHeight="1"/>
    <row r="38357" ht="13.5" customHeight="1"/>
    <row r="38359" ht="13.5" customHeight="1"/>
    <row r="38361" ht="13.5" customHeight="1"/>
    <row r="38363" ht="13.5" customHeight="1"/>
    <row r="38365" ht="13.5" customHeight="1"/>
    <row r="38367" ht="13.5" customHeight="1"/>
    <row r="38369" ht="13.5" customHeight="1"/>
    <row r="38371" ht="13.5" customHeight="1"/>
    <row r="38373" ht="13.5" customHeight="1"/>
    <row r="38375" ht="13.5" customHeight="1"/>
    <row r="38377" ht="13.5" customHeight="1"/>
    <row r="38379" ht="13.5" customHeight="1"/>
    <row r="38381" ht="13.5" customHeight="1"/>
    <row r="38383" ht="13.5" customHeight="1"/>
    <row r="38385" ht="13.5" customHeight="1"/>
    <row r="38387" ht="13.5" customHeight="1"/>
    <row r="38389" ht="13.5" customHeight="1"/>
    <row r="38391" ht="13.5" customHeight="1"/>
    <row r="38393" ht="13.5" customHeight="1"/>
    <row r="38395" ht="13.5" customHeight="1"/>
    <row r="38397" ht="13.5" customHeight="1"/>
    <row r="38399" ht="13.5" customHeight="1"/>
    <row r="38401" ht="13.5" customHeight="1"/>
    <row r="38403" ht="13.5" customHeight="1"/>
    <row r="38405" ht="13.5" customHeight="1"/>
    <row r="38407" ht="13.5" customHeight="1"/>
    <row r="38409" ht="13.5" customHeight="1"/>
    <row r="38411" ht="13.5" customHeight="1"/>
    <row r="38413" ht="13.5" customHeight="1"/>
    <row r="38415" ht="13.5" customHeight="1"/>
    <row r="38417" ht="13.5" customHeight="1"/>
    <row r="38419" ht="13.5" customHeight="1"/>
    <row r="38421" ht="13.5" customHeight="1"/>
    <row r="38423" ht="13.5" customHeight="1"/>
    <row r="38425" ht="13.5" customHeight="1"/>
    <row r="38427" ht="13.5" customHeight="1"/>
    <row r="38429" ht="13.5" customHeight="1"/>
    <row r="38431" ht="13.5" customHeight="1"/>
    <row r="38433" ht="13.5" customHeight="1"/>
    <row r="38435" ht="13.5" customHeight="1"/>
    <row r="38437" ht="13.5" customHeight="1"/>
    <row r="38439" ht="13.5" customHeight="1"/>
    <row r="38441" ht="13.5" customHeight="1"/>
    <row r="38443" ht="13.5" customHeight="1"/>
    <row r="38445" ht="13.5" customHeight="1"/>
    <row r="38447" ht="13.5" customHeight="1"/>
    <row r="38449" ht="13.5" customHeight="1"/>
    <row r="38451" ht="13.5" customHeight="1"/>
    <row r="38453" ht="13.5" customHeight="1"/>
    <row r="38455" ht="13.5" customHeight="1"/>
    <row r="38457" ht="13.5" customHeight="1"/>
    <row r="38459" ht="13.5" customHeight="1"/>
    <row r="38461" ht="13.5" customHeight="1"/>
    <row r="38463" ht="13.5" customHeight="1"/>
    <row r="38465" ht="13.5" customHeight="1"/>
    <row r="38467" ht="13.5" customHeight="1"/>
    <row r="38469" ht="13.5" customHeight="1"/>
    <row r="38471" ht="13.5" customHeight="1"/>
    <row r="38473" ht="13.5" customHeight="1"/>
    <row r="38475" ht="13.5" customHeight="1"/>
    <row r="38477" ht="13.5" customHeight="1"/>
    <row r="38479" ht="13.5" customHeight="1"/>
    <row r="38481" ht="13.5" customHeight="1"/>
    <row r="38483" ht="13.5" customHeight="1"/>
    <row r="38485" ht="13.5" customHeight="1"/>
    <row r="38487" ht="13.5" customHeight="1"/>
    <row r="38489" ht="13.5" customHeight="1"/>
    <row r="38491" ht="13.5" customHeight="1"/>
    <row r="38493" ht="13.5" customHeight="1"/>
    <row r="38495" ht="13.5" customHeight="1"/>
    <row r="38497" ht="13.5" customHeight="1"/>
    <row r="38499" ht="13.5" customHeight="1"/>
    <row r="38501" ht="13.5" customHeight="1"/>
    <row r="38503" ht="13.5" customHeight="1"/>
    <row r="38505" ht="13.5" customHeight="1"/>
    <row r="38507" ht="13.5" customHeight="1"/>
    <row r="38509" ht="13.5" customHeight="1"/>
    <row r="38511" ht="13.5" customHeight="1"/>
    <row r="38513" ht="13.5" customHeight="1"/>
    <row r="38515" ht="13.5" customHeight="1"/>
    <row r="38517" ht="13.5" customHeight="1"/>
    <row r="38519" ht="13.5" customHeight="1"/>
    <row r="38521" ht="13.5" customHeight="1"/>
    <row r="38523" ht="13.5" customHeight="1"/>
    <row r="38525" ht="13.5" customHeight="1"/>
    <row r="38527" ht="13.5" customHeight="1"/>
    <row r="38529" ht="13.5" customHeight="1"/>
    <row r="38531" ht="13.5" customHeight="1"/>
    <row r="38533" ht="13.5" customHeight="1"/>
    <row r="38535" ht="13.5" customHeight="1"/>
    <row r="38537" ht="13.5" customHeight="1"/>
    <row r="38539" ht="13.5" customHeight="1"/>
    <row r="38541" ht="13.5" customHeight="1"/>
    <row r="38543" ht="13.5" customHeight="1"/>
    <row r="38545" ht="13.5" customHeight="1"/>
    <row r="38547" ht="13.5" customHeight="1"/>
    <row r="38549" ht="13.5" customHeight="1"/>
    <row r="38551" ht="13.5" customHeight="1"/>
    <row r="38553" ht="13.5" customHeight="1"/>
    <row r="38555" ht="13.5" customHeight="1"/>
    <row r="38557" ht="13.5" customHeight="1"/>
    <row r="38559" ht="13.5" customHeight="1"/>
    <row r="38561" ht="13.5" customHeight="1"/>
    <row r="38563" ht="13.5" customHeight="1"/>
    <row r="38565" ht="13.5" customHeight="1"/>
    <row r="38567" ht="13.5" customHeight="1"/>
    <row r="38569" ht="13.5" customHeight="1"/>
    <row r="38571" ht="13.5" customHeight="1"/>
    <row r="38573" ht="13.5" customHeight="1"/>
    <row r="38575" ht="13.5" customHeight="1"/>
    <row r="38577" ht="13.5" customHeight="1"/>
    <row r="38579" ht="13.5" customHeight="1"/>
    <row r="38581" ht="13.5" customHeight="1"/>
    <row r="38583" ht="13.5" customHeight="1"/>
    <row r="38585" ht="13.5" customHeight="1"/>
    <row r="38587" ht="13.5" customHeight="1"/>
    <row r="38589" ht="13.5" customHeight="1"/>
    <row r="38591" ht="13.5" customHeight="1"/>
    <row r="38593" ht="13.5" customHeight="1"/>
    <row r="38595" ht="13.5" customHeight="1"/>
    <row r="38597" ht="13.5" customHeight="1"/>
    <row r="38599" ht="13.5" customHeight="1"/>
    <row r="38601" ht="13.5" customHeight="1"/>
    <row r="38603" ht="13.5" customHeight="1"/>
    <row r="38605" ht="13.5" customHeight="1"/>
    <row r="38607" ht="13.5" customHeight="1"/>
    <row r="38609" ht="13.5" customHeight="1"/>
    <row r="38611" ht="13.5" customHeight="1"/>
    <row r="38613" ht="13.5" customHeight="1"/>
    <row r="38615" ht="13.5" customHeight="1"/>
    <row r="38617" ht="13.5" customHeight="1"/>
    <row r="38619" ht="13.5" customHeight="1"/>
    <row r="38621" ht="13.5" customHeight="1"/>
    <row r="38623" ht="13.5" customHeight="1"/>
    <row r="38625" ht="13.5" customHeight="1"/>
    <row r="38627" ht="13.5" customHeight="1"/>
    <row r="38629" ht="13.5" customHeight="1"/>
    <row r="38631" ht="13.5" customHeight="1"/>
    <row r="38633" ht="13.5" customHeight="1"/>
    <row r="38635" ht="13.5" customHeight="1"/>
    <row r="38637" ht="13.5" customHeight="1"/>
    <row r="38639" ht="13.5" customHeight="1"/>
    <row r="38641" ht="13.5" customHeight="1"/>
    <row r="38643" ht="13.5" customHeight="1"/>
    <row r="38645" ht="13.5" customHeight="1"/>
    <row r="38647" ht="13.5" customHeight="1"/>
    <row r="38649" ht="13.5" customHeight="1"/>
    <row r="38651" ht="13.5" customHeight="1"/>
    <row r="38653" ht="13.5" customHeight="1"/>
    <row r="38655" ht="13.5" customHeight="1"/>
    <row r="38657" ht="13.5" customHeight="1"/>
    <row r="38659" ht="13.5" customHeight="1"/>
    <row r="38661" ht="13.5" customHeight="1"/>
    <row r="38663" ht="13.5" customHeight="1"/>
    <row r="38665" ht="13.5" customHeight="1"/>
    <row r="38667" ht="13.5" customHeight="1"/>
    <row r="38669" ht="13.5" customHeight="1"/>
    <row r="38671" ht="13.5" customHeight="1"/>
    <row r="38673" ht="13.5" customHeight="1"/>
    <row r="38675" ht="13.5" customHeight="1"/>
    <row r="38677" ht="13.5" customHeight="1"/>
    <row r="38679" ht="13.5" customHeight="1"/>
    <row r="38681" ht="13.5" customHeight="1"/>
    <row r="38683" ht="13.5" customHeight="1"/>
    <row r="38685" ht="13.5" customHeight="1"/>
    <row r="38687" ht="13.5" customHeight="1"/>
    <row r="38689" ht="13.5" customHeight="1"/>
    <row r="38691" ht="13.5" customHeight="1"/>
    <row r="38693" ht="13.5" customHeight="1"/>
    <row r="38695" ht="13.5" customHeight="1"/>
    <row r="38697" ht="13.5" customHeight="1"/>
    <row r="38699" ht="13.5" customHeight="1"/>
    <row r="38701" ht="13.5" customHeight="1"/>
    <row r="38703" ht="13.5" customHeight="1"/>
    <row r="38705" ht="13.5" customHeight="1"/>
    <row r="38707" ht="13.5" customHeight="1"/>
    <row r="38709" ht="13.5" customHeight="1"/>
    <row r="38711" ht="13.5" customHeight="1"/>
    <row r="38713" ht="13.5" customHeight="1"/>
    <row r="38715" ht="13.5" customHeight="1"/>
    <row r="38717" ht="13.5" customHeight="1"/>
    <row r="38719" ht="13.5" customHeight="1"/>
    <row r="38721" ht="13.5" customHeight="1"/>
    <row r="38723" ht="13.5" customHeight="1"/>
    <row r="38725" ht="13.5" customHeight="1"/>
    <row r="38727" ht="13.5" customHeight="1"/>
    <row r="38729" ht="13.5" customHeight="1"/>
    <row r="38731" ht="13.5" customHeight="1"/>
    <row r="38733" ht="13.5" customHeight="1"/>
    <row r="38735" ht="13.5" customHeight="1"/>
    <row r="38737" ht="13.5" customHeight="1"/>
    <row r="38739" ht="13.5" customHeight="1"/>
    <row r="38741" ht="13.5" customHeight="1"/>
    <row r="38743" ht="13.5" customHeight="1"/>
    <row r="38745" ht="13.5" customHeight="1"/>
    <row r="38747" ht="13.5" customHeight="1"/>
    <row r="38749" ht="13.5" customHeight="1"/>
    <row r="38751" ht="13.5" customHeight="1"/>
    <row r="38753" ht="13.5" customHeight="1"/>
    <row r="38755" ht="13.5" customHeight="1"/>
    <row r="38757" ht="13.5" customHeight="1"/>
    <row r="38759" ht="13.5" customHeight="1"/>
    <row r="38761" ht="13.5" customHeight="1"/>
    <row r="38763" ht="13.5" customHeight="1"/>
    <row r="38765" ht="13.5" customHeight="1"/>
    <row r="38767" ht="13.5" customHeight="1"/>
    <row r="38769" ht="13.5" customHeight="1"/>
    <row r="38771" ht="13.5" customHeight="1"/>
    <row r="38773" ht="13.5" customHeight="1"/>
    <row r="38775" ht="13.5" customHeight="1"/>
    <row r="38777" ht="13.5" customHeight="1"/>
    <row r="38779" ht="13.5" customHeight="1"/>
    <row r="38781" ht="13.5" customHeight="1"/>
    <row r="38783" ht="13.5" customHeight="1"/>
    <row r="38785" ht="13.5" customHeight="1"/>
    <row r="38787" ht="13.5" customHeight="1"/>
    <row r="38789" ht="13.5" customHeight="1"/>
    <row r="38791" ht="13.5" customHeight="1"/>
    <row r="38793" ht="13.5" customHeight="1"/>
    <row r="38795" ht="13.5" customHeight="1"/>
    <row r="38797" ht="13.5" customHeight="1"/>
    <row r="38799" ht="13.5" customHeight="1"/>
    <row r="38801" ht="13.5" customHeight="1"/>
    <row r="38803" ht="13.5" customHeight="1"/>
    <row r="38805" ht="13.5" customHeight="1"/>
    <row r="38807" ht="13.5" customHeight="1"/>
    <row r="38809" ht="13.5" customHeight="1"/>
    <row r="38811" ht="13.5" customHeight="1"/>
    <row r="38813" ht="13.5" customHeight="1"/>
    <row r="38815" ht="13.5" customHeight="1"/>
    <row r="38817" ht="13.5" customHeight="1"/>
    <row r="38819" ht="13.5" customHeight="1"/>
    <row r="38821" ht="13.5" customHeight="1"/>
    <row r="38823" ht="13.5" customHeight="1"/>
    <row r="38825" ht="13.5" customHeight="1"/>
    <row r="38827" ht="13.5" customHeight="1"/>
    <row r="38829" ht="13.5" customHeight="1"/>
    <row r="38831" ht="13.5" customHeight="1"/>
    <row r="38833" ht="13.5" customHeight="1"/>
    <row r="38835" ht="13.5" customHeight="1"/>
    <row r="38837" ht="13.5" customHeight="1"/>
    <row r="38839" ht="13.5" customHeight="1"/>
    <row r="38841" ht="13.5" customHeight="1"/>
    <row r="38843" ht="13.5" customHeight="1"/>
    <row r="38845" ht="13.5" customHeight="1"/>
    <row r="38847" ht="13.5" customHeight="1"/>
    <row r="38849" ht="13.5" customHeight="1"/>
    <row r="38851" ht="13.5" customHeight="1"/>
    <row r="38853" ht="13.5" customHeight="1"/>
    <row r="38855" ht="13.5" customHeight="1"/>
    <row r="38857" ht="13.5" customHeight="1"/>
    <row r="38859" ht="13.5" customHeight="1"/>
    <row r="38861" ht="13.5" customHeight="1"/>
    <row r="38863" ht="13.5" customHeight="1"/>
    <row r="38865" ht="13.5" customHeight="1"/>
    <row r="38867" ht="13.5" customHeight="1"/>
    <row r="38869" ht="13.5" customHeight="1"/>
    <row r="38871" ht="13.5" customHeight="1"/>
    <row r="38873" ht="13.5" customHeight="1"/>
    <row r="38875" ht="13.5" customHeight="1"/>
    <row r="38877" ht="13.5" customHeight="1"/>
    <row r="38879" ht="13.5" customHeight="1"/>
    <row r="38881" ht="13.5" customHeight="1"/>
    <row r="38883" ht="13.5" customHeight="1"/>
    <row r="38885" ht="13.5" customHeight="1"/>
    <row r="38887" ht="13.5" customHeight="1"/>
    <row r="38889" ht="13.5" customHeight="1"/>
    <row r="38891" ht="13.5" customHeight="1"/>
    <row r="38893" ht="13.5" customHeight="1"/>
    <row r="38895" ht="13.5" customHeight="1"/>
    <row r="38897" ht="13.5" customHeight="1"/>
    <row r="38899" ht="13.5" customHeight="1"/>
    <row r="38901" ht="13.5" customHeight="1"/>
    <row r="38903" ht="13.5" customHeight="1"/>
    <row r="38905" ht="13.5" customHeight="1"/>
    <row r="38907" ht="13.5" customHeight="1"/>
    <row r="38909" ht="13.5" customHeight="1"/>
    <row r="38911" ht="13.5" customHeight="1"/>
    <row r="38913" ht="13.5" customHeight="1"/>
    <row r="38915" ht="13.5" customHeight="1"/>
    <row r="38917" ht="13.5" customHeight="1"/>
    <row r="38919" ht="13.5" customHeight="1"/>
    <row r="38921" ht="13.5" customHeight="1"/>
    <row r="38923" ht="13.5" customHeight="1"/>
    <row r="38925" ht="13.5" customHeight="1"/>
    <row r="38927" ht="13.5" customHeight="1"/>
    <row r="38929" ht="13.5" customHeight="1"/>
    <row r="38931" ht="13.5" customHeight="1"/>
    <row r="38933" ht="13.5" customHeight="1"/>
    <row r="38935" ht="13.5" customHeight="1"/>
    <row r="38937" ht="13.5" customHeight="1"/>
    <row r="38939" ht="13.5" customHeight="1"/>
    <row r="38941" ht="13.5" customHeight="1"/>
    <row r="38943" ht="13.5" customHeight="1"/>
    <row r="38945" ht="13.5" customHeight="1"/>
    <row r="38947" ht="13.5" customHeight="1"/>
    <row r="38949" ht="13.5" customHeight="1"/>
    <row r="38951" ht="13.5" customHeight="1"/>
    <row r="38953" ht="13.5" customHeight="1"/>
    <row r="38955" ht="13.5" customHeight="1"/>
    <row r="38957" ht="13.5" customHeight="1"/>
    <row r="38959" ht="13.5" customHeight="1"/>
    <row r="38961" ht="13.5" customHeight="1"/>
    <row r="38963" ht="13.5" customHeight="1"/>
    <row r="38965" ht="13.5" customHeight="1"/>
    <row r="38967" ht="13.5" customHeight="1"/>
    <row r="38969" ht="13.5" customHeight="1"/>
    <row r="38971" ht="13.5" customHeight="1"/>
    <row r="38973" ht="13.5" customHeight="1"/>
    <row r="38975" ht="13.5" customHeight="1"/>
    <row r="38977" ht="13.5" customHeight="1"/>
    <row r="38979" ht="13.5" customHeight="1"/>
    <row r="38981" ht="13.5" customHeight="1"/>
    <row r="38983" ht="13.5" customHeight="1"/>
    <row r="38985" ht="13.5" customHeight="1"/>
    <row r="38987" ht="13.5" customHeight="1"/>
    <row r="38989" ht="13.5" customHeight="1"/>
    <row r="38991" ht="13.5" customHeight="1"/>
    <row r="38993" ht="13.5" customHeight="1"/>
    <row r="38995" ht="13.5" customHeight="1"/>
    <row r="38997" ht="13.5" customHeight="1"/>
    <row r="38999" ht="13.5" customHeight="1"/>
    <row r="39001" ht="13.5" customHeight="1"/>
    <row r="39003" ht="13.5" customHeight="1"/>
    <row r="39005" ht="13.5" customHeight="1"/>
    <row r="39007" ht="13.5" customHeight="1"/>
    <row r="39009" ht="13.5" customHeight="1"/>
    <row r="39011" ht="13.5" customHeight="1"/>
    <row r="39013" ht="13.5" customHeight="1"/>
    <row r="39015" ht="13.5" customHeight="1"/>
    <row r="39017" ht="13.5" customHeight="1"/>
    <row r="39019" ht="13.5" customHeight="1"/>
    <row r="39021" ht="13.5" customHeight="1"/>
    <row r="39023" ht="13.5" customHeight="1"/>
    <row r="39025" ht="13.5" customHeight="1"/>
    <row r="39027" ht="13.5" customHeight="1"/>
    <row r="39029" ht="13.5" customHeight="1"/>
    <row r="39031" ht="13.5" customHeight="1"/>
    <row r="39033" ht="13.5" customHeight="1"/>
    <row r="39035" ht="13.5" customHeight="1"/>
    <row r="39037" ht="13.5" customHeight="1"/>
    <row r="39039" ht="13.5" customHeight="1"/>
    <row r="39041" ht="13.5" customHeight="1"/>
    <row r="39043" ht="13.5" customHeight="1"/>
    <row r="39045" ht="13.5" customHeight="1"/>
    <row r="39047" ht="13.5" customHeight="1"/>
    <row r="39049" ht="13.5" customHeight="1"/>
    <row r="39051" ht="13.5" customHeight="1"/>
    <row r="39053" ht="13.5" customHeight="1"/>
    <row r="39055" ht="13.5" customHeight="1"/>
    <row r="39057" ht="13.5" customHeight="1"/>
    <row r="39059" ht="13.5" customHeight="1"/>
    <row r="39061" ht="13.5" customHeight="1"/>
    <row r="39063" ht="13.5" customHeight="1"/>
    <row r="39065" ht="13.5" customHeight="1"/>
    <row r="39067" ht="13.5" customHeight="1"/>
    <row r="39069" ht="13.5" customHeight="1"/>
    <row r="39071" ht="13.5" customHeight="1"/>
    <row r="39073" ht="13.5" customHeight="1"/>
    <row r="39075" ht="13.5" customHeight="1"/>
    <row r="39077" ht="13.5" customHeight="1"/>
    <row r="39079" ht="13.5" customHeight="1"/>
    <row r="39081" ht="13.5" customHeight="1"/>
    <row r="39083" ht="13.5" customHeight="1"/>
    <row r="39085" ht="13.5" customHeight="1"/>
    <row r="39087" ht="13.5" customHeight="1"/>
    <row r="39089" ht="13.5" customHeight="1"/>
    <row r="39091" ht="13.5" customHeight="1"/>
    <row r="39093" ht="13.5" customHeight="1"/>
    <row r="39095" ht="13.5" customHeight="1"/>
    <row r="39097" ht="13.5" customHeight="1"/>
    <row r="39099" ht="13.5" customHeight="1"/>
    <row r="39101" ht="13.5" customHeight="1"/>
    <row r="39103" ht="13.5" customHeight="1"/>
    <row r="39105" ht="13.5" customHeight="1"/>
    <row r="39107" ht="13.5" customHeight="1"/>
    <row r="39109" ht="13.5" customHeight="1"/>
    <row r="39111" ht="13.5" customHeight="1"/>
    <row r="39113" ht="13.5" customHeight="1"/>
    <row r="39115" ht="13.5" customHeight="1"/>
    <row r="39117" ht="13.5" customHeight="1"/>
    <row r="39119" ht="13.5" customHeight="1"/>
    <row r="39121" ht="13.5" customHeight="1"/>
    <row r="39123" ht="13.5" customHeight="1"/>
    <row r="39125" ht="13.5" customHeight="1"/>
    <row r="39127" ht="13.5" customHeight="1"/>
    <row r="39129" ht="13.5" customHeight="1"/>
    <row r="39131" ht="13.5" customHeight="1"/>
    <row r="39133" ht="13.5" customHeight="1"/>
    <row r="39135" ht="13.5" customHeight="1"/>
    <row r="39137" ht="13.5" customHeight="1"/>
    <row r="39139" ht="13.5" customHeight="1"/>
    <row r="39141" ht="13.5" customHeight="1"/>
    <row r="39143" ht="13.5" customHeight="1"/>
    <row r="39145" ht="13.5" customHeight="1"/>
    <row r="39147" ht="13.5" customHeight="1"/>
    <row r="39149" ht="13.5" customHeight="1"/>
    <row r="39151" ht="13.5" customHeight="1"/>
    <row r="39153" ht="13.5" customHeight="1"/>
    <row r="39155" ht="13.5" customHeight="1"/>
    <row r="39157" ht="13.5" customHeight="1"/>
    <row r="39159" ht="13.5" customHeight="1"/>
    <row r="39161" ht="13.5" customHeight="1"/>
    <row r="39163" ht="13.5" customHeight="1"/>
    <row r="39165" ht="13.5" customHeight="1"/>
    <row r="39167" ht="13.5" customHeight="1"/>
    <row r="39169" ht="13.5" customHeight="1"/>
    <row r="39171" ht="13.5" customHeight="1"/>
    <row r="39173" ht="13.5" customHeight="1"/>
    <row r="39175" ht="13.5" customHeight="1"/>
    <row r="39177" ht="13.5" customHeight="1"/>
    <row r="39179" ht="13.5" customHeight="1"/>
    <row r="39181" ht="13.5" customHeight="1"/>
    <row r="39183" ht="13.5" customHeight="1"/>
    <row r="39185" ht="13.5" customHeight="1"/>
    <row r="39187" ht="13.5" customHeight="1"/>
    <row r="39189" ht="13.5" customHeight="1"/>
    <row r="39191" ht="13.5" customHeight="1"/>
    <row r="39193" ht="13.5" customHeight="1"/>
    <row r="39195" ht="13.5" customHeight="1"/>
    <row r="39197" ht="13.5" customHeight="1"/>
    <row r="39199" ht="13.5" customHeight="1"/>
    <row r="39201" ht="13.5" customHeight="1"/>
    <row r="39203" ht="13.5" customHeight="1"/>
    <row r="39205" ht="13.5" customHeight="1"/>
    <row r="39207" ht="13.5" customHeight="1"/>
    <row r="39209" ht="13.5" customHeight="1"/>
    <row r="39211" ht="13.5" customHeight="1"/>
    <row r="39213" ht="13.5" customHeight="1"/>
    <row r="39215" ht="13.5" customHeight="1"/>
    <row r="39217" ht="13.5" customHeight="1"/>
    <row r="39219" ht="13.5" customHeight="1"/>
    <row r="39221" ht="13.5" customHeight="1"/>
    <row r="39223" ht="13.5" customHeight="1"/>
    <row r="39225" ht="13.5" customHeight="1"/>
    <row r="39227" ht="13.5" customHeight="1"/>
    <row r="39229" ht="13.5" customHeight="1"/>
    <row r="39231" ht="13.5" customHeight="1"/>
    <row r="39233" ht="13.5" customHeight="1"/>
    <row r="39235" ht="13.5" customHeight="1"/>
    <row r="39237" ht="13.5" customHeight="1"/>
    <row r="39239" ht="13.5" customHeight="1"/>
    <row r="39241" ht="13.5" customHeight="1"/>
    <row r="39243" ht="13.5" customHeight="1"/>
    <row r="39245" ht="13.5" customHeight="1"/>
    <row r="39247" ht="13.5" customHeight="1"/>
    <row r="39249" ht="13.5" customHeight="1"/>
    <row r="39251" ht="13.5" customHeight="1"/>
    <row r="39253" ht="13.5" customHeight="1"/>
    <row r="39255" ht="13.5" customHeight="1"/>
    <row r="39257" ht="13.5" customHeight="1"/>
    <row r="39259" ht="13.5" customHeight="1"/>
    <row r="39261" ht="13.5" customHeight="1"/>
    <row r="39263" ht="13.5" customHeight="1"/>
    <row r="39265" ht="13.5" customHeight="1"/>
    <row r="39267" ht="13.5" customHeight="1"/>
    <row r="39269" ht="13.5" customHeight="1"/>
    <row r="39271" ht="13.5" customHeight="1"/>
    <row r="39273" ht="13.5" customHeight="1"/>
    <row r="39275" ht="13.5" customHeight="1"/>
    <row r="39277" ht="13.5" customHeight="1"/>
    <row r="39279" ht="13.5" customHeight="1"/>
    <row r="39281" ht="13.5" customHeight="1"/>
    <row r="39283" ht="13.5" customHeight="1"/>
    <row r="39285" ht="13.5" customHeight="1"/>
    <row r="39287" ht="13.5" customHeight="1"/>
    <row r="39289" ht="13.5" customHeight="1"/>
    <row r="39291" ht="13.5" customHeight="1"/>
    <row r="39293" ht="13.5" customHeight="1"/>
    <row r="39295" ht="13.5" customHeight="1"/>
    <row r="39297" ht="13.5" customHeight="1"/>
    <row r="39299" ht="13.5" customHeight="1"/>
    <row r="39301" ht="13.5" customHeight="1"/>
    <row r="39303" ht="13.5" customHeight="1"/>
    <row r="39305" ht="13.5" customHeight="1"/>
    <row r="39307" ht="13.5" customHeight="1"/>
    <row r="39309" ht="13.5" customHeight="1"/>
    <row r="39311" ht="13.5" customHeight="1"/>
    <row r="39313" ht="13.5" customHeight="1"/>
    <row r="39315" ht="13.5" customHeight="1"/>
    <row r="39317" ht="13.5" customHeight="1"/>
    <row r="39319" ht="13.5" customHeight="1"/>
    <row r="39321" ht="13.5" customHeight="1"/>
    <row r="39323" ht="13.5" customHeight="1"/>
    <row r="39325" ht="13.5" customHeight="1"/>
    <row r="39327" ht="13.5" customHeight="1"/>
    <row r="39329" ht="13.5" customHeight="1"/>
    <row r="39331" ht="13.5" customHeight="1"/>
    <row r="39333" ht="13.5" customHeight="1"/>
    <row r="39335" ht="13.5" customHeight="1"/>
    <row r="39337" ht="13.5" customHeight="1"/>
    <row r="39339" ht="13.5" customHeight="1"/>
    <row r="39341" ht="13.5" customHeight="1"/>
    <row r="39343" ht="13.5" customHeight="1"/>
    <row r="39345" ht="13.5" customHeight="1"/>
    <row r="39347" ht="13.5" customHeight="1"/>
    <row r="39349" ht="13.5" customHeight="1"/>
    <row r="39351" ht="13.5" customHeight="1"/>
    <row r="39353" ht="13.5" customHeight="1"/>
    <row r="39355" ht="13.5" customHeight="1"/>
    <row r="39357" ht="13.5" customHeight="1"/>
    <row r="39359" ht="13.5" customHeight="1"/>
    <row r="39361" ht="13.5" customHeight="1"/>
    <row r="39363" ht="13.5" customHeight="1"/>
    <row r="39365" ht="13.5" customHeight="1"/>
    <row r="39367" ht="13.5" customHeight="1"/>
    <row r="39369" ht="13.5" customHeight="1"/>
    <row r="39371" ht="13.5" customHeight="1"/>
    <row r="39373" ht="13.5" customHeight="1"/>
    <row r="39375" ht="13.5" customHeight="1"/>
    <row r="39377" ht="13.5" customHeight="1"/>
    <row r="39379" ht="13.5" customHeight="1"/>
    <row r="39381" ht="13.5" customHeight="1"/>
    <row r="39383" ht="13.5" customHeight="1"/>
    <row r="39385" ht="13.5" customHeight="1"/>
    <row r="39387" ht="13.5" customHeight="1"/>
    <row r="39389" ht="13.5" customHeight="1"/>
    <row r="39391" ht="13.5" customHeight="1"/>
    <row r="39393" ht="13.5" customHeight="1"/>
    <row r="39395" ht="13.5" customHeight="1"/>
    <row r="39397" ht="13.5" customHeight="1"/>
    <row r="39399" ht="13.5" customHeight="1"/>
    <row r="39401" ht="13.5" customHeight="1"/>
    <row r="39403" ht="13.5" customHeight="1"/>
    <row r="39405" ht="13.5" customHeight="1"/>
    <row r="39407" ht="13.5" customHeight="1"/>
    <row r="39409" ht="13.5" customHeight="1"/>
    <row r="39411" ht="13.5" customHeight="1"/>
    <row r="39413" ht="13.5" customHeight="1"/>
    <row r="39415" ht="13.5" customHeight="1"/>
    <row r="39417" ht="13.5" customHeight="1"/>
    <row r="39419" ht="13.5" customHeight="1"/>
    <row r="39421" ht="13.5" customHeight="1"/>
    <row r="39423" ht="13.5" customHeight="1"/>
    <row r="39425" ht="13.5" customHeight="1"/>
    <row r="39427" ht="13.5" customHeight="1"/>
    <row r="39429" ht="13.5" customHeight="1"/>
    <row r="39431" ht="13.5" customHeight="1"/>
    <row r="39433" ht="13.5" customHeight="1"/>
    <row r="39435" ht="13.5" customHeight="1"/>
    <row r="39437" ht="13.5" customHeight="1"/>
    <row r="39439" ht="13.5" customHeight="1"/>
    <row r="39441" ht="13.5" customHeight="1"/>
    <row r="39443" ht="13.5" customHeight="1"/>
    <row r="39445" ht="13.5" customHeight="1"/>
    <row r="39447" ht="13.5" customHeight="1"/>
    <row r="39449" ht="13.5" customHeight="1"/>
    <row r="39451" ht="13.5" customHeight="1"/>
    <row r="39453" ht="13.5" customHeight="1"/>
    <row r="39455" ht="13.5" customHeight="1"/>
    <row r="39457" ht="13.5" customHeight="1"/>
    <row r="39459" ht="13.5" customHeight="1"/>
    <row r="39461" ht="13.5" customHeight="1"/>
    <row r="39463" ht="13.5" customHeight="1"/>
    <row r="39465" ht="13.5" customHeight="1"/>
    <row r="39467" ht="13.5" customHeight="1"/>
    <row r="39469" ht="13.5" customHeight="1"/>
    <row r="39471" ht="13.5" customHeight="1"/>
    <row r="39473" ht="13.5" customHeight="1"/>
    <row r="39475" ht="13.5" customHeight="1"/>
    <row r="39477" ht="13.5" customHeight="1"/>
    <row r="39479" ht="13.5" customHeight="1"/>
    <row r="39481" ht="13.5" customHeight="1"/>
    <row r="39483" ht="13.5" customHeight="1"/>
    <row r="39485" ht="13.5" customHeight="1"/>
    <row r="39487" ht="13.5" customHeight="1"/>
    <row r="39489" ht="13.5" customHeight="1"/>
    <row r="39491" ht="13.5" customHeight="1"/>
    <row r="39493" ht="13.5" customHeight="1"/>
    <row r="39495" ht="13.5" customHeight="1"/>
    <row r="39497" ht="13.5" customHeight="1"/>
    <row r="39499" ht="13.5" customHeight="1"/>
    <row r="39501" ht="13.5" customHeight="1"/>
    <row r="39503" ht="13.5" customHeight="1"/>
    <row r="39505" ht="13.5" customHeight="1"/>
    <row r="39507" ht="13.5" customHeight="1"/>
    <row r="39509" ht="13.5" customHeight="1"/>
    <row r="39511" ht="13.5" customHeight="1"/>
    <row r="39513" ht="13.5" customHeight="1"/>
    <row r="39515" ht="13.5" customHeight="1"/>
    <row r="39517" ht="13.5" customHeight="1"/>
    <row r="39519" ht="13.5" customHeight="1"/>
    <row r="39521" ht="13.5" customHeight="1"/>
    <row r="39523" ht="13.5" customHeight="1"/>
    <row r="39525" ht="13.5" customHeight="1"/>
    <row r="39527" ht="13.5" customHeight="1"/>
    <row r="39529" ht="13.5" customHeight="1"/>
    <row r="39531" ht="13.5" customHeight="1"/>
    <row r="39533" ht="13.5" customHeight="1"/>
    <row r="39535" ht="13.5" customHeight="1"/>
    <row r="39537" ht="13.5" customHeight="1"/>
    <row r="39539" ht="13.5" customHeight="1"/>
    <row r="39541" ht="13.5" customHeight="1"/>
    <row r="39543" ht="13.5" customHeight="1"/>
    <row r="39545" ht="13.5" customHeight="1"/>
    <row r="39547" ht="13.5" customHeight="1"/>
    <row r="39549" ht="13.5" customHeight="1"/>
    <row r="39551" ht="13.5" customHeight="1"/>
    <row r="39553" ht="13.5" customHeight="1"/>
    <row r="39555" ht="13.5" customHeight="1"/>
    <row r="39557" ht="13.5" customHeight="1"/>
    <row r="39559" ht="13.5" customHeight="1"/>
    <row r="39561" ht="13.5" customHeight="1"/>
    <row r="39563" ht="13.5" customHeight="1"/>
    <row r="39565" ht="13.5" customHeight="1"/>
    <row r="39567" ht="13.5" customHeight="1"/>
    <row r="39569" ht="13.5" customHeight="1"/>
    <row r="39571" ht="13.5" customHeight="1"/>
    <row r="39573" ht="13.5" customHeight="1"/>
    <row r="39575" ht="13.5" customHeight="1"/>
    <row r="39577" ht="13.5" customHeight="1"/>
    <row r="39579" ht="13.5" customHeight="1"/>
    <row r="39581" ht="13.5" customHeight="1"/>
    <row r="39583" ht="13.5" customHeight="1"/>
    <row r="39585" ht="13.5" customHeight="1"/>
    <row r="39587" ht="13.5" customHeight="1"/>
    <row r="39589" ht="13.5" customHeight="1"/>
    <row r="39591" ht="13.5" customHeight="1"/>
    <row r="39593" ht="13.5" customHeight="1"/>
    <row r="39595" ht="13.5" customHeight="1"/>
    <row r="39597" ht="13.5" customHeight="1"/>
    <row r="39599" ht="13.5" customHeight="1"/>
    <row r="39601" ht="13.5" customHeight="1"/>
    <row r="39603" ht="13.5" customHeight="1"/>
    <row r="39605" ht="13.5" customHeight="1"/>
    <row r="39607" ht="13.5" customHeight="1"/>
    <row r="39609" ht="13.5" customHeight="1"/>
    <row r="39611" ht="13.5" customHeight="1"/>
    <row r="39613" ht="13.5" customHeight="1"/>
    <row r="39615" ht="13.5" customHeight="1"/>
    <row r="39617" ht="13.5" customHeight="1"/>
    <row r="39619" ht="13.5" customHeight="1"/>
    <row r="39621" ht="13.5" customHeight="1"/>
    <row r="39623" ht="13.5" customHeight="1"/>
    <row r="39625" ht="13.5" customHeight="1"/>
    <row r="39627" ht="13.5" customHeight="1"/>
    <row r="39629" ht="13.5" customHeight="1"/>
    <row r="39631" ht="13.5" customHeight="1"/>
    <row r="39633" ht="13.5" customHeight="1"/>
    <row r="39635" ht="13.5" customHeight="1"/>
    <row r="39637" ht="13.5" customHeight="1"/>
    <row r="39639" ht="13.5" customHeight="1"/>
    <row r="39641" ht="13.5" customHeight="1"/>
    <row r="39643" ht="13.5" customHeight="1"/>
    <row r="39645" ht="13.5" customHeight="1"/>
    <row r="39647" ht="13.5" customHeight="1"/>
    <row r="39649" ht="13.5" customHeight="1"/>
    <row r="39651" ht="13.5" customHeight="1"/>
    <row r="39653" ht="13.5" customHeight="1"/>
    <row r="39655" ht="13.5" customHeight="1"/>
    <row r="39657" ht="13.5" customHeight="1"/>
    <row r="39659" ht="13.5" customHeight="1"/>
    <row r="39661" ht="13.5" customHeight="1"/>
    <row r="39663" ht="13.5" customHeight="1"/>
    <row r="39665" ht="13.5" customHeight="1"/>
    <row r="39667" ht="13.5" customHeight="1"/>
    <row r="39669" ht="13.5" customHeight="1"/>
    <row r="39671" ht="13.5" customHeight="1"/>
    <row r="39673" ht="13.5" customHeight="1"/>
    <row r="39675" ht="13.5" customHeight="1"/>
    <row r="39677" ht="13.5" customHeight="1"/>
    <row r="39679" ht="13.5" customHeight="1"/>
    <row r="39681" ht="13.5" customHeight="1"/>
    <row r="39683" ht="13.5" customHeight="1"/>
    <row r="39685" ht="13.5" customHeight="1"/>
    <row r="39687" ht="13.5" customHeight="1"/>
    <row r="39689" ht="13.5" customHeight="1"/>
    <row r="39691" ht="13.5" customHeight="1"/>
    <row r="39693" ht="13.5" customHeight="1"/>
    <row r="39695" ht="13.5" customHeight="1"/>
    <row r="39697" ht="13.5" customHeight="1"/>
    <row r="39699" ht="13.5" customHeight="1"/>
    <row r="39701" ht="13.5" customHeight="1"/>
    <row r="39703" ht="13.5" customHeight="1"/>
    <row r="39705" ht="13.5" customHeight="1"/>
    <row r="39707" ht="13.5" customHeight="1"/>
    <row r="39709" ht="13.5" customHeight="1"/>
    <row r="39711" ht="13.5" customHeight="1"/>
    <row r="39713" ht="13.5" customHeight="1"/>
    <row r="39715" ht="13.5" customHeight="1"/>
    <row r="39717" ht="13.5" customHeight="1"/>
    <row r="39719" ht="13.5" customHeight="1"/>
    <row r="39721" ht="13.5" customHeight="1"/>
    <row r="39723" ht="13.5" customHeight="1"/>
    <row r="39725" ht="13.5" customHeight="1"/>
    <row r="39727" ht="13.5" customHeight="1"/>
    <row r="39729" ht="13.5" customHeight="1"/>
    <row r="39731" ht="13.5" customHeight="1"/>
    <row r="39733" ht="13.5" customHeight="1"/>
    <row r="39735" ht="13.5" customHeight="1"/>
    <row r="39737" ht="13.5" customHeight="1"/>
    <row r="39739" ht="13.5" customHeight="1"/>
    <row r="39741" ht="13.5" customHeight="1"/>
    <row r="39743" ht="13.5" customHeight="1"/>
    <row r="39745" ht="13.5" customHeight="1"/>
    <row r="39747" ht="13.5" customHeight="1"/>
    <row r="39749" ht="13.5" customHeight="1"/>
    <row r="39751" ht="13.5" customHeight="1"/>
    <row r="39753" ht="13.5" customHeight="1"/>
    <row r="39755" ht="13.5" customHeight="1"/>
    <row r="39757" ht="13.5" customHeight="1"/>
    <row r="39759" ht="13.5" customHeight="1"/>
    <row r="39761" ht="13.5" customHeight="1"/>
    <row r="39763" ht="13.5" customHeight="1"/>
    <row r="39765" ht="13.5" customHeight="1"/>
    <row r="39767" ht="13.5" customHeight="1"/>
    <row r="39769" ht="13.5" customHeight="1"/>
    <row r="39771" ht="13.5" customHeight="1"/>
    <row r="39773" ht="13.5" customHeight="1"/>
    <row r="39775" ht="13.5" customHeight="1"/>
    <row r="39777" ht="13.5" customHeight="1"/>
    <row r="39779" ht="13.5" customHeight="1"/>
    <row r="39781" ht="13.5" customHeight="1"/>
    <row r="39783" ht="13.5" customHeight="1"/>
    <row r="39785" ht="13.5" customHeight="1"/>
    <row r="39787" ht="13.5" customHeight="1"/>
    <row r="39789" ht="13.5" customHeight="1"/>
    <row r="39791" ht="13.5" customHeight="1"/>
    <row r="39793" ht="13.5" customHeight="1"/>
    <row r="39795" ht="13.5" customHeight="1"/>
    <row r="39797" ht="13.5" customHeight="1"/>
    <row r="39799" ht="13.5" customHeight="1"/>
    <row r="39801" ht="13.5" customHeight="1"/>
    <row r="39803" ht="13.5" customHeight="1"/>
    <row r="39805" ht="13.5" customHeight="1"/>
    <row r="39807" ht="13.5" customHeight="1"/>
    <row r="39809" ht="13.5" customHeight="1"/>
    <row r="39811" ht="13.5" customHeight="1"/>
    <row r="39813" ht="13.5" customHeight="1"/>
    <row r="39815" ht="13.5" customHeight="1"/>
    <row r="39817" ht="13.5" customHeight="1"/>
    <row r="39819" ht="13.5" customHeight="1"/>
    <row r="39821" ht="13.5" customHeight="1"/>
    <row r="39823" ht="13.5" customHeight="1"/>
    <row r="39825" ht="13.5" customHeight="1"/>
    <row r="39827" ht="13.5" customHeight="1"/>
    <row r="39829" ht="13.5" customHeight="1"/>
    <row r="39831" ht="13.5" customHeight="1"/>
    <row r="39833" ht="13.5" customHeight="1"/>
    <row r="39835" ht="13.5" customHeight="1"/>
    <row r="39837" ht="13.5" customHeight="1"/>
    <row r="39839" ht="13.5" customHeight="1"/>
    <row r="39841" ht="13.5" customHeight="1"/>
    <row r="39843" ht="13.5" customHeight="1"/>
    <row r="39845" ht="13.5" customHeight="1"/>
    <row r="39847" ht="13.5" customHeight="1"/>
    <row r="39849" ht="13.5" customHeight="1"/>
    <row r="39851" ht="13.5" customHeight="1"/>
    <row r="39853" ht="13.5" customHeight="1"/>
    <row r="39855" ht="13.5" customHeight="1"/>
    <row r="39857" ht="13.5" customHeight="1"/>
    <row r="39859" ht="13.5" customHeight="1"/>
    <row r="39861" ht="13.5" customHeight="1"/>
    <row r="39863" ht="13.5" customHeight="1"/>
    <row r="39865" ht="13.5" customHeight="1"/>
    <row r="39867" ht="13.5" customHeight="1"/>
    <row r="39869" ht="13.5" customHeight="1"/>
    <row r="39871" ht="13.5" customHeight="1"/>
    <row r="39873" ht="13.5" customHeight="1"/>
    <row r="39875" ht="13.5" customHeight="1"/>
    <row r="39877" ht="13.5" customHeight="1"/>
    <row r="39879" ht="13.5" customHeight="1"/>
    <row r="39881" ht="13.5" customHeight="1"/>
    <row r="39883" ht="13.5" customHeight="1"/>
    <row r="39885" ht="13.5" customHeight="1"/>
    <row r="39887" ht="13.5" customHeight="1"/>
    <row r="39889" ht="13.5" customHeight="1"/>
    <row r="39891" ht="13.5" customHeight="1"/>
    <row r="39893" ht="13.5" customHeight="1"/>
    <row r="39895" ht="13.5" customHeight="1"/>
    <row r="39897" ht="13.5" customHeight="1"/>
    <row r="39899" ht="13.5" customHeight="1"/>
    <row r="39901" ht="13.5" customHeight="1"/>
    <row r="39903" ht="13.5" customHeight="1"/>
    <row r="39905" ht="13.5" customHeight="1"/>
    <row r="39907" ht="13.5" customHeight="1"/>
    <row r="39909" ht="13.5" customHeight="1"/>
    <row r="39911" ht="13.5" customHeight="1"/>
    <row r="39913" ht="13.5" customHeight="1"/>
    <row r="39915" ht="13.5" customHeight="1"/>
    <row r="39917" ht="13.5" customHeight="1"/>
    <row r="39919" ht="13.5" customHeight="1"/>
    <row r="39921" ht="13.5" customHeight="1"/>
    <row r="39923" ht="13.5" customHeight="1"/>
    <row r="39925" ht="13.5" customHeight="1"/>
    <row r="39927" ht="13.5" customHeight="1"/>
    <row r="39929" ht="13.5" customHeight="1"/>
    <row r="39931" ht="13.5" customHeight="1"/>
    <row r="39933" ht="13.5" customHeight="1"/>
    <row r="39935" ht="13.5" customHeight="1"/>
    <row r="39937" ht="13.5" customHeight="1"/>
    <row r="39939" ht="13.5" customHeight="1"/>
    <row r="39941" ht="13.5" customHeight="1"/>
    <row r="39943" ht="13.5" customHeight="1"/>
    <row r="39945" ht="13.5" customHeight="1"/>
    <row r="39947" ht="13.5" customHeight="1"/>
    <row r="39949" ht="13.5" customHeight="1"/>
    <row r="39951" ht="13.5" customHeight="1"/>
    <row r="39953" ht="13.5" customHeight="1"/>
    <row r="39955" ht="13.5" customHeight="1"/>
    <row r="39957" ht="13.5" customHeight="1"/>
    <row r="39959" ht="13.5" customHeight="1"/>
    <row r="39961" ht="13.5" customHeight="1"/>
    <row r="39963" ht="13.5" customHeight="1"/>
    <row r="39965" ht="13.5" customHeight="1"/>
    <row r="39967" ht="13.5" customHeight="1"/>
    <row r="39969" ht="13.5" customHeight="1"/>
    <row r="39971" ht="13.5" customHeight="1"/>
    <row r="39973" ht="13.5" customHeight="1"/>
    <row r="39975" ht="13.5" customHeight="1"/>
    <row r="39977" ht="13.5" customHeight="1"/>
    <row r="39979" ht="13.5" customHeight="1"/>
    <row r="39981" ht="13.5" customHeight="1"/>
    <row r="39983" ht="13.5" customHeight="1"/>
    <row r="39985" ht="13.5" customHeight="1"/>
    <row r="39987" ht="13.5" customHeight="1"/>
    <row r="39989" ht="13.5" customHeight="1"/>
    <row r="39991" ht="13.5" customHeight="1"/>
    <row r="39993" ht="13.5" customHeight="1"/>
    <row r="39995" ht="13.5" customHeight="1"/>
    <row r="39997" ht="13.5" customHeight="1"/>
    <row r="39999" ht="13.5" customHeight="1"/>
    <row r="40001" ht="13.5" customHeight="1"/>
    <row r="40003" ht="13.5" customHeight="1"/>
    <row r="40005" ht="13.5" customHeight="1"/>
    <row r="40007" ht="13.5" customHeight="1"/>
    <row r="40009" ht="13.5" customHeight="1"/>
    <row r="40011" ht="13.5" customHeight="1"/>
    <row r="40013" ht="13.5" customHeight="1"/>
    <row r="40015" ht="13.5" customHeight="1"/>
    <row r="40017" ht="13.5" customHeight="1"/>
    <row r="40019" ht="13.5" customHeight="1"/>
    <row r="40021" ht="13.5" customHeight="1"/>
    <row r="40023" ht="13.5" customHeight="1"/>
    <row r="40025" ht="13.5" customHeight="1"/>
    <row r="40027" ht="13.5" customHeight="1"/>
    <row r="40029" ht="13.5" customHeight="1"/>
    <row r="40031" ht="13.5" customHeight="1"/>
    <row r="40033" ht="13.5" customHeight="1"/>
    <row r="40035" ht="13.5" customHeight="1"/>
    <row r="40037" ht="13.5" customHeight="1"/>
    <row r="40039" ht="13.5" customHeight="1"/>
    <row r="40041" ht="13.5" customHeight="1"/>
    <row r="40043" ht="13.5" customHeight="1"/>
    <row r="40045" ht="13.5" customHeight="1"/>
    <row r="40047" ht="13.5" customHeight="1"/>
    <row r="40049" ht="13.5" customHeight="1"/>
    <row r="40051" ht="13.5" customHeight="1"/>
    <row r="40053" ht="13.5" customHeight="1"/>
    <row r="40055" ht="13.5" customHeight="1"/>
    <row r="40057" ht="13.5" customHeight="1"/>
    <row r="40059" ht="13.5" customHeight="1"/>
    <row r="40061" ht="13.5" customHeight="1"/>
    <row r="40063" ht="13.5" customHeight="1"/>
    <row r="40065" ht="13.5" customHeight="1"/>
    <row r="40067" ht="13.5" customHeight="1"/>
    <row r="40069" ht="13.5" customHeight="1"/>
    <row r="40071" ht="13.5" customHeight="1"/>
    <row r="40073" ht="13.5" customHeight="1"/>
    <row r="40075" ht="13.5" customHeight="1"/>
    <row r="40077" ht="13.5" customHeight="1"/>
    <row r="40079" ht="13.5" customHeight="1"/>
    <row r="40081" ht="13.5" customHeight="1"/>
    <row r="40083" ht="13.5" customHeight="1"/>
    <row r="40085" ht="13.5" customHeight="1"/>
    <row r="40087" ht="13.5" customHeight="1"/>
    <row r="40089" ht="13.5" customHeight="1"/>
    <row r="40091" ht="13.5" customHeight="1"/>
    <row r="40093" ht="13.5" customHeight="1"/>
    <row r="40095" ht="13.5" customHeight="1"/>
    <row r="40097" ht="13.5" customHeight="1"/>
    <row r="40099" ht="13.5" customHeight="1"/>
    <row r="40101" ht="13.5" customHeight="1"/>
    <row r="40103" ht="13.5" customHeight="1"/>
    <row r="40105" ht="13.5" customHeight="1"/>
    <row r="40107" ht="13.5" customHeight="1"/>
    <row r="40109" ht="13.5" customHeight="1"/>
    <row r="40111" ht="13.5" customHeight="1"/>
    <row r="40113" ht="13.5" customHeight="1"/>
    <row r="40115" ht="13.5" customHeight="1"/>
    <row r="40117" ht="13.5" customHeight="1"/>
    <row r="40119" ht="13.5" customHeight="1"/>
    <row r="40121" ht="13.5" customHeight="1"/>
    <row r="40123" ht="13.5" customHeight="1"/>
    <row r="40125" ht="13.5" customHeight="1"/>
    <row r="40127" ht="13.5" customHeight="1"/>
    <row r="40129" ht="13.5" customHeight="1"/>
    <row r="40131" ht="13.5" customHeight="1"/>
    <row r="40133" ht="13.5" customHeight="1"/>
    <row r="40135" ht="13.5" customHeight="1"/>
    <row r="40137" ht="13.5" customHeight="1"/>
    <row r="40139" ht="13.5" customHeight="1"/>
    <row r="40141" ht="13.5" customHeight="1"/>
    <row r="40143" ht="13.5" customHeight="1"/>
    <row r="40145" ht="13.5" customHeight="1"/>
    <row r="40147" ht="13.5" customHeight="1"/>
    <row r="40149" ht="13.5" customHeight="1"/>
    <row r="40151" ht="13.5" customHeight="1"/>
    <row r="40153" ht="13.5" customHeight="1"/>
    <row r="40155" ht="13.5" customHeight="1"/>
    <row r="40157" ht="13.5" customHeight="1"/>
    <row r="40159" ht="13.5" customHeight="1"/>
    <row r="40161" ht="13.5" customHeight="1"/>
    <row r="40163" ht="13.5" customHeight="1"/>
    <row r="40165" ht="13.5" customHeight="1"/>
    <row r="40167" ht="13.5" customHeight="1"/>
    <row r="40169" ht="13.5" customHeight="1"/>
    <row r="40171" ht="13.5" customHeight="1"/>
    <row r="40173" ht="13.5" customHeight="1"/>
    <row r="40175" ht="13.5" customHeight="1"/>
    <row r="40177" ht="13.5" customHeight="1"/>
    <row r="40179" ht="13.5" customHeight="1"/>
    <row r="40181" ht="13.5" customHeight="1"/>
    <row r="40183" ht="13.5" customHeight="1"/>
    <row r="40185" ht="13.5" customHeight="1"/>
    <row r="40187" ht="13.5" customHeight="1"/>
    <row r="40189" ht="13.5" customHeight="1"/>
    <row r="40191" ht="13.5" customHeight="1"/>
    <row r="40193" ht="13.5" customHeight="1"/>
    <row r="40195" ht="13.5" customHeight="1"/>
    <row r="40197" ht="13.5" customHeight="1"/>
    <row r="40199" ht="13.5" customHeight="1"/>
    <row r="40201" ht="13.5" customHeight="1"/>
    <row r="40203" ht="13.5" customHeight="1"/>
    <row r="40205" ht="13.5" customHeight="1"/>
    <row r="40207" ht="13.5" customHeight="1"/>
    <row r="40209" ht="13.5" customHeight="1"/>
    <row r="40211" ht="13.5" customHeight="1"/>
    <row r="40213" ht="13.5" customHeight="1"/>
    <row r="40215" ht="13.5" customHeight="1"/>
    <row r="40217" ht="13.5" customHeight="1"/>
    <row r="40219" ht="13.5" customHeight="1"/>
    <row r="40221" ht="13.5" customHeight="1"/>
    <row r="40223" ht="13.5" customHeight="1"/>
    <row r="40225" ht="13.5" customHeight="1"/>
    <row r="40227" ht="13.5" customHeight="1"/>
    <row r="40229" ht="13.5" customHeight="1"/>
    <row r="40231" ht="13.5" customHeight="1"/>
    <row r="40233" ht="13.5" customHeight="1"/>
    <row r="40235" ht="13.5" customHeight="1"/>
    <row r="40237" ht="13.5" customHeight="1"/>
    <row r="40239" ht="13.5" customHeight="1"/>
    <row r="40241" ht="13.5" customHeight="1"/>
    <row r="40243" ht="13.5" customHeight="1"/>
    <row r="40245" ht="13.5" customHeight="1"/>
    <row r="40247" ht="13.5" customHeight="1"/>
    <row r="40249" ht="13.5" customHeight="1"/>
    <row r="40251" ht="13.5" customHeight="1"/>
    <row r="40253" ht="13.5" customHeight="1"/>
    <row r="40255" ht="13.5" customHeight="1"/>
    <row r="40257" ht="13.5" customHeight="1"/>
    <row r="40259" ht="13.5" customHeight="1"/>
    <row r="40261" ht="13.5" customHeight="1"/>
    <row r="40263" ht="13.5" customHeight="1"/>
    <row r="40265" ht="13.5" customHeight="1"/>
    <row r="40267" ht="13.5" customHeight="1"/>
    <row r="40269" ht="13.5" customHeight="1"/>
    <row r="40271" ht="13.5" customHeight="1"/>
    <row r="40273" ht="13.5" customHeight="1"/>
    <row r="40275" ht="13.5" customHeight="1"/>
    <row r="40277" ht="13.5" customHeight="1"/>
    <row r="40279" ht="13.5" customHeight="1"/>
    <row r="40281" ht="13.5" customHeight="1"/>
    <row r="40283" ht="13.5" customHeight="1"/>
    <row r="40285" ht="13.5" customHeight="1"/>
    <row r="40287" ht="13.5" customHeight="1"/>
    <row r="40289" ht="13.5" customHeight="1"/>
    <row r="40291" ht="13.5" customHeight="1"/>
    <row r="40293" ht="13.5" customHeight="1"/>
    <row r="40295" ht="13.5" customHeight="1"/>
    <row r="40297" ht="13.5" customHeight="1"/>
    <row r="40299" ht="13.5" customHeight="1"/>
    <row r="40301" ht="13.5" customHeight="1"/>
    <row r="40303" ht="13.5" customHeight="1"/>
    <row r="40305" ht="13.5" customHeight="1"/>
    <row r="40307" ht="13.5" customHeight="1"/>
    <row r="40309" ht="13.5" customHeight="1"/>
    <row r="40311" ht="13.5" customHeight="1"/>
    <row r="40313" ht="13.5" customHeight="1"/>
    <row r="40315" ht="13.5" customHeight="1"/>
    <row r="40317" ht="13.5" customHeight="1"/>
    <row r="40319" ht="13.5" customHeight="1"/>
    <row r="40321" ht="13.5" customHeight="1"/>
    <row r="40323" ht="13.5" customHeight="1"/>
    <row r="40325" ht="13.5" customHeight="1"/>
    <row r="40327" ht="13.5" customHeight="1"/>
    <row r="40329" ht="13.5" customHeight="1"/>
    <row r="40331" ht="13.5" customHeight="1"/>
    <row r="40333" ht="13.5" customHeight="1"/>
    <row r="40335" ht="13.5" customHeight="1"/>
    <row r="40337" ht="13.5" customHeight="1"/>
    <row r="40339" ht="13.5" customHeight="1"/>
    <row r="40341" ht="13.5" customHeight="1"/>
    <row r="40343" ht="13.5" customHeight="1"/>
    <row r="40345" ht="13.5" customHeight="1"/>
    <row r="40347" ht="13.5" customHeight="1"/>
    <row r="40349" ht="13.5" customHeight="1"/>
    <row r="40351" ht="13.5" customHeight="1"/>
    <row r="40353" ht="13.5" customHeight="1"/>
    <row r="40355" ht="13.5" customHeight="1"/>
    <row r="40357" ht="13.5" customHeight="1"/>
    <row r="40359" ht="13.5" customHeight="1"/>
    <row r="40361" ht="13.5" customHeight="1"/>
    <row r="40363" ht="13.5" customHeight="1"/>
    <row r="40365" ht="13.5" customHeight="1"/>
    <row r="40367" ht="13.5" customHeight="1"/>
    <row r="40369" ht="13.5" customHeight="1"/>
    <row r="40371" ht="13.5" customHeight="1"/>
    <row r="40373" ht="13.5" customHeight="1"/>
    <row r="40375" ht="13.5" customHeight="1"/>
    <row r="40377" ht="13.5" customHeight="1"/>
    <row r="40379" ht="13.5" customHeight="1"/>
    <row r="40381" ht="13.5" customHeight="1"/>
    <row r="40383" ht="13.5" customHeight="1"/>
    <row r="40385" ht="13.5" customHeight="1"/>
    <row r="40387" ht="13.5" customHeight="1"/>
    <row r="40389" ht="13.5" customHeight="1"/>
    <row r="40391" ht="13.5" customHeight="1"/>
    <row r="40393" ht="13.5" customHeight="1"/>
    <row r="40395" ht="13.5" customHeight="1"/>
    <row r="40397" ht="13.5" customHeight="1"/>
    <row r="40399" ht="13.5" customHeight="1"/>
    <row r="40401" ht="13.5" customHeight="1"/>
    <row r="40403" ht="13.5" customHeight="1"/>
    <row r="40405" ht="13.5" customHeight="1"/>
    <row r="40407" ht="13.5" customHeight="1"/>
    <row r="40409" ht="13.5" customHeight="1"/>
    <row r="40411" ht="13.5" customHeight="1"/>
    <row r="40413" ht="13.5" customHeight="1"/>
    <row r="40415" ht="13.5" customHeight="1"/>
    <row r="40417" ht="13.5" customHeight="1"/>
    <row r="40419" ht="13.5" customHeight="1"/>
    <row r="40421" ht="13.5" customHeight="1"/>
    <row r="40423" ht="13.5" customHeight="1"/>
    <row r="40425" ht="13.5" customHeight="1"/>
    <row r="40427" ht="13.5" customHeight="1"/>
    <row r="40429" ht="13.5" customHeight="1"/>
    <row r="40431" ht="13.5" customHeight="1"/>
    <row r="40433" ht="13.5" customHeight="1"/>
    <row r="40435" ht="13.5" customHeight="1"/>
    <row r="40437" ht="13.5" customHeight="1"/>
    <row r="40439" ht="13.5" customHeight="1"/>
    <row r="40441" ht="13.5" customHeight="1"/>
    <row r="40443" ht="13.5" customHeight="1"/>
    <row r="40445" ht="13.5" customHeight="1"/>
    <row r="40447" ht="13.5" customHeight="1"/>
    <row r="40449" ht="13.5" customHeight="1"/>
    <row r="40451" ht="13.5" customHeight="1"/>
    <row r="40453" ht="13.5" customHeight="1"/>
    <row r="40455" ht="13.5" customHeight="1"/>
    <row r="40457" ht="13.5" customHeight="1"/>
    <row r="40459" ht="13.5" customHeight="1"/>
    <row r="40461" ht="13.5" customHeight="1"/>
    <row r="40463" ht="13.5" customHeight="1"/>
    <row r="40465" ht="13.5" customHeight="1"/>
    <row r="40467" ht="13.5" customHeight="1"/>
    <row r="40469" ht="13.5" customHeight="1"/>
    <row r="40471" ht="13.5" customHeight="1"/>
    <row r="40473" ht="13.5" customHeight="1"/>
    <row r="40475" ht="13.5" customHeight="1"/>
    <row r="40477" ht="13.5" customHeight="1"/>
    <row r="40479" ht="13.5" customHeight="1"/>
    <row r="40481" ht="13.5" customHeight="1"/>
    <row r="40483" ht="13.5" customHeight="1"/>
    <row r="40485" ht="13.5" customHeight="1"/>
    <row r="40487" ht="13.5" customHeight="1"/>
    <row r="40489" ht="13.5" customHeight="1"/>
    <row r="40491" ht="13.5" customHeight="1"/>
    <row r="40493" ht="13.5" customHeight="1"/>
    <row r="40495" ht="13.5" customHeight="1"/>
    <row r="40497" ht="13.5" customHeight="1"/>
    <row r="40499" ht="13.5" customHeight="1"/>
    <row r="40501" ht="13.5" customHeight="1"/>
    <row r="40503" ht="13.5" customHeight="1"/>
    <row r="40505" ht="13.5" customHeight="1"/>
    <row r="40507" ht="13.5" customHeight="1"/>
    <row r="40509" ht="13.5" customHeight="1"/>
    <row r="40511" ht="13.5" customHeight="1"/>
    <row r="40513" ht="13.5" customHeight="1"/>
    <row r="40515" ht="13.5" customHeight="1"/>
    <row r="40517" ht="13.5" customHeight="1"/>
    <row r="40519" ht="13.5" customHeight="1"/>
    <row r="40521" ht="13.5" customHeight="1"/>
    <row r="40523" ht="13.5" customHeight="1"/>
    <row r="40525" ht="13.5" customHeight="1"/>
    <row r="40527" ht="13.5" customHeight="1"/>
    <row r="40529" ht="13.5" customHeight="1"/>
    <row r="40531" ht="13.5" customHeight="1"/>
    <row r="40533" ht="13.5" customHeight="1"/>
    <row r="40535" ht="13.5" customHeight="1"/>
    <row r="40537" ht="13.5" customHeight="1"/>
    <row r="40539" ht="13.5" customHeight="1"/>
    <row r="40541" ht="13.5" customHeight="1"/>
    <row r="40543" ht="13.5" customHeight="1"/>
    <row r="40545" ht="13.5" customHeight="1"/>
    <row r="40547" ht="13.5" customHeight="1"/>
    <row r="40549" ht="13.5" customHeight="1"/>
    <row r="40551" ht="13.5" customHeight="1"/>
    <row r="40553" ht="13.5" customHeight="1"/>
    <row r="40555" ht="13.5" customHeight="1"/>
    <row r="40557" ht="13.5" customHeight="1"/>
    <row r="40559" ht="13.5" customHeight="1"/>
    <row r="40561" ht="13.5" customHeight="1"/>
    <row r="40563" ht="13.5" customHeight="1"/>
    <row r="40565" ht="13.5" customHeight="1"/>
    <row r="40567" ht="13.5" customHeight="1"/>
    <row r="40569" ht="13.5" customHeight="1"/>
    <row r="40571" ht="13.5" customHeight="1"/>
    <row r="40573" ht="13.5" customHeight="1"/>
    <row r="40575" ht="13.5" customHeight="1"/>
    <row r="40577" ht="13.5" customHeight="1"/>
    <row r="40579" ht="13.5" customHeight="1"/>
    <row r="40581" ht="13.5" customHeight="1"/>
    <row r="40583" ht="13.5" customHeight="1"/>
    <row r="40585" ht="13.5" customHeight="1"/>
    <row r="40587" ht="13.5" customHeight="1"/>
    <row r="40589" ht="13.5" customHeight="1"/>
    <row r="40591" ht="13.5" customHeight="1"/>
    <row r="40593" ht="13.5" customHeight="1"/>
    <row r="40595" ht="13.5" customHeight="1"/>
    <row r="40597" ht="13.5" customHeight="1"/>
    <row r="40599" ht="13.5" customHeight="1"/>
    <row r="40601" ht="13.5" customHeight="1"/>
    <row r="40603" ht="13.5" customHeight="1"/>
    <row r="40605" ht="13.5" customHeight="1"/>
    <row r="40607" ht="13.5" customHeight="1"/>
    <row r="40609" ht="13.5" customHeight="1"/>
    <row r="40611" ht="13.5" customHeight="1"/>
    <row r="40613" ht="13.5" customHeight="1"/>
    <row r="40615" ht="13.5" customHeight="1"/>
    <row r="40617" ht="13.5" customHeight="1"/>
    <row r="40619" ht="13.5" customHeight="1"/>
    <row r="40621" ht="13.5" customHeight="1"/>
    <row r="40623" ht="13.5" customHeight="1"/>
    <row r="40625" ht="13.5" customHeight="1"/>
    <row r="40627" ht="13.5" customHeight="1"/>
    <row r="40629" ht="13.5" customHeight="1"/>
    <row r="40631" ht="13.5" customHeight="1"/>
    <row r="40633" ht="13.5" customHeight="1"/>
    <row r="40635" ht="13.5" customHeight="1"/>
    <row r="40637" ht="13.5" customHeight="1"/>
    <row r="40639" ht="13.5" customHeight="1"/>
    <row r="40641" ht="13.5" customHeight="1"/>
    <row r="40643" ht="13.5" customHeight="1"/>
    <row r="40645" ht="13.5" customHeight="1"/>
    <row r="40647" ht="13.5" customHeight="1"/>
    <row r="40649" ht="13.5" customHeight="1"/>
    <row r="40651" ht="13.5" customHeight="1"/>
    <row r="40653" ht="13.5" customHeight="1"/>
    <row r="40655" ht="13.5" customHeight="1"/>
    <row r="40657" ht="13.5" customHeight="1"/>
    <row r="40659" ht="13.5" customHeight="1"/>
    <row r="40661" ht="13.5" customHeight="1"/>
    <row r="40663" ht="13.5" customHeight="1"/>
    <row r="40665" ht="13.5" customHeight="1"/>
    <row r="40667" ht="13.5" customHeight="1"/>
    <row r="40669" ht="13.5" customHeight="1"/>
    <row r="40671" ht="13.5" customHeight="1"/>
    <row r="40673" ht="13.5" customHeight="1"/>
    <row r="40675" ht="13.5" customHeight="1"/>
    <row r="40677" ht="13.5" customHeight="1"/>
    <row r="40679" ht="13.5" customHeight="1"/>
    <row r="40681" ht="13.5" customHeight="1"/>
    <row r="40683" ht="13.5" customHeight="1"/>
    <row r="40685" ht="13.5" customHeight="1"/>
    <row r="40687" ht="13.5" customHeight="1"/>
    <row r="40689" ht="13.5" customHeight="1"/>
    <row r="40691" ht="13.5" customHeight="1"/>
    <row r="40693" ht="13.5" customHeight="1"/>
    <row r="40695" ht="13.5" customHeight="1"/>
    <row r="40697" ht="13.5" customHeight="1"/>
    <row r="40699" ht="13.5" customHeight="1"/>
    <row r="40701" ht="13.5" customHeight="1"/>
    <row r="40703" ht="13.5" customHeight="1"/>
    <row r="40705" ht="13.5" customHeight="1"/>
    <row r="40707" ht="13.5" customHeight="1"/>
    <row r="40709" ht="13.5" customHeight="1"/>
    <row r="40711" ht="13.5" customHeight="1"/>
    <row r="40713" ht="13.5" customHeight="1"/>
    <row r="40715" ht="13.5" customHeight="1"/>
    <row r="40717" ht="13.5" customHeight="1"/>
    <row r="40719" ht="13.5" customHeight="1"/>
    <row r="40721" ht="13.5" customHeight="1"/>
    <row r="40723" ht="13.5" customHeight="1"/>
    <row r="40725" ht="13.5" customHeight="1"/>
    <row r="40727" ht="13.5" customHeight="1"/>
    <row r="40729" ht="13.5" customHeight="1"/>
    <row r="40731" ht="13.5" customHeight="1"/>
    <row r="40733" ht="13.5" customHeight="1"/>
    <row r="40735" ht="13.5" customHeight="1"/>
    <row r="40737" ht="13.5" customHeight="1"/>
    <row r="40739" ht="13.5" customHeight="1"/>
    <row r="40741" ht="13.5" customHeight="1"/>
    <row r="40743" ht="13.5" customHeight="1"/>
    <row r="40745" ht="13.5" customHeight="1"/>
    <row r="40747" ht="13.5" customHeight="1"/>
    <row r="40749" ht="13.5" customHeight="1"/>
    <row r="40751" ht="13.5" customHeight="1"/>
    <row r="40753" ht="13.5" customHeight="1"/>
    <row r="40755" ht="13.5" customHeight="1"/>
    <row r="40757" ht="13.5" customHeight="1"/>
    <row r="40759" ht="13.5" customHeight="1"/>
    <row r="40761" ht="13.5" customHeight="1"/>
    <row r="40763" ht="13.5" customHeight="1"/>
    <row r="40765" ht="13.5" customHeight="1"/>
    <row r="40767" ht="13.5" customHeight="1"/>
    <row r="40769" ht="13.5" customHeight="1"/>
    <row r="40771" ht="13.5" customHeight="1"/>
    <row r="40773" ht="13.5" customHeight="1"/>
    <row r="40775" ht="13.5" customHeight="1"/>
    <row r="40777" ht="13.5" customHeight="1"/>
    <row r="40779" ht="13.5" customHeight="1"/>
    <row r="40781" ht="13.5" customHeight="1"/>
    <row r="40783" ht="13.5" customHeight="1"/>
    <row r="40785" ht="13.5" customHeight="1"/>
    <row r="40787" ht="13.5" customHeight="1"/>
    <row r="40789" ht="13.5" customHeight="1"/>
    <row r="40791" ht="13.5" customHeight="1"/>
    <row r="40793" ht="13.5" customHeight="1"/>
    <row r="40795" ht="13.5" customHeight="1"/>
    <row r="40797" ht="13.5" customHeight="1"/>
    <row r="40799" ht="13.5" customHeight="1"/>
    <row r="40801" ht="13.5" customHeight="1"/>
    <row r="40803" ht="13.5" customHeight="1"/>
    <row r="40805" ht="13.5" customHeight="1"/>
    <row r="40807" ht="13.5" customHeight="1"/>
    <row r="40809" ht="13.5" customHeight="1"/>
    <row r="40811" ht="13.5" customHeight="1"/>
    <row r="40813" ht="13.5" customHeight="1"/>
    <row r="40815" ht="13.5" customHeight="1"/>
    <row r="40817" ht="13.5" customHeight="1"/>
    <row r="40819" ht="13.5" customHeight="1"/>
    <row r="40821" ht="13.5" customHeight="1"/>
    <row r="40823" ht="13.5" customHeight="1"/>
    <row r="40825" ht="13.5" customHeight="1"/>
    <row r="40827" ht="13.5" customHeight="1"/>
    <row r="40829" ht="13.5" customHeight="1"/>
    <row r="40831" ht="13.5" customHeight="1"/>
    <row r="40833" ht="13.5" customHeight="1"/>
    <row r="40835" ht="13.5" customHeight="1"/>
    <row r="40837" ht="13.5" customHeight="1"/>
    <row r="40839" ht="13.5" customHeight="1"/>
    <row r="40841" ht="13.5" customHeight="1"/>
    <row r="40843" ht="13.5" customHeight="1"/>
    <row r="40845" ht="13.5" customHeight="1"/>
    <row r="40847" ht="13.5" customHeight="1"/>
    <row r="40849" ht="13.5" customHeight="1"/>
    <row r="40851" ht="13.5" customHeight="1"/>
    <row r="40853" ht="13.5" customHeight="1"/>
    <row r="40855" ht="13.5" customHeight="1"/>
    <row r="40857" ht="13.5" customHeight="1"/>
    <row r="40859" ht="13.5" customHeight="1"/>
    <row r="40861" ht="13.5" customHeight="1"/>
    <row r="40863" ht="13.5" customHeight="1"/>
    <row r="40865" ht="13.5" customHeight="1"/>
    <row r="40867" ht="13.5" customHeight="1"/>
    <row r="40869" ht="13.5" customHeight="1"/>
    <row r="40871" ht="13.5" customHeight="1"/>
    <row r="40873" ht="13.5" customHeight="1"/>
    <row r="40875" ht="13.5" customHeight="1"/>
    <row r="40877" ht="13.5" customHeight="1"/>
    <row r="40879" ht="13.5" customHeight="1"/>
    <row r="40881" ht="13.5" customHeight="1"/>
    <row r="40883" ht="13.5" customHeight="1"/>
    <row r="40885" ht="13.5" customHeight="1"/>
    <row r="40887" ht="13.5" customHeight="1"/>
    <row r="40889" ht="13.5" customHeight="1"/>
    <row r="40891" ht="13.5" customHeight="1"/>
    <row r="40893" ht="13.5" customHeight="1"/>
    <row r="40895" ht="13.5" customHeight="1"/>
    <row r="40897" ht="13.5" customHeight="1"/>
    <row r="40899" ht="13.5" customHeight="1"/>
    <row r="40901" ht="13.5" customHeight="1"/>
    <row r="40903" ht="13.5" customHeight="1"/>
    <row r="40905" ht="13.5" customHeight="1"/>
    <row r="40907" ht="13.5" customHeight="1"/>
    <row r="40909" ht="13.5" customHeight="1"/>
    <row r="40911" ht="13.5" customHeight="1"/>
    <row r="40913" ht="13.5" customHeight="1"/>
    <row r="40915" ht="13.5" customHeight="1"/>
    <row r="40917" ht="13.5" customHeight="1"/>
    <row r="40919" ht="13.5" customHeight="1"/>
    <row r="40921" ht="13.5" customHeight="1"/>
    <row r="40923" ht="13.5" customHeight="1"/>
    <row r="40925" ht="13.5" customHeight="1"/>
    <row r="40927" ht="13.5" customHeight="1"/>
    <row r="40929" ht="13.5" customHeight="1"/>
    <row r="40931" ht="13.5" customHeight="1"/>
    <row r="40933" ht="13.5" customHeight="1"/>
    <row r="40935" ht="13.5" customHeight="1"/>
    <row r="40937" ht="13.5" customHeight="1"/>
    <row r="40939" ht="13.5" customHeight="1"/>
    <row r="40941" ht="13.5" customHeight="1"/>
    <row r="40943" ht="13.5" customHeight="1"/>
    <row r="40945" ht="13.5" customHeight="1"/>
    <row r="40947" ht="13.5" customHeight="1"/>
    <row r="40949" ht="13.5" customHeight="1"/>
    <row r="40951" ht="13.5" customHeight="1"/>
    <row r="40953" ht="13.5" customHeight="1"/>
    <row r="40955" ht="13.5" customHeight="1"/>
    <row r="40957" ht="13.5" customHeight="1"/>
    <row r="40959" ht="13.5" customHeight="1"/>
    <row r="40961" ht="13.5" customHeight="1"/>
    <row r="40963" ht="13.5" customHeight="1"/>
    <row r="40965" ht="13.5" customHeight="1"/>
    <row r="40967" ht="13.5" customHeight="1"/>
    <row r="40969" ht="13.5" customHeight="1"/>
    <row r="40971" ht="13.5" customHeight="1"/>
    <row r="40973" ht="13.5" customHeight="1"/>
    <row r="40975" ht="13.5" customHeight="1"/>
    <row r="40977" ht="13.5" customHeight="1"/>
    <row r="40979" ht="13.5" customHeight="1"/>
    <row r="40981" ht="13.5" customHeight="1"/>
    <row r="40983" ht="13.5" customHeight="1"/>
    <row r="40985" ht="13.5" customHeight="1"/>
    <row r="40987" ht="13.5" customHeight="1"/>
    <row r="40989" ht="13.5" customHeight="1"/>
    <row r="40991" ht="13.5" customHeight="1"/>
    <row r="40993" ht="13.5" customHeight="1"/>
    <row r="40995" ht="13.5" customHeight="1"/>
    <row r="40997" ht="13.5" customHeight="1"/>
    <row r="40999" ht="13.5" customHeight="1"/>
    <row r="41001" ht="13.5" customHeight="1"/>
    <row r="41003" ht="13.5" customHeight="1"/>
    <row r="41005" ht="13.5" customHeight="1"/>
    <row r="41007" ht="13.5" customHeight="1"/>
    <row r="41009" ht="13.5" customHeight="1"/>
    <row r="41011" ht="13.5" customHeight="1"/>
    <row r="41013" ht="13.5" customHeight="1"/>
    <row r="41015" ht="13.5" customHeight="1"/>
    <row r="41017" ht="13.5" customHeight="1"/>
    <row r="41019" ht="13.5" customHeight="1"/>
    <row r="41021" ht="13.5" customHeight="1"/>
    <row r="41023" ht="13.5" customHeight="1"/>
    <row r="41025" ht="13.5" customHeight="1"/>
    <row r="41027" ht="13.5" customHeight="1"/>
    <row r="41029" ht="13.5" customHeight="1"/>
    <row r="41031" ht="13.5" customHeight="1"/>
    <row r="41033" ht="13.5" customHeight="1"/>
    <row r="41035" ht="13.5" customHeight="1"/>
    <row r="41037" ht="13.5" customHeight="1"/>
    <row r="41039" ht="13.5" customHeight="1"/>
    <row r="41041" ht="13.5" customHeight="1"/>
    <row r="41043" ht="13.5" customHeight="1"/>
    <row r="41045" ht="13.5" customHeight="1"/>
    <row r="41047" ht="13.5" customHeight="1"/>
    <row r="41049" ht="13.5" customHeight="1"/>
    <row r="41051" ht="13.5" customHeight="1"/>
    <row r="41053" ht="13.5" customHeight="1"/>
    <row r="41055" ht="13.5" customHeight="1"/>
    <row r="41057" ht="13.5" customHeight="1"/>
    <row r="41059" ht="13.5" customHeight="1"/>
    <row r="41061" ht="13.5" customHeight="1"/>
    <row r="41063" ht="13.5" customHeight="1"/>
    <row r="41065" ht="13.5" customHeight="1"/>
    <row r="41067" ht="13.5" customHeight="1"/>
    <row r="41069" ht="13.5" customHeight="1"/>
    <row r="41071" ht="13.5" customHeight="1"/>
    <row r="41073" ht="13.5" customHeight="1"/>
    <row r="41075" ht="13.5" customHeight="1"/>
    <row r="41077" ht="13.5" customHeight="1"/>
    <row r="41079" ht="13.5" customHeight="1"/>
    <row r="41081" ht="13.5" customHeight="1"/>
    <row r="41083" ht="13.5" customHeight="1"/>
    <row r="41085" ht="13.5" customHeight="1"/>
    <row r="41087" ht="13.5" customHeight="1"/>
    <row r="41089" ht="13.5" customHeight="1"/>
    <row r="41091" ht="13.5" customHeight="1"/>
    <row r="41093" ht="13.5" customHeight="1"/>
    <row r="41095" ht="13.5" customHeight="1"/>
    <row r="41097" ht="13.5" customHeight="1"/>
    <row r="41099" ht="13.5" customHeight="1"/>
    <row r="41101" ht="13.5" customHeight="1"/>
    <row r="41103" ht="13.5" customHeight="1"/>
    <row r="41105" ht="13.5" customHeight="1"/>
    <row r="41107" ht="13.5" customHeight="1"/>
    <row r="41109" ht="13.5" customHeight="1"/>
    <row r="41111" ht="13.5" customHeight="1"/>
    <row r="41113" ht="13.5" customHeight="1"/>
    <row r="41115" ht="13.5" customHeight="1"/>
    <row r="41117" ht="13.5" customHeight="1"/>
    <row r="41119" ht="13.5" customHeight="1"/>
    <row r="41121" ht="13.5" customHeight="1"/>
    <row r="41123" ht="13.5" customHeight="1"/>
    <row r="41125" ht="13.5" customHeight="1"/>
    <row r="41127" ht="13.5" customHeight="1"/>
    <row r="41129" ht="13.5" customHeight="1"/>
    <row r="41131" ht="13.5" customHeight="1"/>
    <row r="41133" ht="13.5" customHeight="1"/>
    <row r="41135" ht="13.5" customHeight="1"/>
    <row r="41137" ht="13.5" customHeight="1"/>
    <row r="41139" ht="13.5" customHeight="1"/>
    <row r="41141" ht="13.5" customHeight="1"/>
    <row r="41143" ht="13.5" customHeight="1"/>
    <row r="41145" ht="13.5" customHeight="1"/>
    <row r="41147" ht="13.5" customHeight="1"/>
    <row r="41149" ht="13.5" customHeight="1"/>
    <row r="41151" ht="13.5" customHeight="1"/>
    <row r="41153" ht="13.5" customHeight="1"/>
    <row r="41155" ht="13.5" customHeight="1"/>
    <row r="41157" ht="13.5" customHeight="1"/>
    <row r="41159" ht="13.5" customHeight="1"/>
    <row r="41161" ht="13.5" customHeight="1"/>
    <row r="41163" ht="13.5" customHeight="1"/>
    <row r="41165" ht="13.5" customHeight="1"/>
    <row r="41167" ht="13.5" customHeight="1"/>
    <row r="41169" ht="13.5" customHeight="1"/>
    <row r="41171" ht="13.5" customHeight="1"/>
    <row r="41173" ht="13.5" customHeight="1"/>
    <row r="41175" ht="13.5" customHeight="1"/>
    <row r="41177" ht="13.5" customHeight="1"/>
    <row r="41179" ht="13.5" customHeight="1"/>
    <row r="41181" ht="13.5" customHeight="1"/>
    <row r="41183" ht="13.5" customHeight="1"/>
    <row r="41185" ht="13.5" customHeight="1"/>
    <row r="41187" ht="13.5" customHeight="1"/>
    <row r="41189" ht="13.5" customHeight="1"/>
    <row r="41191" ht="13.5" customHeight="1"/>
    <row r="41193" ht="13.5" customHeight="1"/>
    <row r="41195" ht="13.5" customHeight="1"/>
    <row r="41197" ht="13.5" customHeight="1"/>
    <row r="41199" ht="13.5" customHeight="1"/>
    <row r="41201" ht="13.5" customHeight="1"/>
    <row r="41203" ht="13.5" customHeight="1"/>
    <row r="41205" ht="13.5" customHeight="1"/>
    <row r="41207" ht="13.5" customHeight="1"/>
    <row r="41209" ht="13.5" customHeight="1"/>
    <row r="41211" ht="13.5" customHeight="1"/>
    <row r="41213" ht="13.5" customHeight="1"/>
    <row r="41215" ht="13.5" customHeight="1"/>
    <row r="41217" ht="13.5" customHeight="1"/>
    <row r="41219" ht="13.5" customHeight="1"/>
    <row r="41221" ht="13.5" customHeight="1"/>
    <row r="41223" ht="13.5" customHeight="1"/>
    <row r="41225" ht="13.5" customHeight="1"/>
    <row r="41227" ht="13.5" customHeight="1"/>
    <row r="41229" ht="13.5" customHeight="1"/>
    <row r="41231" ht="13.5" customHeight="1"/>
    <row r="41233" ht="13.5" customHeight="1"/>
    <row r="41235" ht="13.5" customHeight="1"/>
    <row r="41237" ht="13.5" customHeight="1"/>
    <row r="41239" ht="13.5" customHeight="1"/>
    <row r="41241" ht="13.5" customHeight="1"/>
    <row r="41243" ht="13.5" customHeight="1"/>
    <row r="41245" ht="13.5" customHeight="1"/>
    <row r="41247" ht="13.5" customHeight="1"/>
    <row r="41249" ht="13.5" customHeight="1"/>
    <row r="41251" ht="13.5" customHeight="1"/>
    <row r="41253" ht="13.5" customHeight="1"/>
    <row r="41255" ht="13.5" customHeight="1"/>
    <row r="41257" ht="13.5" customHeight="1"/>
    <row r="41259" ht="13.5" customHeight="1"/>
    <row r="41261" ht="13.5" customHeight="1"/>
    <row r="41263" ht="13.5" customHeight="1"/>
    <row r="41265" ht="13.5" customHeight="1"/>
    <row r="41267" ht="13.5" customHeight="1"/>
    <row r="41269" ht="13.5" customHeight="1"/>
    <row r="41271" ht="13.5" customHeight="1"/>
    <row r="41273" ht="13.5" customHeight="1"/>
    <row r="41275" ht="13.5" customHeight="1"/>
    <row r="41277" ht="13.5" customHeight="1"/>
    <row r="41279" ht="13.5" customHeight="1"/>
    <row r="41281" ht="13.5" customHeight="1"/>
    <row r="41283" ht="13.5" customHeight="1"/>
    <row r="41285" ht="13.5" customHeight="1"/>
    <row r="41287" ht="13.5" customHeight="1"/>
    <row r="41289" ht="13.5" customHeight="1"/>
    <row r="41291" ht="13.5" customHeight="1"/>
    <row r="41293" ht="13.5" customHeight="1"/>
    <row r="41295" ht="13.5" customHeight="1"/>
    <row r="41297" ht="13.5" customHeight="1"/>
    <row r="41299" ht="13.5" customHeight="1"/>
    <row r="41301" ht="13.5" customHeight="1"/>
    <row r="41303" ht="13.5" customHeight="1"/>
    <row r="41305" ht="13.5" customHeight="1"/>
    <row r="41307" ht="13.5" customHeight="1"/>
    <row r="41309" ht="13.5" customHeight="1"/>
    <row r="41311" ht="13.5" customHeight="1"/>
    <row r="41313" ht="13.5" customHeight="1"/>
    <row r="41315" ht="13.5" customHeight="1"/>
    <row r="41317" ht="13.5" customHeight="1"/>
    <row r="41319" ht="13.5" customHeight="1"/>
    <row r="41321" ht="13.5" customHeight="1"/>
    <row r="41323" ht="13.5" customHeight="1"/>
    <row r="41325" ht="13.5" customHeight="1"/>
    <row r="41327" ht="13.5" customHeight="1"/>
    <row r="41329" ht="13.5" customHeight="1"/>
    <row r="41331" ht="13.5" customHeight="1"/>
    <row r="41333" ht="13.5" customHeight="1"/>
    <row r="41335" ht="13.5" customHeight="1"/>
    <row r="41337" ht="13.5" customHeight="1"/>
    <row r="41339" ht="13.5" customHeight="1"/>
    <row r="41341" ht="13.5" customHeight="1"/>
    <row r="41343" ht="13.5" customHeight="1"/>
    <row r="41345" ht="13.5" customHeight="1"/>
    <row r="41347" ht="13.5" customHeight="1"/>
    <row r="41349" ht="13.5" customHeight="1"/>
    <row r="41351" ht="13.5" customHeight="1"/>
    <row r="41353" ht="13.5" customHeight="1"/>
    <row r="41355" ht="13.5" customHeight="1"/>
    <row r="41357" ht="13.5" customHeight="1"/>
    <row r="41359" ht="13.5" customHeight="1"/>
    <row r="41361" ht="13.5" customHeight="1"/>
    <row r="41363" ht="13.5" customHeight="1"/>
    <row r="41365" ht="13.5" customHeight="1"/>
    <row r="41367" ht="13.5" customHeight="1"/>
    <row r="41369" ht="13.5" customHeight="1"/>
    <row r="41371" ht="13.5" customHeight="1"/>
    <row r="41373" ht="13.5" customHeight="1"/>
    <row r="41375" ht="13.5" customHeight="1"/>
    <row r="41377" ht="13.5" customHeight="1"/>
    <row r="41379" ht="13.5" customHeight="1"/>
    <row r="41381" ht="13.5" customHeight="1"/>
    <row r="41383" ht="13.5" customHeight="1"/>
    <row r="41385" ht="13.5" customHeight="1"/>
    <row r="41387" ht="13.5" customHeight="1"/>
    <row r="41389" ht="13.5" customHeight="1"/>
    <row r="41391" ht="13.5" customHeight="1"/>
    <row r="41393" ht="13.5" customHeight="1"/>
    <row r="41395" ht="13.5" customHeight="1"/>
    <row r="41397" ht="13.5" customHeight="1"/>
    <row r="41399" ht="13.5" customHeight="1"/>
    <row r="41401" ht="13.5" customHeight="1"/>
    <row r="41403" ht="13.5" customHeight="1"/>
    <row r="41405" ht="13.5" customHeight="1"/>
    <row r="41407" ht="13.5" customHeight="1"/>
    <row r="41409" ht="13.5" customHeight="1"/>
    <row r="41411" ht="13.5" customHeight="1"/>
    <row r="41413" ht="13.5" customHeight="1"/>
    <row r="41415" ht="13.5" customHeight="1"/>
    <row r="41417" ht="13.5" customHeight="1"/>
    <row r="41419" ht="13.5" customHeight="1"/>
    <row r="41421" ht="13.5" customHeight="1"/>
    <row r="41423" ht="13.5" customHeight="1"/>
    <row r="41425" ht="13.5" customHeight="1"/>
    <row r="41427" ht="13.5" customHeight="1"/>
    <row r="41429" ht="13.5" customHeight="1"/>
    <row r="41431" ht="13.5" customHeight="1"/>
    <row r="41433" ht="13.5" customHeight="1"/>
    <row r="41435" ht="13.5" customHeight="1"/>
    <row r="41437" ht="13.5" customHeight="1"/>
    <row r="41439" ht="13.5" customHeight="1"/>
    <row r="41441" ht="13.5" customHeight="1"/>
    <row r="41443" ht="13.5" customHeight="1"/>
    <row r="41445" ht="13.5" customHeight="1"/>
    <row r="41447" ht="13.5" customHeight="1"/>
    <row r="41449" ht="13.5" customHeight="1"/>
    <row r="41451" ht="13.5" customHeight="1"/>
    <row r="41453" ht="13.5" customHeight="1"/>
    <row r="41455" ht="13.5" customHeight="1"/>
    <row r="41457" ht="13.5" customHeight="1"/>
    <row r="41459" ht="13.5" customHeight="1"/>
    <row r="41461" ht="13.5" customHeight="1"/>
    <row r="41463" ht="13.5" customHeight="1"/>
    <row r="41465" ht="13.5" customHeight="1"/>
    <row r="41467" ht="13.5" customHeight="1"/>
    <row r="41469" ht="13.5" customHeight="1"/>
    <row r="41471" ht="13.5" customHeight="1"/>
    <row r="41473" ht="13.5" customHeight="1"/>
    <row r="41475" ht="13.5" customHeight="1"/>
    <row r="41477" ht="13.5" customHeight="1"/>
    <row r="41479" ht="13.5" customHeight="1"/>
    <row r="41481" ht="13.5" customHeight="1"/>
    <row r="41483" ht="13.5" customHeight="1"/>
    <row r="41485" ht="13.5" customHeight="1"/>
    <row r="41487" ht="13.5" customHeight="1"/>
    <row r="41489" ht="13.5" customHeight="1"/>
    <row r="41491" ht="13.5" customHeight="1"/>
    <row r="41493" ht="13.5" customHeight="1"/>
    <row r="41495" ht="13.5" customHeight="1"/>
    <row r="41497" ht="13.5" customHeight="1"/>
    <row r="41499" ht="13.5" customHeight="1"/>
    <row r="41501" ht="13.5" customHeight="1"/>
    <row r="41503" ht="13.5" customHeight="1"/>
    <row r="41505" ht="13.5" customHeight="1"/>
    <row r="41507" ht="13.5" customHeight="1"/>
    <row r="41509" ht="13.5" customHeight="1"/>
    <row r="41511" ht="13.5" customHeight="1"/>
    <row r="41513" ht="13.5" customHeight="1"/>
    <row r="41515" ht="13.5" customHeight="1"/>
    <row r="41517" ht="13.5" customHeight="1"/>
    <row r="41519" ht="13.5" customHeight="1"/>
    <row r="41521" ht="13.5" customHeight="1"/>
    <row r="41523" ht="13.5" customHeight="1"/>
    <row r="41525" ht="13.5" customHeight="1"/>
    <row r="41527" ht="13.5" customHeight="1"/>
    <row r="41529" ht="13.5" customHeight="1"/>
    <row r="41531" ht="13.5" customHeight="1"/>
    <row r="41533" ht="13.5" customHeight="1"/>
    <row r="41535" ht="13.5" customHeight="1"/>
    <row r="41537" ht="13.5" customHeight="1"/>
    <row r="41539" ht="13.5" customHeight="1"/>
    <row r="41541" ht="13.5" customHeight="1"/>
    <row r="41543" ht="13.5" customHeight="1"/>
    <row r="41545" ht="13.5" customHeight="1"/>
    <row r="41547" ht="13.5" customHeight="1"/>
    <row r="41549" ht="13.5" customHeight="1"/>
    <row r="41551" ht="13.5" customHeight="1"/>
    <row r="41553" ht="13.5" customHeight="1"/>
    <row r="41555" ht="13.5" customHeight="1"/>
    <row r="41557" ht="13.5" customHeight="1"/>
    <row r="41559" ht="13.5" customHeight="1"/>
    <row r="41561" ht="13.5" customHeight="1"/>
    <row r="41563" ht="13.5" customHeight="1"/>
    <row r="41565" ht="13.5" customHeight="1"/>
    <row r="41567" ht="13.5" customHeight="1"/>
    <row r="41569" ht="13.5" customHeight="1"/>
    <row r="41571" ht="13.5" customHeight="1"/>
    <row r="41573" ht="13.5" customHeight="1"/>
    <row r="41575" ht="13.5" customHeight="1"/>
    <row r="41577" ht="13.5" customHeight="1"/>
    <row r="41579" ht="13.5" customHeight="1"/>
    <row r="41581" ht="13.5" customHeight="1"/>
    <row r="41583" ht="13.5" customHeight="1"/>
    <row r="41585" ht="13.5" customHeight="1"/>
    <row r="41587" ht="13.5" customHeight="1"/>
    <row r="41589" ht="13.5" customHeight="1"/>
    <row r="41591" ht="13.5" customHeight="1"/>
    <row r="41593" ht="13.5" customHeight="1"/>
    <row r="41595" ht="13.5" customHeight="1"/>
    <row r="41597" ht="13.5" customHeight="1"/>
    <row r="41599" ht="13.5" customHeight="1"/>
    <row r="41601" ht="13.5" customHeight="1"/>
    <row r="41603" ht="13.5" customHeight="1"/>
    <row r="41605" ht="13.5" customHeight="1"/>
    <row r="41607" ht="13.5" customHeight="1"/>
    <row r="41609" ht="13.5" customHeight="1"/>
    <row r="41611" ht="13.5" customHeight="1"/>
    <row r="41613" ht="13.5" customHeight="1"/>
    <row r="41615" ht="13.5" customHeight="1"/>
    <row r="41617" ht="13.5" customHeight="1"/>
    <row r="41619" ht="13.5" customHeight="1"/>
    <row r="41621" ht="13.5" customHeight="1"/>
    <row r="41623" ht="13.5" customHeight="1"/>
    <row r="41625" ht="13.5" customHeight="1"/>
    <row r="41627" ht="13.5" customHeight="1"/>
    <row r="41629" ht="13.5" customHeight="1"/>
    <row r="41631" ht="13.5" customHeight="1"/>
    <row r="41633" ht="13.5" customHeight="1"/>
    <row r="41635" ht="13.5" customHeight="1"/>
    <row r="41637" ht="13.5" customHeight="1"/>
    <row r="41639" ht="13.5" customHeight="1"/>
    <row r="41641" ht="13.5" customHeight="1"/>
    <row r="41643" ht="13.5" customHeight="1"/>
    <row r="41645" ht="13.5" customHeight="1"/>
    <row r="41647" ht="13.5" customHeight="1"/>
    <row r="41649" ht="13.5" customHeight="1"/>
    <row r="41651" ht="13.5" customHeight="1"/>
    <row r="41653" ht="13.5" customHeight="1"/>
    <row r="41655" ht="13.5" customHeight="1"/>
    <row r="41657" ht="13.5" customHeight="1"/>
    <row r="41659" ht="13.5" customHeight="1"/>
    <row r="41661" ht="13.5" customHeight="1"/>
    <row r="41663" ht="13.5" customHeight="1"/>
    <row r="41665" ht="13.5" customHeight="1"/>
    <row r="41667" ht="13.5" customHeight="1"/>
    <row r="41669" ht="13.5" customHeight="1"/>
    <row r="41671" ht="13.5" customHeight="1"/>
    <row r="41673" ht="13.5" customHeight="1"/>
    <row r="41675" ht="13.5" customHeight="1"/>
    <row r="41677" ht="13.5" customHeight="1"/>
    <row r="41679" ht="13.5" customHeight="1"/>
    <row r="41681" ht="13.5" customHeight="1"/>
    <row r="41683" ht="13.5" customHeight="1"/>
    <row r="41685" ht="13.5" customHeight="1"/>
    <row r="41687" ht="13.5" customHeight="1"/>
    <row r="41689" ht="13.5" customHeight="1"/>
    <row r="41691" ht="13.5" customHeight="1"/>
    <row r="41693" ht="13.5" customHeight="1"/>
    <row r="41695" ht="13.5" customHeight="1"/>
    <row r="41697" ht="13.5" customHeight="1"/>
    <row r="41699" ht="13.5" customHeight="1"/>
    <row r="41701" ht="13.5" customHeight="1"/>
    <row r="41703" ht="13.5" customHeight="1"/>
    <row r="41705" ht="13.5" customHeight="1"/>
    <row r="41707" ht="13.5" customHeight="1"/>
    <row r="41709" ht="13.5" customHeight="1"/>
    <row r="41711" ht="13.5" customHeight="1"/>
    <row r="41713" ht="13.5" customHeight="1"/>
    <row r="41715" ht="13.5" customHeight="1"/>
    <row r="41717" ht="13.5" customHeight="1"/>
    <row r="41719" ht="13.5" customHeight="1"/>
    <row r="41721" ht="13.5" customHeight="1"/>
    <row r="41723" ht="13.5" customHeight="1"/>
    <row r="41725" ht="13.5" customHeight="1"/>
    <row r="41727" ht="13.5" customHeight="1"/>
    <row r="41729" ht="13.5" customHeight="1"/>
    <row r="41731" ht="13.5" customHeight="1"/>
    <row r="41733" ht="13.5" customHeight="1"/>
    <row r="41735" ht="13.5" customHeight="1"/>
    <row r="41737" ht="13.5" customHeight="1"/>
    <row r="41739" ht="13.5" customHeight="1"/>
    <row r="41741" ht="13.5" customHeight="1"/>
    <row r="41743" ht="13.5" customHeight="1"/>
    <row r="41745" ht="13.5" customHeight="1"/>
    <row r="41747" ht="13.5" customHeight="1"/>
    <row r="41749" ht="13.5" customHeight="1"/>
    <row r="41751" ht="13.5" customHeight="1"/>
    <row r="41753" ht="13.5" customHeight="1"/>
    <row r="41755" ht="13.5" customHeight="1"/>
    <row r="41757" ht="13.5" customHeight="1"/>
    <row r="41759" ht="13.5" customHeight="1"/>
    <row r="41761" ht="13.5" customHeight="1"/>
    <row r="41763" ht="13.5" customHeight="1"/>
    <row r="41765" ht="13.5" customHeight="1"/>
    <row r="41767" ht="13.5" customHeight="1"/>
    <row r="41769" ht="13.5" customHeight="1"/>
    <row r="41771" ht="13.5" customHeight="1"/>
    <row r="41773" ht="13.5" customHeight="1"/>
    <row r="41775" ht="13.5" customHeight="1"/>
    <row r="41777" ht="13.5" customHeight="1"/>
    <row r="41779" ht="13.5" customHeight="1"/>
    <row r="41781" ht="13.5" customHeight="1"/>
    <row r="41783" ht="13.5" customHeight="1"/>
    <row r="41785" ht="13.5" customHeight="1"/>
    <row r="41787" ht="13.5" customHeight="1"/>
    <row r="41789" ht="13.5" customHeight="1"/>
    <row r="41791" ht="13.5" customHeight="1"/>
    <row r="41793" ht="13.5" customHeight="1"/>
    <row r="41795" ht="13.5" customHeight="1"/>
    <row r="41797" ht="13.5" customHeight="1"/>
    <row r="41799" ht="13.5" customHeight="1"/>
    <row r="41801" ht="13.5" customHeight="1"/>
    <row r="41803" ht="13.5" customHeight="1"/>
    <row r="41805" ht="13.5" customHeight="1"/>
    <row r="41807" ht="13.5" customHeight="1"/>
    <row r="41809" ht="13.5" customHeight="1"/>
    <row r="41811" ht="13.5" customHeight="1"/>
    <row r="41813" ht="13.5" customHeight="1"/>
    <row r="41815" ht="13.5" customHeight="1"/>
    <row r="41817" ht="13.5" customHeight="1"/>
    <row r="41819" ht="13.5" customHeight="1"/>
    <row r="41821" ht="13.5" customHeight="1"/>
    <row r="41823" ht="13.5" customHeight="1"/>
    <row r="41825" ht="13.5" customHeight="1"/>
    <row r="41827" ht="13.5" customHeight="1"/>
    <row r="41829" ht="13.5" customHeight="1"/>
    <row r="41831" ht="13.5" customHeight="1"/>
    <row r="41833" ht="13.5" customHeight="1"/>
    <row r="41835" ht="13.5" customHeight="1"/>
    <row r="41837" ht="13.5" customHeight="1"/>
    <row r="41839" ht="13.5" customHeight="1"/>
    <row r="41841" ht="13.5" customHeight="1"/>
    <row r="41843" ht="13.5" customHeight="1"/>
    <row r="41845" ht="13.5" customHeight="1"/>
    <row r="41847" ht="13.5" customHeight="1"/>
    <row r="41849" ht="13.5" customHeight="1"/>
    <row r="41851" ht="13.5" customHeight="1"/>
    <row r="41853" ht="13.5" customHeight="1"/>
    <row r="41855" ht="13.5" customHeight="1"/>
    <row r="41857" ht="13.5" customHeight="1"/>
    <row r="41859" ht="13.5" customHeight="1"/>
    <row r="41861" ht="13.5" customHeight="1"/>
    <row r="41863" ht="13.5" customHeight="1"/>
    <row r="41865" ht="13.5" customHeight="1"/>
    <row r="41867" ht="13.5" customHeight="1"/>
    <row r="41869" ht="13.5" customHeight="1"/>
    <row r="41871" ht="13.5" customHeight="1"/>
    <row r="41873" ht="13.5" customHeight="1"/>
    <row r="41875" ht="13.5" customHeight="1"/>
    <row r="41877" ht="13.5" customHeight="1"/>
    <row r="41879" ht="13.5" customHeight="1"/>
    <row r="41881" ht="13.5" customHeight="1"/>
    <row r="41883" ht="13.5" customHeight="1"/>
    <row r="41885" ht="13.5" customHeight="1"/>
    <row r="41887" ht="13.5" customHeight="1"/>
    <row r="41889" ht="13.5" customHeight="1"/>
    <row r="41891" ht="13.5" customHeight="1"/>
    <row r="41893" ht="13.5" customHeight="1"/>
    <row r="41895" ht="13.5" customHeight="1"/>
    <row r="41897" ht="13.5" customHeight="1"/>
    <row r="41899" ht="13.5" customHeight="1"/>
    <row r="41901" ht="13.5" customHeight="1"/>
    <row r="41903" ht="13.5" customHeight="1"/>
    <row r="41905" ht="13.5" customHeight="1"/>
    <row r="41907" ht="13.5" customHeight="1"/>
    <row r="41909" ht="13.5" customHeight="1"/>
    <row r="41911" ht="13.5" customHeight="1"/>
    <row r="41913" ht="13.5" customHeight="1"/>
    <row r="41915" ht="13.5" customHeight="1"/>
    <row r="41917" ht="13.5" customHeight="1"/>
    <row r="41919" ht="13.5" customHeight="1"/>
    <row r="41921" ht="13.5" customHeight="1"/>
    <row r="41923" ht="13.5" customHeight="1"/>
    <row r="41925" ht="13.5" customHeight="1"/>
    <row r="41927" ht="13.5" customHeight="1"/>
    <row r="41929" ht="13.5" customHeight="1"/>
    <row r="41931" ht="13.5" customHeight="1"/>
    <row r="41933" ht="13.5" customHeight="1"/>
    <row r="41935" ht="13.5" customHeight="1"/>
    <row r="41937" ht="13.5" customHeight="1"/>
    <row r="41939" ht="13.5" customHeight="1"/>
    <row r="41941" ht="13.5" customHeight="1"/>
    <row r="41943" ht="13.5" customHeight="1"/>
    <row r="41945" ht="13.5" customHeight="1"/>
    <row r="41947" ht="13.5" customHeight="1"/>
    <row r="41949" ht="13.5" customHeight="1"/>
    <row r="41951" ht="13.5" customHeight="1"/>
    <row r="41953" ht="13.5" customHeight="1"/>
    <row r="41955" ht="13.5" customHeight="1"/>
    <row r="41957" ht="13.5" customHeight="1"/>
    <row r="41959" ht="13.5" customHeight="1"/>
    <row r="41961" ht="13.5" customHeight="1"/>
    <row r="41963" ht="13.5" customHeight="1"/>
    <row r="41965" ht="13.5" customHeight="1"/>
    <row r="41967" ht="13.5" customHeight="1"/>
    <row r="41969" ht="13.5" customHeight="1"/>
    <row r="41971" ht="13.5" customHeight="1"/>
    <row r="41973" ht="13.5" customHeight="1"/>
    <row r="41975" ht="13.5" customHeight="1"/>
    <row r="41977" ht="13.5" customHeight="1"/>
    <row r="41979" ht="13.5" customHeight="1"/>
    <row r="41981" ht="13.5" customHeight="1"/>
    <row r="41983" ht="13.5" customHeight="1"/>
    <row r="41985" ht="13.5" customHeight="1"/>
    <row r="41987" ht="13.5" customHeight="1"/>
    <row r="41989" ht="13.5" customHeight="1"/>
    <row r="41991" ht="13.5" customHeight="1"/>
    <row r="41993" ht="13.5" customHeight="1"/>
    <row r="41995" ht="13.5" customHeight="1"/>
    <row r="41997" ht="13.5" customHeight="1"/>
    <row r="41999" ht="13.5" customHeight="1"/>
    <row r="42001" ht="13.5" customHeight="1"/>
    <row r="42003" ht="13.5" customHeight="1"/>
    <row r="42005" ht="13.5" customHeight="1"/>
    <row r="42007" ht="13.5" customHeight="1"/>
    <row r="42009" ht="13.5" customHeight="1"/>
    <row r="42011" ht="13.5" customHeight="1"/>
    <row r="42013" ht="13.5" customHeight="1"/>
    <row r="42015" ht="13.5" customHeight="1"/>
    <row r="42017" ht="13.5" customHeight="1"/>
    <row r="42019" ht="13.5" customHeight="1"/>
    <row r="42021" ht="13.5" customHeight="1"/>
    <row r="42023" ht="13.5" customHeight="1"/>
    <row r="42025" ht="13.5" customHeight="1"/>
    <row r="42027" ht="13.5" customHeight="1"/>
    <row r="42029" ht="13.5" customHeight="1"/>
    <row r="42031" ht="13.5" customHeight="1"/>
    <row r="42033" ht="13.5" customHeight="1"/>
    <row r="42035" ht="13.5" customHeight="1"/>
    <row r="42037" ht="13.5" customHeight="1"/>
    <row r="42039" ht="13.5" customHeight="1"/>
    <row r="42041" ht="13.5" customHeight="1"/>
    <row r="42043" ht="13.5" customHeight="1"/>
    <row r="42045" ht="13.5" customHeight="1"/>
    <row r="42047" ht="13.5" customHeight="1"/>
    <row r="42049" ht="13.5" customHeight="1"/>
    <row r="42051" ht="13.5" customHeight="1"/>
    <row r="42053" ht="13.5" customHeight="1"/>
    <row r="42055" ht="13.5" customHeight="1"/>
    <row r="42057" ht="13.5" customHeight="1"/>
    <row r="42059" ht="13.5" customHeight="1"/>
    <row r="42061" ht="13.5" customHeight="1"/>
    <row r="42063" ht="13.5" customHeight="1"/>
    <row r="42065" ht="13.5" customHeight="1"/>
    <row r="42067" ht="13.5" customHeight="1"/>
    <row r="42069" ht="13.5" customHeight="1"/>
    <row r="42071" ht="13.5" customHeight="1"/>
    <row r="42073" ht="13.5" customHeight="1"/>
    <row r="42075" ht="13.5" customHeight="1"/>
    <row r="42077" ht="13.5" customHeight="1"/>
    <row r="42079" ht="13.5" customHeight="1"/>
    <row r="42081" ht="13.5" customHeight="1"/>
    <row r="42083" ht="13.5" customHeight="1"/>
    <row r="42085" ht="13.5" customHeight="1"/>
    <row r="42087" ht="13.5" customHeight="1"/>
    <row r="42089" ht="13.5" customHeight="1"/>
    <row r="42091" ht="13.5" customHeight="1"/>
    <row r="42093" ht="13.5" customHeight="1"/>
    <row r="42095" ht="13.5" customHeight="1"/>
    <row r="42097" ht="13.5" customHeight="1"/>
    <row r="42099" ht="13.5" customHeight="1"/>
    <row r="42101" ht="13.5" customHeight="1"/>
    <row r="42103" ht="13.5" customHeight="1"/>
    <row r="42105" ht="13.5" customHeight="1"/>
    <row r="42107" ht="13.5" customHeight="1"/>
    <row r="42109" ht="13.5" customHeight="1"/>
    <row r="42111" ht="13.5" customHeight="1"/>
    <row r="42113" ht="13.5" customHeight="1"/>
    <row r="42115" ht="13.5" customHeight="1"/>
    <row r="42117" ht="13.5" customHeight="1"/>
    <row r="42119" ht="13.5" customHeight="1"/>
    <row r="42121" ht="13.5" customHeight="1"/>
    <row r="42123" ht="13.5" customHeight="1"/>
    <row r="42125" ht="13.5" customHeight="1"/>
    <row r="42127" ht="13.5" customHeight="1"/>
    <row r="42129" ht="13.5" customHeight="1"/>
    <row r="42131" ht="13.5" customHeight="1"/>
    <row r="42133" ht="13.5" customHeight="1"/>
    <row r="42135" ht="13.5" customHeight="1"/>
    <row r="42137" ht="13.5" customHeight="1"/>
    <row r="42139" ht="13.5" customHeight="1"/>
    <row r="42141" ht="13.5" customHeight="1"/>
    <row r="42143" ht="13.5" customHeight="1"/>
    <row r="42145" ht="13.5" customHeight="1"/>
    <row r="42147" ht="13.5" customHeight="1"/>
    <row r="42149" ht="13.5" customHeight="1"/>
    <row r="42151" ht="13.5" customHeight="1"/>
    <row r="42153" ht="13.5" customHeight="1"/>
    <row r="42155" ht="13.5" customHeight="1"/>
    <row r="42157" ht="13.5" customHeight="1"/>
    <row r="42159" ht="13.5" customHeight="1"/>
    <row r="42161" ht="13.5" customHeight="1"/>
    <row r="42163" ht="13.5" customHeight="1"/>
    <row r="42165" ht="13.5" customHeight="1"/>
    <row r="42167" ht="13.5" customHeight="1"/>
    <row r="42169" ht="13.5" customHeight="1"/>
    <row r="42171" ht="13.5" customHeight="1"/>
    <row r="42173" ht="13.5" customHeight="1"/>
    <row r="42175" ht="13.5" customHeight="1"/>
    <row r="42177" ht="13.5" customHeight="1"/>
    <row r="42179" ht="13.5" customHeight="1"/>
    <row r="42181" ht="13.5" customHeight="1"/>
    <row r="42183" ht="13.5" customHeight="1"/>
    <row r="42185" ht="13.5" customHeight="1"/>
    <row r="42187" ht="13.5" customHeight="1"/>
    <row r="42189" ht="13.5" customHeight="1"/>
    <row r="42191" ht="13.5" customHeight="1"/>
    <row r="42193" ht="13.5" customHeight="1"/>
    <row r="42195" ht="13.5" customHeight="1"/>
    <row r="42197" ht="13.5" customHeight="1"/>
    <row r="42199" ht="13.5" customHeight="1"/>
    <row r="42201" ht="13.5" customHeight="1"/>
    <row r="42203" ht="13.5" customHeight="1"/>
    <row r="42205" ht="13.5" customHeight="1"/>
    <row r="42207" ht="13.5" customHeight="1"/>
    <row r="42209" ht="13.5" customHeight="1"/>
    <row r="42211" ht="13.5" customHeight="1"/>
    <row r="42213" ht="13.5" customHeight="1"/>
    <row r="42215" ht="13.5" customHeight="1"/>
    <row r="42217" ht="13.5" customHeight="1"/>
    <row r="42219" ht="13.5" customHeight="1"/>
    <row r="42221" ht="13.5" customHeight="1"/>
    <row r="42223" ht="13.5" customHeight="1"/>
    <row r="42225" ht="13.5" customHeight="1"/>
    <row r="42227" ht="13.5" customHeight="1"/>
    <row r="42229" ht="13.5" customHeight="1"/>
    <row r="42231" ht="13.5" customHeight="1"/>
    <row r="42233" ht="13.5" customHeight="1"/>
    <row r="42235" ht="13.5" customHeight="1"/>
    <row r="42237" ht="13.5" customHeight="1"/>
    <row r="42239" ht="13.5" customHeight="1"/>
    <row r="42241" ht="13.5" customHeight="1"/>
    <row r="42243" ht="13.5" customHeight="1"/>
    <row r="42245" ht="13.5" customHeight="1"/>
    <row r="42247" ht="13.5" customHeight="1"/>
    <row r="42249" ht="13.5" customHeight="1"/>
    <row r="42251" ht="13.5" customHeight="1"/>
    <row r="42253" ht="13.5" customHeight="1"/>
    <row r="42255" ht="13.5" customHeight="1"/>
    <row r="42257" ht="13.5" customHeight="1"/>
    <row r="42259" ht="13.5" customHeight="1"/>
    <row r="42261" ht="13.5" customHeight="1"/>
    <row r="42263" ht="13.5" customHeight="1"/>
    <row r="42265" ht="13.5" customHeight="1"/>
    <row r="42267" ht="13.5" customHeight="1"/>
    <row r="42269" ht="13.5" customHeight="1"/>
    <row r="42271" ht="13.5" customHeight="1"/>
    <row r="42273" ht="13.5" customHeight="1"/>
    <row r="42275" ht="13.5" customHeight="1"/>
    <row r="42277" ht="13.5" customHeight="1"/>
    <row r="42279" ht="13.5" customHeight="1"/>
    <row r="42281" ht="13.5" customHeight="1"/>
    <row r="42283" ht="13.5" customHeight="1"/>
    <row r="42285" ht="13.5" customHeight="1"/>
    <row r="42287" ht="13.5" customHeight="1"/>
    <row r="42289" ht="13.5" customHeight="1"/>
    <row r="42291" ht="13.5" customHeight="1"/>
    <row r="42293" ht="13.5" customHeight="1"/>
    <row r="42295" ht="13.5" customHeight="1"/>
    <row r="42297" ht="13.5" customHeight="1"/>
    <row r="42299" ht="13.5" customHeight="1"/>
    <row r="42301" ht="13.5" customHeight="1"/>
    <row r="42303" ht="13.5" customHeight="1"/>
    <row r="42305" ht="13.5" customHeight="1"/>
    <row r="42307" ht="13.5" customHeight="1"/>
    <row r="42309" ht="13.5" customHeight="1"/>
    <row r="42311" ht="13.5" customHeight="1"/>
    <row r="42313" ht="13.5" customHeight="1"/>
    <row r="42315" ht="13.5" customHeight="1"/>
    <row r="42317" ht="13.5" customHeight="1"/>
    <row r="42319" ht="13.5" customHeight="1"/>
    <row r="42321" ht="13.5" customHeight="1"/>
    <row r="42323" ht="13.5" customHeight="1"/>
    <row r="42325" ht="13.5" customHeight="1"/>
    <row r="42327" ht="13.5" customHeight="1"/>
    <row r="42329" ht="13.5" customHeight="1"/>
    <row r="42331" ht="13.5" customHeight="1"/>
    <row r="42333" ht="13.5" customHeight="1"/>
    <row r="42335" ht="13.5" customHeight="1"/>
    <row r="42337" ht="13.5" customHeight="1"/>
    <row r="42339" ht="13.5" customHeight="1"/>
    <row r="42341" ht="13.5" customHeight="1"/>
    <row r="42343" ht="13.5" customHeight="1"/>
    <row r="42345" ht="13.5" customHeight="1"/>
    <row r="42347" ht="13.5" customHeight="1"/>
    <row r="42349" ht="13.5" customHeight="1"/>
    <row r="42351" ht="13.5" customHeight="1"/>
    <row r="42353" ht="13.5" customHeight="1"/>
    <row r="42355" ht="13.5" customHeight="1"/>
    <row r="42357" ht="13.5" customHeight="1"/>
    <row r="42359" ht="13.5" customHeight="1"/>
    <row r="42361" ht="13.5" customHeight="1"/>
    <row r="42363" ht="13.5" customHeight="1"/>
    <row r="42365" ht="13.5" customHeight="1"/>
    <row r="42367" ht="13.5" customHeight="1"/>
    <row r="42369" ht="13.5" customHeight="1"/>
    <row r="42371" ht="13.5" customHeight="1"/>
    <row r="42373" ht="13.5" customHeight="1"/>
    <row r="42375" ht="13.5" customHeight="1"/>
    <row r="42377" ht="13.5" customHeight="1"/>
    <row r="42379" ht="13.5" customHeight="1"/>
    <row r="42381" ht="13.5" customHeight="1"/>
    <row r="42383" ht="13.5" customHeight="1"/>
    <row r="42385" ht="13.5" customHeight="1"/>
    <row r="42387" ht="13.5" customHeight="1"/>
    <row r="42389" ht="13.5" customHeight="1"/>
    <row r="42391" ht="13.5" customHeight="1"/>
    <row r="42393" ht="13.5" customHeight="1"/>
    <row r="42395" ht="13.5" customHeight="1"/>
    <row r="42397" ht="13.5" customHeight="1"/>
    <row r="42399" ht="13.5" customHeight="1"/>
    <row r="42401" ht="13.5" customHeight="1"/>
    <row r="42403" ht="13.5" customHeight="1"/>
    <row r="42405" ht="13.5" customHeight="1"/>
    <row r="42407" ht="13.5" customHeight="1"/>
    <row r="42409" ht="13.5" customHeight="1"/>
    <row r="42411" ht="13.5" customHeight="1"/>
    <row r="42413" ht="13.5" customHeight="1"/>
    <row r="42415" ht="13.5" customHeight="1"/>
    <row r="42417" ht="13.5" customHeight="1"/>
    <row r="42419" ht="13.5" customHeight="1"/>
    <row r="42421" ht="13.5" customHeight="1"/>
    <row r="42423" ht="13.5" customHeight="1"/>
    <row r="42425" ht="13.5" customHeight="1"/>
    <row r="42427" ht="13.5" customHeight="1"/>
    <row r="42429" ht="13.5" customHeight="1"/>
    <row r="42431" ht="13.5" customHeight="1"/>
    <row r="42433" ht="13.5" customHeight="1"/>
    <row r="42435" ht="13.5" customHeight="1"/>
    <row r="42437" ht="13.5" customHeight="1"/>
    <row r="42439" ht="13.5" customHeight="1"/>
    <row r="42441" ht="13.5" customHeight="1"/>
    <row r="42443" ht="13.5" customHeight="1"/>
    <row r="42445" ht="13.5" customHeight="1"/>
    <row r="42447" ht="13.5" customHeight="1"/>
    <row r="42449" ht="13.5" customHeight="1"/>
    <row r="42451" ht="13.5" customHeight="1"/>
    <row r="42453" ht="13.5" customHeight="1"/>
    <row r="42455" ht="13.5" customHeight="1"/>
    <row r="42457" ht="13.5" customHeight="1"/>
    <row r="42459" ht="13.5" customHeight="1"/>
    <row r="42461" ht="13.5" customHeight="1"/>
    <row r="42463" ht="13.5" customHeight="1"/>
    <row r="42465" ht="13.5" customHeight="1"/>
    <row r="42467" ht="13.5" customHeight="1"/>
    <row r="42469" ht="13.5" customHeight="1"/>
    <row r="42471" ht="13.5" customHeight="1"/>
    <row r="42473" ht="13.5" customHeight="1"/>
    <row r="42475" ht="13.5" customHeight="1"/>
    <row r="42477" ht="13.5" customHeight="1"/>
    <row r="42479" ht="13.5" customHeight="1"/>
    <row r="42481" ht="13.5" customHeight="1"/>
    <row r="42483" ht="13.5" customHeight="1"/>
    <row r="42485" ht="13.5" customHeight="1"/>
    <row r="42487" ht="13.5" customHeight="1"/>
    <row r="42489" ht="13.5" customHeight="1"/>
    <row r="42491" ht="13.5" customHeight="1"/>
    <row r="42493" ht="13.5" customHeight="1"/>
    <row r="42495" ht="13.5" customHeight="1"/>
    <row r="42497" ht="13.5" customHeight="1"/>
    <row r="42499" ht="13.5" customHeight="1"/>
    <row r="42501" ht="13.5" customHeight="1"/>
    <row r="42503" ht="13.5" customHeight="1"/>
    <row r="42505" ht="13.5" customHeight="1"/>
    <row r="42507" ht="13.5" customHeight="1"/>
    <row r="42509" ht="13.5" customHeight="1"/>
    <row r="42511" ht="13.5" customHeight="1"/>
    <row r="42513" ht="13.5" customHeight="1"/>
    <row r="42515" ht="13.5" customHeight="1"/>
    <row r="42517" ht="13.5" customHeight="1"/>
    <row r="42519" ht="13.5" customHeight="1"/>
    <row r="42521" ht="13.5" customHeight="1"/>
    <row r="42523" ht="13.5" customHeight="1"/>
    <row r="42525" ht="13.5" customHeight="1"/>
    <row r="42527" ht="13.5" customHeight="1"/>
    <row r="42529" ht="13.5" customHeight="1"/>
    <row r="42531" ht="13.5" customHeight="1"/>
    <row r="42533" ht="13.5" customHeight="1"/>
    <row r="42535" ht="13.5" customHeight="1"/>
    <row r="42537" ht="13.5" customHeight="1"/>
    <row r="42539" ht="13.5" customHeight="1"/>
    <row r="42541" ht="13.5" customHeight="1"/>
    <row r="42543" ht="13.5" customHeight="1"/>
    <row r="42545" ht="13.5" customHeight="1"/>
    <row r="42547" ht="13.5" customHeight="1"/>
    <row r="42549" ht="13.5" customHeight="1"/>
    <row r="42551" ht="13.5" customHeight="1"/>
    <row r="42553" ht="13.5" customHeight="1"/>
    <row r="42555" ht="13.5" customHeight="1"/>
    <row r="42557" ht="13.5" customHeight="1"/>
    <row r="42559" ht="13.5" customHeight="1"/>
    <row r="42561" ht="13.5" customHeight="1"/>
    <row r="42563" ht="13.5" customHeight="1"/>
    <row r="42565" ht="13.5" customHeight="1"/>
    <row r="42567" ht="13.5" customHeight="1"/>
    <row r="42569" ht="13.5" customHeight="1"/>
    <row r="42571" ht="13.5" customHeight="1"/>
    <row r="42573" ht="13.5" customHeight="1"/>
    <row r="42575" ht="13.5" customHeight="1"/>
    <row r="42577" ht="13.5" customHeight="1"/>
    <row r="42579" ht="13.5" customHeight="1"/>
    <row r="42581" ht="13.5" customHeight="1"/>
    <row r="42583" ht="13.5" customHeight="1"/>
    <row r="42585" ht="13.5" customHeight="1"/>
    <row r="42587" ht="13.5" customHeight="1"/>
    <row r="42589" ht="13.5" customHeight="1"/>
    <row r="42591" ht="13.5" customHeight="1"/>
    <row r="42593" ht="13.5" customHeight="1"/>
    <row r="42595" ht="13.5" customHeight="1"/>
    <row r="42597" ht="13.5" customHeight="1"/>
    <row r="42599" ht="13.5" customHeight="1"/>
    <row r="42601" ht="13.5" customHeight="1"/>
    <row r="42603" ht="13.5" customHeight="1"/>
    <row r="42605" ht="13.5" customHeight="1"/>
    <row r="42607" ht="13.5" customHeight="1"/>
    <row r="42609" ht="13.5" customHeight="1"/>
    <row r="42611" ht="13.5" customHeight="1"/>
    <row r="42613" ht="13.5" customHeight="1"/>
    <row r="42615" ht="13.5" customHeight="1"/>
    <row r="42617" ht="13.5" customHeight="1"/>
    <row r="42619" ht="13.5" customHeight="1"/>
    <row r="42621" ht="13.5" customHeight="1"/>
    <row r="42623" ht="13.5" customHeight="1"/>
    <row r="42625" ht="13.5" customHeight="1"/>
    <row r="42627" ht="13.5" customHeight="1"/>
    <row r="42629" ht="13.5" customHeight="1"/>
    <row r="42631" ht="13.5" customHeight="1"/>
    <row r="42633" ht="13.5" customHeight="1"/>
    <row r="42635" ht="13.5" customHeight="1"/>
    <row r="42637" ht="13.5" customHeight="1"/>
    <row r="42639" ht="13.5" customHeight="1"/>
    <row r="42641" ht="13.5" customHeight="1"/>
    <row r="42643" ht="13.5" customHeight="1"/>
    <row r="42645" ht="13.5" customHeight="1"/>
    <row r="42647" ht="13.5" customHeight="1"/>
    <row r="42649" ht="13.5" customHeight="1"/>
    <row r="42651" ht="13.5" customHeight="1"/>
    <row r="42653" ht="13.5" customHeight="1"/>
    <row r="42655" ht="13.5" customHeight="1"/>
    <row r="42657" ht="13.5" customHeight="1"/>
    <row r="42659" ht="13.5" customHeight="1"/>
    <row r="42661" ht="13.5" customHeight="1"/>
    <row r="42663" ht="13.5" customHeight="1"/>
    <row r="42665" ht="13.5" customHeight="1"/>
    <row r="42667" ht="13.5" customHeight="1"/>
    <row r="42669" ht="13.5" customHeight="1"/>
    <row r="42671" ht="13.5" customHeight="1"/>
    <row r="42673" ht="13.5" customHeight="1"/>
    <row r="42675" ht="13.5" customHeight="1"/>
    <row r="42677" ht="13.5" customHeight="1"/>
    <row r="42679" ht="13.5" customHeight="1"/>
    <row r="42681" ht="13.5" customHeight="1"/>
    <row r="42683" ht="13.5" customHeight="1"/>
    <row r="42685" ht="13.5" customHeight="1"/>
    <row r="42687" ht="13.5" customHeight="1"/>
    <row r="42689" ht="13.5" customHeight="1"/>
    <row r="42691" ht="13.5" customHeight="1"/>
    <row r="42693" ht="13.5" customHeight="1"/>
    <row r="42695" ht="13.5" customHeight="1"/>
    <row r="42697" ht="13.5" customHeight="1"/>
    <row r="42699" ht="13.5" customHeight="1"/>
    <row r="42701" ht="13.5" customHeight="1"/>
    <row r="42703" ht="13.5" customHeight="1"/>
    <row r="42705" ht="13.5" customHeight="1"/>
    <row r="42707" ht="13.5" customHeight="1"/>
    <row r="42709" ht="13.5" customHeight="1"/>
    <row r="42711" ht="13.5" customHeight="1"/>
    <row r="42713" ht="13.5" customHeight="1"/>
    <row r="42715" ht="13.5" customHeight="1"/>
    <row r="42717" ht="13.5" customHeight="1"/>
    <row r="42719" ht="13.5" customHeight="1"/>
    <row r="42721" ht="13.5" customHeight="1"/>
    <row r="42723" ht="13.5" customHeight="1"/>
    <row r="42725" ht="13.5" customHeight="1"/>
    <row r="42727" ht="13.5" customHeight="1"/>
    <row r="42729" ht="13.5" customHeight="1"/>
    <row r="42731" ht="13.5" customHeight="1"/>
    <row r="42733" ht="13.5" customHeight="1"/>
    <row r="42735" ht="13.5" customHeight="1"/>
    <row r="42737" ht="13.5" customHeight="1"/>
    <row r="42739" ht="13.5" customHeight="1"/>
    <row r="42741" ht="13.5" customHeight="1"/>
    <row r="42743" ht="13.5" customHeight="1"/>
    <row r="42745" ht="13.5" customHeight="1"/>
    <row r="42747" ht="13.5" customHeight="1"/>
    <row r="42749" ht="13.5" customHeight="1"/>
    <row r="42751" ht="13.5" customHeight="1"/>
    <row r="42753" ht="13.5" customHeight="1"/>
    <row r="42755" ht="13.5" customHeight="1"/>
    <row r="42757" ht="13.5" customHeight="1"/>
    <row r="42759" ht="13.5" customHeight="1"/>
    <row r="42761" ht="13.5" customHeight="1"/>
    <row r="42763" ht="13.5" customHeight="1"/>
    <row r="42765" ht="13.5" customHeight="1"/>
    <row r="42767" ht="13.5" customHeight="1"/>
    <row r="42769" ht="13.5" customHeight="1"/>
    <row r="42771" ht="13.5" customHeight="1"/>
    <row r="42773" ht="13.5" customHeight="1"/>
    <row r="42775" ht="13.5" customHeight="1"/>
    <row r="42777" ht="13.5" customHeight="1"/>
    <row r="42779" ht="13.5" customHeight="1"/>
    <row r="42781" ht="13.5" customHeight="1"/>
    <row r="42783" ht="13.5" customHeight="1"/>
    <row r="42785" ht="13.5" customHeight="1"/>
    <row r="42787" ht="13.5" customHeight="1"/>
    <row r="42789" ht="13.5" customHeight="1"/>
    <row r="42791" ht="13.5" customHeight="1"/>
    <row r="42793" ht="13.5" customHeight="1"/>
    <row r="42795" ht="13.5" customHeight="1"/>
    <row r="42797" ht="13.5" customHeight="1"/>
    <row r="42799" ht="13.5" customHeight="1"/>
    <row r="42801" ht="13.5" customHeight="1"/>
    <row r="42803" ht="13.5" customHeight="1"/>
    <row r="42805" ht="13.5" customHeight="1"/>
    <row r="42807" ht="13.5" customHeight="1"/>
    <row r="42809" ht="13.5" customHeight="1"/>
    <row r="42811" ht="13.5" customHeight="1"/>
    <row r="42813" ht="13.5" customHeight="1"/>
    <row r="42815" ht="13.5" customHeight="1"/>
    <row r="42817" ht="13.5" customHeight="1"/>
    <row r="42819" ht="13.5" customHeight="1"/>
    <row r="42821" ht="13.5" customHeight="1"/>
    <row r="42823" ht="13.5" customHeight="1"/>
    <row r="42825" ht="13.5" customHeight="1"/>
    <row r="42827" ht="13.5" customHeight="1"/>
    <row r="42829" ht="13.5" customHeight="1"/>
    <row r="42831" ht="13.5" customHeight="1"/>
    <row r="42833" ht="13.5" customHeight="1"/>
    <row r="42835" ht="13.5" customHeight="1"/>
    <row r="42837" ht="13.5" customHeight="1"/>
    <row r="42839" ht="13.5" customHeight="1"/>
    <row r="42841" ht="13.5" customHeight="1"/>
    <row r="42843" ht="13.5" customHeight="1"/>
    <row r="42845" ht="13.5" customHeight="1"/>
    <row r="42847" ht="13.5" customHeight="1"/>
    <row r="42849" ht="13.5" customHeight="1"/>
    <row r="42851" ht="13.5" customHeight="1"/>
    <row r="42853" ht="13.5" customHeight="1"/>
    <row r="42855" ht="13.5" customHeight="1"/>
    <row r="42857" ht="13.5" customHeight="1"/>
    <row r="42859" ht="13.5" customHeight="1"/>
    <row r="42861" ht="13.5" customHeight="1"/>
    <row r="42863" ht="13.5" customHeight="1"/>
    <row r="42865" ht="13.5" customHeight="1"/>
    <row r="42867" ht="13.5" customHeight="1"/>
    <row r="42869" ht="13.5" customHeight="1"/>
    <row r="42871" ht="13.5" customHeight="1"/>
    <row r="42873" ht="13.5" customHeight="1"/>
    <row r="42875" ht="13.5" customHeight="1"/>
    <row r="42877" ht="13.5" customHeight="1"/>
    <row r="42879" ht="13.5" customHeight="1"/>
    <row r="42881" ht="13.5" customHeight="1"/>
    <row r="42883" ht="13.5" customHeight="1"/>
    <row r="42885" ht="13.5" customHeight="1"/>
    <row r="42887" ht="13.5" customHeight="1"/>
    <row r="42889" ht="13.5" customHeight="1"/>
    <row r="42891" ht="13.5" customHeight="1"/>
    <row r="42893" ht="13.5" customHeight="1"/>
    <row r="42895" ht="13.5" customHeight="1"/>
    <row r="42897" ht="13.5" customHeight="1"/>
    <row r="42899" ht="13.5" customHeight="1"/>
    <row r="42901" ht="13.5" customHeight="1"/>
    <row r="42903" ht="13.5" customHeight="1"/>
    <row r="42905" ht="13.5" customHeight="1"/>
    <row r="42907" ht="13.5" customHeight="1"/>
    <row r="42909" ht="13.5" customHeight="1"/>
    <row r="42911" ht="13.5" customHeight="1"/>
    <row r="42913" ht="13.5" customHeight="1"/>
    <row r="42915" ht="13.5" customHeight="1"/>
    <row r="42917" ht="13.5" customHeight="1"/>
    <row r="42919" ht="13.5" customHeight="1"/>
    <row r="42921" ht="13.5" customHeight="1"/>
    <row r="42923" ht="13.5" customHeight="1"/>
    <row r="42925" ht="13.5" customHeight="1"/>
    <row r="42927" ht="13.5" customHeight="1"/>
    <row r="42929" ht="13.5" customHeight="1"/>
    <row r="42931" ht="13.5" customHeight="1"/>
    <row r="42933" ht="13.5" customHeight="1"/>
    <row r="42935" ht="13.5" customHeight="1"/>
    <row r="42937" ht="13.5" customHeight="1"/>
    <row r="42939" ht="13.5" customHeight="1"/>
    <row r="42941" ht="13.5" customHeight="1"/>
    <row r="42943" ht="13.5" customHeight="1"/>
    <row r="42945" ht="13.5" customHeight="1"/>
    <row r="42947" ht="13.5" customHeight="1"/>
    <row r="42949" ht="13.5" customHeight="1"/>
    <row r="42951" ht="13.5" customHeight="1"/>
    <row r="42953" ht="13.5" customHeight="1"/>
    <row r="42955" ht="13.5" customHeight="1"/>
    <row r="42957" ht="13.5" customHeight="1"/>
    <row r="42959" ht="13.5" customHeight="1"/>
    <row r="42961" ht="13.5" customHeight="1"/>
    <row r="42963" ht="13.5" customHeight="1"/>
    <row r="42965" ht="13.5" customHeight="1"/>
    <row r="42967" ht="13.5" customHeight="1"/>
    <row r="42969" ht="13.5" customHeight="1"/>
    <row r="42971" ht="13.5" customHeight="1"/>
    <row r="42973" ht="13.5" customHeight="1"/>
    <row r="42975" ht="13.5" customHeight="1"/>
    <row r="42977" ht="13.5" customHeight="1"/>
    <row r="42979" ht="13.5" customHeight="1"/>
    <row r="42981" ht="13.5" customHeight="1"/>
    <row r="42983" ht="13.5" customHeight="1"/>
    <row r="42985" ht="13.5" customHeight="1"/>
    <row r="42987" ht="13.5" customHeight="1"/>
    <row r="42989" ht="13.5" customHeight="1"/>
    <row r="42991" ht="13.5" customHeight="1"/>
    <row r="42993" ht="13.5" customHeight="1"/>
    <row r="42995" ht="13.5" customHeight="1"/>
    <row r="42997" ht="13.5" customHeight="1"/>
    <row r="42999" ht="13.5" customHeight="1"/>
    <row r="43001" ht="13.5" customHeight="1"/>
    <row r="43003" ht="13.5" customHeight="1"/>
    <row r="43005" ht="13.5" customHeight="1"/>
    <row r="43007" ht="13.5" customHeight="1"/>
    <row r="43009" ht="13.5" customHeight="1"/>
    <row r="43011" ht="13.5" customHeight="1"/>
    <row r="43013" ht="13.5" customHeight="1"/>
    <row r="43015" ht="13.5" customHeight="1"/>
    <row r="43017" ht="13.5" customHeight="1"/>
    <row r="43019" ht="13.5" customHeight="1"/>
    <row r="43021" ht="13.5" customHeight="1"/>
    <row r="43023" ht="13.5" customHeight="1"/>
    <row r="43025" ht="13.5" customHeight="1"/>
    <row r="43027" ht="13.5" customHeight="1"/>
    <row r="43029" ht="13.5" customHeight="1"/>
    <row r="43031" ht="13.5" customHeight="1"/>
    <row r="43033" ht="13.5" customHeight="1"/>
    <row r="43035" ht="13.5" customHeight="1"/>
    <row r="43037" ht="13.5" customHeight="1"/>
    <row r="43039" ht="13.5" customHeight="1"/>
    <row r="43041" ht="13.5" customHeight="1"/>
    <row r="43043" ht="13.5" customHeight="1"/>
    <row r="43045" ht="13.5" customHeight="1"/>
    <row r="43047" ht="13.5" customHeight="1"/>
    <row r="43049" ht="13.5" customHeight="1"/>
    <row r="43051" ht="13.5" customHeight="1"/>
    <row r="43053" ht="13.5" customHeight="1"/>
    <row r="43055" ht="13.5" customHeight="1"/>
    <row r="43057" ht="13.5" customHeight="1"/>
    <row r="43059" ht="13.5" customHeight="1"/>
    <row r="43061" ht="13.5" customHeight="1"/>
    <row r="43063" ht="13.5" customHeight="1"/>
    <row r="43065" ht="13.5" customHeight="1"/>
    <row r="43067" ht="13.5" customHeight="1"/>
    <row r="43069" ht="13.5" customHeight="1"/>
    <row r="43071" ht="13.5" customHeight="1"/>
    <row r="43073" ht="13.5" customHeight="1"/>
    <row r="43075" ht="13.5" customHeight="1"/>
    <row r="43077" ht="13.5" customHeight="1"/>
    <row r="43079" ht="13.5" customHeight="1"/>
    <row r="43081" ht="13.5" customHeight="1"/>
    <row r="43083" ht="13.5" customHeight="1"/>
    <row r="43085" ht="13.5" customHeight="1"/>
    <row r="43087" ht="13.5" customHeight="1"/>
    <row r="43089" ht="13.5" customHeight="1"/>
    <row r="43091" ht="13.5" customHeight="1"/>
    <row r="43093" ht="13.5" customHeight="1"/>
    <row r="43095" ht="13.5" customHeight="1"/>
    <row r="43097" ht="13.5" customHeight="1"/>
    <row r="43099" ht="13.5" customHeight="1"/>
    <row r="43101" ht="13.5" customHeight="1"/>
    <row r="43103" ht="13.5" customHeight="1"/>
    <row r="43105" ht="13.5" customHeight="1"/>
    <row r="43107" ht="13.5" customHeight="1"/>
    <row r="43109" ht="13.5" customHeight="1"/>
    <row r="43111" ht="13.5" customHeight="1"/>
    <row r="43113" ht="13.5" customHeight="1"/>
    <row r="43115" ht="13.5" customHeight="1"/>
    <row r="43117" ht="13.5" customHeight="1"/>
    <row r="43119" ht="13.5" customHeight="1"/>
    <row r="43121" ht="13.5" customHeight="1"/>
    <row r="43123" ht="13.5" customHeight="1"/>
    <row r="43125" ht="13.5" customHeight="1"/>
    <row r="43127" ht="13.5" customHeight="1"/>
    <row r="43129" ht="13.5" customHeight="1"/>
    <row r="43131" ht="13.5" customHeight="1"/>
    <row r="43133" ht="13.5" customHeight="1"/>
    <row r="43135" ht="13.5" customHeight="1"/>
    <row r="43137" ht="13.5" customHeight="1"/>
    <row r="43139" ht="13.5" customHeight="1"/>
    <row r="43141" ht="13.5" customHeight="1"/>
    <row r="43143" ht="13.5" customHeight="1"/>
    <row r="43145" ht="13.5" customHeight="1"/>
    <row r="43147" ht="13.5" customHeight="1"/>
    <row r="43149" ht="13.5" customHeight="1"/>
    <row r="43151" ht="13.5" customHeight="1"/>
    <row r="43153" ht="13.5" customHeight="1"/>
    <row r="43155" ht="13.5" customHeight="1"/>
    <row r="43157" ht="13.5" customHeight="1"/>
    <row r="43159" ht="13.5" customHeight="1"/>
    <row r="43161" ht="13.5" customHeight="1"/>
    <row r="43163" ht="13.5" customHeight="1"/>
    <row r="43165" ht="13.5" customHeight="1"/>
    <row r="43167" ht="13.5" customHeight="1"/>
    <row r="43169" ht="13.5" customHeight="1"/>
    <row r="43171" ht="13.5" customHeight="1"/>
    <row r="43173" ht="13.5" customHeight="1"/>
    <row r="43175" ht="13.5" customHeight="1"/>
    <row r="43177" ht="13.5" customHeight="1"/>
    <row r="43179" ht="13.5" customHeight="1"/>
    <row r="43181" ht="13.5" customHeight="1"/>
    <row r="43183" ht="13.5" customHeight="1"/>
    <row r="43185" ht="13.5" customHeight="1"/>
    <row r="43187" ht="13.5" customHeight="1"/>
    <row r="43189" ht="13.5" customHeight="1"/>
    <row r="43191" ht="13.5" customHeight="1"/>
    <row r="43193" ht="13.5" customHeight="1"/>
    <row r="43195" ht="13.5" customHeight="1"/>
    <row r="43197" ht="13.5" customHeight="1"/>
    <row r="43199" ht="13.5" customHeight="1"/>
    <row r="43201" ht="13.5" customHeight="1"/>
    <row r="43203" ht="13.5" customHeight="1"/>
    <row r="43205" ht="13.5" customHeight="1"/>
    <row r="43207" ht="13.5" customHeight="1"/>
    <row r="43209" ht="13.5" customHeight="1"/>
    <row r="43211" ht="13.5" customHeight="1"/>
    <row r="43213" ht="13.5" customHeight="1"/>
    <row r="43215" ht="13.5" customHeight="1"/>
    <row r="43217" ht="13.5" customHeight="1"/>
    <row r="43219" ht="13.5" customHeight="1"/>
    <row r="43221" ht="13.5" customHeight="1"/>
    <row r="43223" ht="13.5" customHeight="1"/>
    <row r="43225" ht="13.5" customHeight="1"/>
    <row r="43227" ht="13.5" customHeight="1"/>
    <row r="43229" ht="13.5" customHeight="1"/>
    <row r="43231" ht="13.5" customHeight="1"/>
    <row r="43233" ht="13.5" customHeight="1"/>
    <row r="43235" ht="13.5" customHeight="1"/>
    <row r="43237" ht="13.5" customHeight="1"/>
    <row r="43239" ht="13.5" customHeight="1"/>
    <row r="43241" ht="13.5" customHeight="1"/>
    <row r="43243" ht="13.5" customHeight="1"/>
    <row r="43245" ht="13.5" customHeight="1"/>
    <row r="43247" ht="13.5" customHeight="1"/>
    <row r="43249" ht="13.5" customHeight="1"/>
    <row r="43251" ht="13.5" customHeight="1"/>
    <row r="43253" ht="13.5" customHeight="1"/>
    <row r="43255" ht="13.5" customHeight="1"/>
    <row r="43257" ht="13.5" customHeight="1"/>
    <row r="43259" ht="13.5" customHeight="1"/>
    <row r="43261" ht="13.5" customHeight="1"/>
    <row r="43263" ht="13.5" customHeight="1"/>
    <row r="43265" ht="13.5" customHeight="1"/>
    <row r="43267" ht="13.5" customHeight="1"/>
    <row r="43269" ht="13.5" customHeight="1"/>
    <row r="43271" ht="13.5" customHeight="1"/>
    <row r="43273" ht="13.5" customHeight="1"/>
    <row r="43275" ht="13.5" customHeight="1"/>
    <row r="43277" ht="13.5" customHeight="1"/>
    <row r="43279" ht="13.5" customHeight="1"/>
    <row r="43281" ht="13.5" customHeight="1"/>
    <row r="43283" ht="13.5" customHeight="1"/>
    <row r="43285" ht="13.5" customHeight="1"/>
    <row r="43287" ht="13.5" customHeight="1"/>
    <row r="43289" ht="13.5" customHeight="1"/>
    <row r="43291" ht="13.5" customHeight="1"/>
    <row r="43293" ht="13.5" customHeight="1"/>
    <row r="43295" ht="13.5" customHeight="1"/>
    <row r="43297" ht="13.5" customHeight="1"/>
    <row r="43299" ht="13.5" customHeight="1"/>
    <row r="43301" ht="13.5" customHeight="1"/>
    <row r="43303" ht="13.5" customHeight="1"/>
    <row r="43305" ht="13.5" customHeight="1"/>
    <row r="43307" ht="13.5" customHeight="1"/>
    <row r="43309" ht="13.5" customHeight="1"/>
    <row r="43311" ht="13.5" customHeight="1"/>
    <row r="43313" ht="13.5" customHeight="1"/>
    <row r="43315" ht="13.5" customHeight="1"/>
    <row r="43317" ht="13.5" customHeight="1"/>
    <row r="43319" ht="13.5" customHeight="1"/>
    <row r="43321" ht="13.5" customHeight="1"/>
    <row r="43323" ht="13.5" customHeight="1"/>
    <row r="43325" ht="13.5" customHeight="1"/>
    <row r="43327" ht="13.5" customHeight="1"/>
    <row r="43329" ht="13.5" customHeight="1"/>
    <row r="43331" ht="13.5" customHeight="1"/>
    <row r="43333" ht="13.5" customHeight="1"/>
    <row r="43335" ht="13.5" customHeight="1"/>
    <row r="43337" ht="13.5" customHeight="1"/>
    <row r="43339" ht="13.5" customHeight="1"/>
    <row r="43341" ht="13.5" customHeight="1"/>
    <row r="43343" ht="13.5" customHeight="1"/>
    <row r="43345" ht="13.5" customHeight="1"/>
    <row r="43347" ht="13.5" customHeight="1"/>
    <row r="43349" ht="13.5" customHeight="1"/>
    <row r="43351" ht="13.5" customHeight="1"/>
    <row r="43353" ht="13.5" customHeight="1"/>
    <row r="43355" ht="13.5" customHeight="1"/>
    <row r="43357" ht="13.5" customHeight="1"/>
    <row r="43359" ht="13.5" customHeight="1"/>
    <row r="43361" ht="13.5" customHeight="1"/>
    <row r="43363" ht="13.5" customHeight="1"/>
    <row r="43365" ht="13.5" customHeight="1"/>
    <row r="43367" ht="13.5" customHeight="1"/>
    <row r="43369" ht="13.5" customHeight="1"/>
    <row r="43371" ht="13.5" customHeight="1"/>
    <row r="43373" ht="13.5" customHeight="1"/>
    <row r="43375" ht="13.5" customHeight="1"/>
    <row r="43377" ht="13.5" customHeight="1"/>
    <row r="43379" ht="13.5" customHeight="1"/>
    <row r="43381" ht="13.5" customHeight="1"/>
    <row r="43383" ht="13.5" customHeight="1"/>
    <row r="43385" ht="13.5" customHeight="1"/>
    <row r="43387" ht="13.5" customHeight="1"/>
    <row r="43389" ht="13.5" customHeight="1"/>
    <row r="43391" ht="13.5" customHeight="1"/>
    <row r="43393" ht="13.5" customHeight="1"/>
    <row r="43395" ht="13.5" customHeight="1"/>
    <row r="43397" ht="13.5" customHeight="1"/>
    <row r="43399" ht="13.5" customHeight="1"/>
    <row r="43401" ht="13.5" customHeight="1"/>
    <row r="43403" ht="13.5" customHeight="1"/>
    <row r="43405" ht="13.5" customHeight="1"/>
    <row r="43407" ht="13.5" customHeight="1"/>
    <row r="43409" ht="13.5" customHeight="1"/>
    <row r="43411" ht="13.5" customHeight="1"/>
    <row r="43413" ht="13.5" customHeight="1"/>
    <row r="43415" ht="13.5" customHeight="1"/>
    <row r="43417" ht="13.5" customHeight="1"/>
    <row r="43419" ht="13.5" customHeight="1"/>
    <row r="43421" ht="13.5" customHeight="1"/>
    <row r="43423" ht="13.5" customHeight="1"/>
    <row r="43425" ht="13.5" customHeight="1"/>
    <row r="43427" ht="13.5" customHeight="1"/>
    <row r="43429" ht="13.5" customHeight="1"/>
    <row r="43431" ht="13.5" customHeight="1"/>
    <row r="43433" ht="13.5" customHeight="1"/>
    <row r="43435" ht="13.5" customHeight="1"/>
    <row r="43437" ht="13.5" customHeight="1"/>
    <row r="43439" ht="13.5" customHeight="1"/>
    <row r="43441" ht="13.5" customHeight="1"/>
    <row r="43443" ht="13.5" customHeight="1"/>
    <row r="43445" ht="13.5" customHeight="1"/>
    <row r="43447" ht="13.5" customHeight="1"/>
    <row r="43449" ht="13.5" customHeight="1"/>
    <row r="43451" ht="13.5" customHeight="1"/>
    <row r="43453" ht="13.5" customHeight="1"/>
    <row r="43455" ht="13.5" customHeight="1"/>
    <row r="43457" ht="13.5" customHeight="1"/>
    <row r="43459" ht="13.5" customHeight="1"/>
    <row r="43461" ht="13.5" customHeight="1"/>
    <row r="43463" ht="13.5" customHeight="1"/>
    <row r="43465" ht="13.5" customHeight="1"/>
    <row r="43467" ht="13.5" customHeight="1"/>
    <row r="43469" ht="13.5" customHeight="1"/>
    <row r="43471" ht="13.5" customHeight="1"/>
    <row r="43473" ht="13.5" customHeight="1"/>
    <row r="43475" ht="13.5" customHeight="1"/>
    <row r="43477" ht="13.5" customHeight="1"/>
    <row r="43479" ht="13.5" customHeight="1"/>
    <row r="43481" ht="13.5" customHeight="1"/>
    <row r="43483" ht="13.5" customHeight="1"/>
    <row r="43485" ht="13.5" customHeight="1"/>
    <row r="43487" ht="13.5" customHeight="1"/>
    <row r="43489" ht="13.5" customHeight="1"/>
    <row r="43491" ht="13.5" customHeight="1"/>
    <row r="43493" ht="13.5" customHeight="1"/>
    <row r="43495" ht="13.5" customHeight="1"/>
    <row r="43497" ht="13.5" customHeight="1"/>
    <row r="43499" ht="13.5" customHeight="1"/>
    <row r="43501" ht="13.5" customHeight="1"/>
    <row r="43503" ht="13.5" customHeight="1"/>
    <row r="43505" ht="13.5" customHeight="1"/>
    <row r="43507" ht="13.5" customHeight="1"/>
    <row r="43509" ht="13.5" customHeight="1"/>
    <row r="43511" ht="13.5" customHeight="1"/>
    <row r="43513" ht="13.5" customHeight="1"/>
    <row r="43515" ht="13.5" customHeight="1"/>
    <row r="43517" ht="13.5" customHeight="1"/>
    <row r="43519" ht="13.5" customHeight="1"/>
    <row r="43521" ht="13.5" customHeight="1"/>
    <row r="43523" ht="13.5" customHeight="1"/>
    <row r="43525" ht="13.5" customHeight="1"/>
    <row r="43527" ht="13.5" customHeight="1"/>
    <row r="43529" ht="13.5" customHeight="1"/>
    <row r="43531" ht="13.5" customHeight="1"/>
    <row r="43533" ht="13.5" customHeight="1"/>
    <row r="43535" ht="13.5" customHeight="1"/>
    <row r="43537" ht="13.5" customHeight="1"/>
    <row r="43539" ht="13.5" customHeight="1"/>
    <row r="43541" ht="13.5" customHeight="1"/>
    <row r="43543" ht="13.5" customHeight="1"/>
    <row r="43545" ht="13.5" customHeight="1"/>
    <row r="43547" ht="13.5" customHeight="1"/>
    <row r="43549" ht="13.5" customHeight="1"/>
    <row r="43551" ht="13.5" customHeight="1"/>
    <row r="43553" ht="13.5" customHeight="1"/>
    <row r="43555" ht="13.5" customHeight="1"/>
    <row r="43557" ht="13.5" customHeight="1"/>
    <row r="43559" ht="13.5" customHeight="1"/>
    <row r="43561" ht="13.5" customHeight="1"/>
    <row r="43563" ht="13.5" customHeight="1"/>
    <row r="43565" ht="13.5" customHeight="1"/>
    <row r="43567" ht="13.5" customHeight="1"/>
    <row r="43569" ht="13.5" customHeight="1"/>
    <row r="43571" ht="13.5" customHeight="1"/>
    <row r="43573" ht="13.5" customHeight="1"/>
    <row r="43575" ht="13.5" customHeight="1"/>
    <row r="43577" ht="13.5" customHeight="1"/>
    <row r="43579" ht="13.5" customHeight="1"/>
    <row r="43581" ht="13.5" customHeight="1"/>
    <row r="43583" ht="13.5" customHeight="1"/>
    <row r="43585" ht="13.5" customHeight="1"/>
    <row r="43587" ht="13.5" customHeight="1"/>
    <row r="43589" ht="13.5" customHeight="1"/>
    <row r="43591" ht="13.5" customHeight="1"/>
    <row r="43593" ht="13.5" customHeight="1"/>
    <row r="43595" ht="13.5" customHeight="1"/>
    <row r="43597" ht="13.5" customHeight="1"/>
    <row r="43599" ht="13.5" customHeight="1"/>
    <row r="43601" ht="13.5" customHeight="1"/>
    <row r="43603" ht="13.5" customHeight="1"/>
    <row r="43605" ht="13.5" customHeight="1"/>
    <row r="43607" ht="13.5" customHeight="1"/>
    <row r="43609" ht="13.5" customHeight="1"/>
    <row r="43611" ht="13.5" customHeight="1"/>
    <row r="43613" ht="13.5" customHeight="1"/>
    <row r="43615" ht="13.5" customHeight="1"/>
    <row r="43617" ht="13.5" customHeight="1"/>
    <row r="43619" ht="13.5" customHeight="1"/>
    <row r="43621" ht="13.5" customHeight="1"/>
    <row r="43623" ht="13.5" customHeight="1"/>
    <row r="43625" ht="13.5" customHeight="1"/>
    <row r="43627" ht="13.5" customHeight="1"/>
    <row r="43629" ht="13.5" customHeight="1"/>
    <row r="43631" ht="13.5" customHeight="1"/>
    <row r="43633" ht="13.5" customHeight="1"/>
    <row r="43635" ht="13.5" customHeight="1"/>
    <row r="43637" ht="13.5" customHeight="1"/>
    <row r="43639" ht="13.5" customHeight="1"/>
    <row r="43641" ht="13.5" customHeight="1"/>
    <row r="43643" ht="13.5" customHeight="1"/>
    <row r="43645" ht="13.5" customHeight="1"/>
    <row r="43647" ht="13.5" customHeight="1"/>
    <row r="43649" ht="13.5" customHeight="1"/>
    <row r="43651" ht="13.5" customHeight="1"/>
    <row r="43653" ht="13.5" customHeight="1"/>
    <row r="43655" ht="13.5" customHeight="1"/>
    <row r="43657" ht="13.5" customHeight="1"/>
    <row r="43659" ht="13.5" customHeight="1"/>
    <row r="43661" ht="13.5" customHeight="1"/>
    <row r="43663" ht="13.5" customHeight="1"/>
    <row r="43665" ht="13.5" customHeight="1"/>
    <row r="43667" ht="13.5" customHeight="1"/>
    <row r="43669" ht="13.5" customHeight="1"/>
    <row r="43671" ht="13.5" customHeight="1"/>
    <row r="43673" ht="13.5" customHeight="1"/>
    <row r="43675" ht="13.5" customHeight="1"/>
    <row r="43677" ht="13.5" customHeight="1"/>
    <row r="43679" ht="13.5" customHeight="1"/>
    <row r="43681" ht="13.5" customHeight="1"/>
    <row r="43683" ht="13.5" customHeight="1"/>
    <row r="43685" ht="13.5" customHeight="1"/>
    <row r="43687" ht="13.5" customHeight="1"/>
    <row r="43689" ht="13.5" customHeight="1"/>
    <row r="43691" ht="13.5" customHeight="1"/>
    <row r="43693" ht="13.5" customHeight="1"/>
    <row r="43695" ht="13.5" customHeight="1"/>
    <row r="43697" ht="13.5" customHeight="1"/>
    <row r="43699" ht="13.5" customHeight="1"/>
    <row r="43701" ht="13.5" customHeight="1"/>
    <row r="43703" ht="13.5" customHeight="1"/>
    <row r="43705" ht="13.5" customHeight="1"/>
    <row r="43707" ht="13.5" customHeight="1"/>
    <row r="43709" ht="13.5" customHeight="1"/>
    <row r="43711" ht="13.5" customHeight="1"/>
    <row r="43713" ht="13.5" customHeight="1"/>
    <row r="43715" ht="13.5" customHeight="1"/>
    <row r="43717" ht="13.5" customHeight="1"/>
    <row r="43719" ht="13.5" customHeight="1"/>
    <row r="43721" ht="13.5" customHeight="1"/>
    <row r="43723" ht="13.5" customHeight="1"/>
    <row r="43725" ht="13.5" customHeight="1"/>
    <row r="43727" ht="13.5" customHeight="1"/>
    <row r="43729" ht="13.5" customHeight="1"/>
    <row r="43731" ht="13.5" customHeight="1"/>
    <row r="43733" ht="13.5" customHeight="1"/>
    <row r="43735" ht="13.5" customHeight="1"/>
    <row r="43737" ht="13.5" customHeight="1"/>
    <row r="43739" ht="13.5" customHeight="1"/>
    <row r="43741" ht="13.5" customHeight="1"/>
    <row r="43743" ht="13.5" customHeight="1"/>
    <row r="43745" ht="13.5" customHeight="1"/>
    <row r="43747" ht="13.5" customHeight="1"/>
    <row r="43749" ht="13.5" customHeight="1"/>
    <row r="43751" ht="13.5" customHeight="1"/>
    <row r="43753" ht="13.5" customHeight="1"/>
    <row r="43755" ht="13.5" customHeight="1"/>
    <row r="43757" ht="13.5" customHeight="1"/>
    <row r="43759" ht="13.5" customHeight="1"/>
    <row r="43761" ht="13.5" customHeight="1"/>
    <row r="43763" ht="13.5" customHeight="1"/>
    <row r="43765" ht="13.5" customHeight="1"/>
    <row r="43767" ht="13.5" customHeight="1"/>
    <row r="43769" ht="13.5" customHeight="1"/>
    <row r="43771" ht="13.5" customHeight="1"/>
    <row r="43773" ht="13.5" customHeight="1"/>
    <row r="43775" ht="13.5" customHeight="1"/>
    <row r="43777" ht="13.5" customHeight="1"/>
    <row r="43779" ht="13.5" customHeight="1"/>
    <row r="43781" ht="13.5" customHeight="1"/>
    <row r="43783" ht="13.5" customHeight="1"/>
    <row r="43785" ht="13.5" customHeight="1"/>
    <row r="43787" ht="13.5" customHeight="1"/>
    <row r="43789" ht="13.5" customHeight="1"/>
    <row r="43791" ht="13.5" customHeight="1"/>
    <row r="43793" ht="13.5" customHeight="1"/>
    <row r="43795" ht="13.5" customHeight="1"/>
    <row r="43797" ht="13.5" customHeight="1"/>
    <row r="43799" ht="13.5" customHeight="1"/>
    <row r="43801" ht="13.5" customHeight="1"/>
    <row r="43803" ht="13.5" customHeight="1"/>
    <row r="43805" ht="13.5" customHeight="1"/>
    <row r="43807" ht="13.5" customHeight="1"/>
    <row r="43809" ht="13.5" customHeight="1"/>
    <row r="43811" ht="13.5" customHeight="1"/>
    <row r="43813" ht="13.5" customHeight="1"/>
    <row r="43815" ht="13.5" customHeight="1"/>
    <row r="43817" ht="13.5" customHeight="1"/>
    <row r="43819" ht="13.5" customHeight="1"/>
    <row r="43821" ht="13.5" customHeight="1"/>
    <row r="43823" ht="13.5" customHeight="1"/>
    <row r="43825" ht="13.5" customHeight="1"/>
    <row r="43827" ht="13.5" customHeight="1"/>
    <row r="43829" ht="13.5" customHeight="1"/>
    <row r="43831" ht="13.5" customHeight="1"/>
    <row r="43833" ht="13.5" customHeight="1"/>
    <row r="43835" ht="13.5" customHeight="1"/>
    <row r="43837" ht="13.5" customHeight="1"/>
    <row r="43839" ht="13.5" customHeight="1"/>
    <row r="43841" ht="13.5" customHeight="1"/>
    <row r="43843" ht="13.5" customHeight="1"/>
    <row r="43845" ht="13.5" customHeight="1"/>
    <row r="43847" ht="13.5" customHeight="1"/>
    <row r="43849" ht="13.5" customHeight="1"/>
    <row r="43851" ht="13.5" customHeight="1"/>
    <row r="43853" ht="13.5" customHeight="1"/>
    <row r="43855" ht="13.5" customHeight="1"/>
    <row r="43857" ht="13.5" customHeight="1"/>
    <row r="43859" ht="13.5" customHeight="1"/>
    <row r="43861" ht="13.5" customHeight="1"/>
    <row r="43863" ht="13.5" customHeight="1"/>
    <row r="43865" ht="13.5" customHeight="1"/>
    <row r="43867" ht="13.5" customHeight="1"/>
    <row r="43869" ht="13.5" customHeight="1"/>
    <row r="43871" ht="13.5" customHeight="1"/>
    <row r="43873" ht="13.5" customHeight="1"/>
    <row r="43875" ht="13.5" customHeight="1"/>
    <row r="43877" ht="13.5" customHeight="1"/>
    <row r="43879" ht="13.5" customHeight="1"/>
    <row r="43881" ht="13.5" customHeight="1"/>
    <row r="43883" ht="13.5" customHeight="1"/>
    <row r="43885" ht="13.5" customHeight="1"/>
    <row r="43887" ht="13.5" customHeight="1"/>
    <row r="43889" ht="13.5" customHeight="1"/>
    <row r="43891" ht="13.5" customHeight="1"/>
    <row r="43893" ht="13.5" customHeight="1"/>
    <row r="43895" ht="13.5" customHeight="1"/>
    <row r="43897" ht="13.5" customHeight="1"/>
    <row r="43899" ht="13.5" customHeight="1"/>
    <row r="43901" ht="13.5" customHeight="1"/>
    <row r="43903" ht="13.5" customHeight="1"/>
    <row r="43905" ht="13.5" customHeight="1"/>
    <row r="43907" ht="13.5" customHeight="1"/>
    <row r="43909" ht="13.5" customHeight="1"/>
    <row r="43911" ht="13.5" customHeight="1"/>
    <row r="43913" ht="13.5" customHeight="1"/>
    <row r="43915" ht="13.5" customHeight="1"/>
    <row r="43917" ht="13.5" customHeight="1"/>
    <row r="43919" ht="13.5" customHeight="1"/>
    <row r="43921" ht="13.5" customHeight="1"/>
    <row r="43923" ht="13.5" customHeight="1"/>
    <row r="43925" ht="13.5" customHeight="1"/>
    <row r="43927" ht="13.5" customHeight="1"/>
    <row r="43929" ht="13.5" customHeight="1"/>
    <row r="43931" ht="13.5" customHeight="1"/>
    <row r="43933" ht="13.5" customHeight="1"/>
    <row r="43935" ht="13.5" customHeight="1"/>
    <row r="43937" ht="13.5" customHeight="1"/>
    <row r="43939" ht="13.5" customHeight="1"/>
    <row r="43941" ht="13.5" customHeight="1"/>
    <row r="43943" ht="13.5" customHeight="1"/>
    <row r="43945" ht="13.5" customHeight="1"/>
    <row r="43947" ht="13.5" customHeight="1"/>
    <row r="43949" ht="13.5" customHeight="1"/>
    <row r="43951" ht="13.5" customHeight="1"/>
    <row r="43953" ht="13.5" customHeight="1"/>
    <row r="43955" ht="13.5" customHeight="1"/>
    <row r="43957" ht="13.5" customHeight="1"/>
    <row r="43959" ht="13.5" customHeight="1"/>
    <row r="43961" ht="13.5" customHeight="1"/>
    <row r="43963" ht="13.5" customHeight="1"/>
    <row r="43965" ht="13.5" customHeight="1"/>
    <row r="43967" ht="13.5" customHeight="1"/>
    <row r="43969" ht="13.5" customHeight="1"/>
    <row r="43971" ht="13.5" customHeight="1"/>
    <row r="43973" ht="13.5" customHeight="1"/>
    <row r="43975" ht="13.5" customHeight="1"/>
    <row r="43977" ht="13.5" customHeight="1"/>
    <row r="43979" ht="13.5" customHeight="1"/>
    <row r="43981" ht="13.5" customHeight="1"/>
    <row r="43983" ht="13.5" customHeight="1"/>
    <row r="43985" ht="13.5" customHeight="1"/>
    <row r="43987" ht="13.5" customHeight="1"/>
    <row r="43989" ht="13.5" customHeight="1"/>
    <row r="43991" ht="13.5" customHeight="1"/>
    <row r="43993" ht="13.5" customHeight="1"/>
    <row r="43995" ht="13.5" customHeight="1"/>
    <row r="43997" ht="13.5" customHeight="1"/>
    <row r="43999" ht="13.5" customHeight="1"/>
    <row r="44001" ht="13.5" customHeight="1"/>
    <row r="44003" ht="13.5" customHeight="1"/>
    <row r="44005" ht="13.5" customHeight="1"/>
    <row r="44007" ht="13.5" customHeight="1"/>
    <row r="44009" ht="13.5" customHeight="1"/>
    <row r="44011" ht="13.5" customHeight="1"/>
    <row r="44013" ht="13.5" customHeight="1"/>
    <row r="44015" ht="13.5" customHeight="1"/>
    <row r="44017" ht="13.5" customHeight="1"/>
    <row r="44019" ht="13.5" customHeight="1"/>
    <row r="44021" ht="13.5" customHeight="1"/>
    <row r="44023" ht="13.5" customHeight="1"/>
    <row r="44025" ht="13.5" customHeight="1"/>
    <row r="44027" ht="13.5" customHeight="1"/>
    <row r="44029" ht="13.5" customHeight="1"/>
    <row r="44031" ht="13.5" customHeight="1"/>
    <row r="44033" ht="13.5" customHeight="1"/>
    <row r="44035" ht="13.5" customHeight="1"/>
    <row r="44037" ht="13.5" customHeight="1"/>
    <row r="44039" ht="13.5" customHeight="1"/>
    <row r="44041" ht="13.5" customHeight="1"/>
    <row r="44043" ht="13.5" customHeight="1"/>
    <row r="44045" ht="13.5" customHeight="1"/>
    <row r="44047" ht="13.5" customHeight="1"/>
    <row r="44049" ht="13.5" customHeight="1"/>
    <row r="44051" ht="13.5" customHeight="1"/>
    <row r="44053" ht="13.5" customHeight="1"/>
    <row r="44055" ht="13.5" customHeight="1"/>
    <row r="44057" ht="13.5" customHeight="1"/>
    <row r="44059" ht="13.5" customHeight="1"/>
    <row r="44061" ht="13.5" customHeight="1"/>
    <row r="44063" ht="13.5" customHeight="1"/>
    <row r="44065" ht="13.5" customHeight="1"/>
    <row r="44067" ht="13.5" customHeight="1"/>
    <row r="44069" ht="13.5" customHeight="1"/>
    <row r="44071" ht="13.5" customHeight="1"/>
    <row r="44073" ht="13.5" customHeight="1"/>
    <row r="44075" ht="13.5" customHeight="1"/>
    <row r="44077" ht="13.5" customHeight="1"/>
    <row r="44079" ht="13.5" customHeight="1"/>
    <row r="44081" ht="13.5" customHeight="1"/>
    <row r="44083" ht="13.5" customHeight="1"/>
    <row r="44085" ht="13.5" customHeight="1"/>
    <row r="44087" ht="13.5" customHeight="1"/>
    <row r="44089" ht="13.5" customHeight="1"/>
    <row r="44091" ht="13.5" customHeight="1"/>
    <row r="44093" ht="13.5" customHeight="1"/>
    <row r="44095" ht="13.5" customHeight="1"/>
    <row r="44097" ht="13.5" customHeight="1"/>
    <row r="44099" ht="13.5" customHeight="1"/>
    <row r="44101" ht="13.5" customHeight="1"/>
    <row r="44103" ht="13.5" customHeight="1"/>
    <row r="44105" ht="13.5" customHeight="1"/>
    <row r="44107" ht="13.5" customHeight="1"/>
    <row r="44109" ht="13.5" customHeight="1"/>
    <row r="44111" ht="13.5" customHeight="1"/>
    <row r="44113" ht="13.5" customHeight="1"/>
    <row r="44115" ht="13.5" customHeight="1"/>
    <row r="44117" ht="13.5" customHeight="1"/>
    <row r="44119" ht="13.5" customHeight="1"/>
    <row r="44121" ht="13.5" customHeight="1"/>
    <row r="44123" ht="13.5" customHeight="1"/>
    <row r="44125" ht="13.5" customHeight="1"/>
    <row r="44127" ht="13.5" customHeight="1"/>
    <row r="44129" ht="13.5" customHeight="1"/>
    <row r="44131" ht="13.5" customHeight="1"/>
    <row r="44133" ht="13.5" customHeight="1"/>
    <row r="44135" ht="13.5" customHeight="1"/>
    <row r="44137" ht="13.5" customHeight="1"/>
    <row r="44139" ht="13.5" customHeight="1"/>
    <row r="44141" ht="13.5" customHeight="1"/>
    <row r="44143" ht="13.5" customHeight="1"/>
    <row r="44145" ht="13.5" customHeight="1"/>
    <row r="44147" ht="13.5" customHeight="1"/>
    <row r="44149" ht="13.5" customHeight="1"/>
    <row r="44151" ht="13.5" customHeight="1"/>
    <row r="44153" ht="13.5" customHeight="1"/>
    <row r="44155" ht="13.5" customHeight="1"/>
    <row r="44157" ht="13.5" customHeight="1"/>
    <row r="44159" ht="13.5" customHeight="1"/>
    <row r="44161" ht="13.5" customHeight="1"/>
    <row r="44163" ht="13.5" customHeight="1"/>
    <row r="44165" ht="13.5" customHeight="1"/>
    <row r="44167" ht="13.5" customHeight="1"/>
    <row r="44169" ht="13.5" customHeight="1"/>
    <row r="44171" ht="13.5" customHeight="1"/>
    <row r="44173" ht="13.5" customHeight="1"/>
    <row r="44175" ht="13.5" customHeight="1"/>
    <row r="44177" ht="13.5" customHeight="1"/>
    <row r="44179" ht="13.5" customHeight="1"/>
    <row r="44181" ht="13.5" customHeight="1"/>
    <row r="44183" ht="13.5" customHeight="1"/>
    <row r="44185" ht="13.5" customHeight="1"/>
    <row r="44187" ht="13.5" customHeight="1"/>
    <row r="44189" ht="13.5" customHeight="1"/>
    <row r="44191" ht="13.5" customHeight="1"/>
    <row r="44193" ht="13.5" customHeight="1"/>
    <row r="44195" ht="13.5" customHeight="1"/>
    <row r="44197" ht="13.5" customHeight="1"/>
    <row r="44199" ht="13.5" customHeight="1"/>
    <row r="44201" ht="13.5" customHeight="1"/>
    <row r="44203" ht="13.5" customHeight="1"/>
    <row r="44205" ht="13.5" customHeight="1"/>
    <row r="44207" ht="13.5" customHeight="1"/>
    <row r="44209" ht="13.5" customHeight="1"/>
    <row r="44211" ht="13.5" customHeight="1"/>
    <row r="44213" ht="13.5" customHeight="1"/>
    <row r="44215" ht="13.5" customHeight="1"/>
    <row r="44217" ht="13.5" customHeight="1"/>
    <row r="44219" ht="13.5" customHeight="1"/>
    <row r="44221" ht="13.5" customHeight="1"/>
    <row r="44223" ht="13.5" customHeight="1"/>
    <row r="44225" ht="13.5" customHeight="1"/>
    <row r="44227" ht="13.5" customHeight="1"/>
    <row r="44229" ht="13.5" customHeight="1"/>
    <row r="44231" ht="13.5" customHeight="1"/>
    <row r="44233" ht="13.5" customHeight="1"/>
    <row r="44235" ht="13.5" customHeight="1"/>
    <row r="44237" ht="13.5" customHeight="1"/>
    <row r="44239" ht="13.5" customHeight="1"/>
    <row r="44241" ht="13.5" customHeight="1"/>
    <row r="44243" ht="13.5" customHeight="1"/>
    <row r="44245" ht="13.5" customHeight="1"/>
    <row r="44247" ht="13.5" customHeight="1"/>
    <row r="44249" ht="13.5" customHeight="1"/>
    <row r="44251" ht="13.5" customHeight="1"/>
    <row r="44253" ht="13.5" customHeight="1"/>
    <row r="44255" ht="13.5" customHeight="1"/>
    <row r="44257" ht="13.5" customHeight="1"/>
    <row r="44259" ht="13.5" customHeight="1"/>
    <row r="44261" ht="13.5" customHeight="1"/>
    <row r="44263" ht="13.5" customHeight="1"/>
    <row r="44265" ht="13.5" customHeight="1"/>
    <row r="44267" ht="13.5" customHeight="1"/>
    <row r="44269" ht="13.5" customHeight="1"/>
    <row r="44271" ht="13.5" customHeight="1"/>
    <row r="44273" ht="13.5" customHeight="1"/>
    <row r="44275" ht="13.5" customHeight="1"/>
    <row r="44277" ht="13.5" customHeight="1"/>
    <row r="44279" ht="13.5" customHeight="1"/>
    <row r="44281" ht="13.5" customHeight="1"/>
    <row r="44283" ht="13.5" customHeight="1"/>
    <row r="44285" ht="13.5" customHeight="1"/>
    <row r="44287" ht="13.5" customHeight="1"/>
    <row r="44289" ht="13.5" customHeight="1"/>
    <row r="44291" ht="13.5" customHeight="1"/>
    <row r="44293" ht="13.5" customHeight="1"/>
    <row r="44295" ht="13.5" customHeight="1"/>
    <row r="44297" ht="13.5" customHeight="1"/>
    <row r="44299" ht="13.5" customHeight="1"/>
    <row r="44301" ht="13.5" customHeight="1"/>
    <row r="44303" ht="13.5" customHeight="1"/>
    <row r="44305" ht="13.5" customHeight="1"/>
    <row r="44307" ht="13.5" customHeight="1"/>
    <row r="44309" ht="13.5" customHeight="1"/>
    <row r="44311" ht="13.5" customHeight="1"/>
    <row r="44313" ht="13.5" customHeight="1"/>
    <row r="44315" ht="13.5" customHeight="1"/>
    <row r="44317" ht="13.5" customHeight="1"/>
    <row r="44319" ht="13.5" customHeight="1"/>
    <row r="44321" ht="13.5" customHeight="1"/>
    <row r="44323" ht="13.5" customHeight="1"/>
    <row r="44325" ht="13.5" customHeight="1"/>
    <row r="44327" ht="13.5" customHeight="1"/>
    <row r="44329" ht="13.5" customHeight="1"/>
    <row r="44331" ht="13.5" customHeight="1"/>
    <row r="44333" ht="13.5" customHeight="1"/>
    <row r="44335" ht="13.5" customHeight="1"/>
    <row r="44337" ht="13.5" customHeight="1"/>
    <row r="44339" ht="13.5" customHeight="1"/>
    <row r="44341" ht="13.5" customHeight="1"/>
    <row r="44343" ht="13.5" customHeight="1"/>
    <row r="44345" ht="13.5" customHeight="1"/>
    <row r="44347" ht="13.5" customHeight="1"/>
    <row r="44349" ht="13.5" customHeight="1"/>
    <row r="44351" ht="13.5" customHeight="1"/>
    <row r="44353" ht="13.5" customHeight="1"/>
    <row r="44355" ht="13.5" customHeight="1"/>
    <row r="44357" ht="13.5" customHeight="1"/>
    <row r="44359" ht="13.5" customHeight="1"/>
    <row r="44361" ht="13.5" customHeight="1"/>
    <row r="44363" ht="13.5" customHeight="1"/>
    <row r="44365" ht="13.5" customHeight="1"/>
    <row r="44367" ht="13.5" customHeight="1"/>
    <row r="44369" ht="13.5" customHeight="1"/>
    <row r="44371" ht="13.5" customHeight="1"/>
    <row r="44373" ht="13.5" customHeight="1"/>
    <row r="44375" ht="13.5" customHeight="1"/>
    <row r="44377" ht="13.5" customHeight="1"/>
    <row r="44379" ht="13.5" customHeight="1"/>
    <row r="44381" ht="13.5" customHeight="1"/>
    <row r="44383" ht="13.5" customHeight="1"/>
    <row r="44385" ht="13.5" customHeight="1"/>
    <row r="44387" ht="13.5" customHeight="1"/>
    <row r="44389" ht="13.5" customHeight="1"/>
    <row r="44391" ht="13.5" customHeight="1"/>
    <row r="44393" ht="13.5" customHeight="1"/>
    <row r="44395" ht="13.5" customHeight="1"/>
    <row r="44397" ht="13.5" customHeight="1"/>
    <row r="44399" ht="13.5" customHeight="1"/>
    <row r="44401" ht="13.5" customHeight="1"/>
    <row r="44403" ht="13.5" customHeight="1"/>
    <row r="44405" ht="13.5" customHeight="1"/>
    <row r="44407" ht="13.5" customHeight="1"/>
    <row r="44409" ht="13.5" customHeight="1"/>
    <row r="44411" ht="13.5" customHeight="1"/>
    <row r="44413" ht="13.5" customHeight="1"/>
    <row r="44415" ht="13.5" customHeight="1"/>
    <row r="44417" ht="13.5" customHeight="1"/>
    <row r="44419" ht="13.5" customHeight="1"/>
    <row r="44421" ht="13.5" customHeight="1"/>
    <row r="44423" ht="13.5" customHeight="1"/>
    <row r="44425" ht="13.5" customHeight="1"/>
    <row r="44427" ht="13.5" customHeight="1"/>
    <row r="44429" ht="13.5" customHeight="1"/>
    <row r="44431" ht="13.5" customHeight="1"/>
    <row r="44433" ht="13.5" customHeight="1"/>
    <row r="44435" ht="13.5" customHeight="1"/>
    <row r="44437" ht="13.5" customHeight="1"/>
    <row r="44439" ht="13.5" customHeight="1"/>
    <row r="44441" ht="13.5" customHeight="1"/>
    <row r="44443" ht="13.5" customHeight="1"/>
    <row r="44445" ht="13.5" customHeight="1"/>
    <row r="44447" ht="13.5" customHeight="1"/>
    <row r="44449" ht="13.5" customHeight="1"/>
    <row r="44451" ht="13.5" customHeight="1"/>
    <row r="44453" ht="13.5" customHeight="1"/>
    <row r="44455" ht="13.5" customHeight="1"/>
    <row r="44457" ht="13.5" customHeight="1"/>
    <row r="44459" ht="13.5" customHeight="1"/>
    <row r="44461" ht="13.5" customHeight="1"/>
    <row r="44463" ht="13.5" customHeight="1"/>
    <row r="44465" ht="13.5" customHeight="1"/>
    <row r="44467" ht="13.5" customHeight="1"/>
    <row r="44469" ht="13.5" customHeight="1"/>
    <row r="44471" ht="13.5" customHeight="1"/>
    <row r="44473" ht="13.5" customHeight="1"/>
    <row r="44475" ht="13.5" customHeight="1"/>
    <row r="44477" ht="13.5" customHeight="1"/>
    <row r="44479" ht="13.5" customHeight="1"/>
    <row r="44481" ht="13.5" customHeight="1"/>
    <row r="44483" ht="13.5" customHeight="1"/>
    <row r="44485" ht="13.5" customHeight="1"/>
    <row r="44487" ht="13.5" customHeight="1"/>
    <row r="44489" ht="13.5" customHeight="1"/>
    <row r="44491" ht="13.5" customHeight="1"/>
    <row r="44493" ht="13.5" customHeight="1"/>
    <row r="44495" ht="13.5" customHeight="1"/>
    <row r="44497" ht="13.5" customHeight="1"/>
    <row r="44499" ht="13.5" customHeight="1"/>
    <row r="44501" ht="13.5" customHeight="1"/>
    <row r="44503" ht="13.5" customHeight="1"/>
    <row r="44505" ht="13.5" customHeight="1"/>
    <row r="44507" ht="13.5" customHeight="1"/>
    <row r="44509" ht="13.5" customHeight="1"/>
    <row r="44511" ht="13.5" customHeight="1"/>
    <row r="44513" ht="13.5" customHeight="1"/>
    <row r="44515" ht="13.5" customHeight="1"/>
    <row r="44517" ht="13.5" customHeight="1"/>
    <row r="44519" ht="13.5" customHeight="1"/>
    <row r="44521" ht="13.5" customHeight="1"/>
    <row r="44523" ht="13.5" customHeight="1"/>
    <row r="44525" ht="13.5" customHeight="1"/>
    <row r="44527" ht="13.5" customHeight="1"/>
    <row r="44529" ht="13.5" customHeight="1"/>
    <row r="44531" ht="13.5" customHeight="1"/>
    <row r="44533" ht="13.5" customHeight="1"/>
    <row r="44535" ht="13.5" customHeight="1"/>
    <row r="44537" ht="13.5" customHeight="1"/>
    <row r="44539" ht="13.5" customHeight="1"/>
    <row r="44541" ht="13.5" customHeight="1"/>
    <row r="44543" ht="13.5" customHeight="1"/>
    <row r="44545" ht="13.5" customHeight="1"/>
    <row r="44547" ht="13.5" customHeight="1"/>
    <row r="44549" ht="13.5" customHeight="1"/>
    <row r="44551" ht="13.5" customHeight="1"/>
    <row r="44553" ht="13.5" customHeight="1"/>
    <row r="44555" ht="13.5" customHeight="1"/>
    <row r="44557" ht="13.5" customHeight="1"/>
    <row r="44559" ht="13.5" customHeight="1"/>
    <row r="44561" ht="13.5" customHeight="1"/>
    <row r="44563" ht="13.5" customHeight="1"/>
    <row r="44565" ht="13.5" customHeight="1"/>
    <row r="44567" ht="13.5" customHeight="1"/>
    <row r="44569" ht="13.5" customHeight="1"/>
    <row r="44571" ht="13.5" customHeight="1"/>
    <row r="44573" ht="13.5" customHeight="1"/>
    <row r="44575" ht="13.5" customHeight="1"/>
    <row r="44577" ht="13.5" customHeight="1"/>
    <row r="44579" ht="13.5" customHeight="1"/>
    <row r="44581" ht="13.5" customHeight="1"/>
    <row r="44583" ht="13.5" customHeight="1"/>
    <row r="44585" ht="13.5" customHeight="1"/>
    <row r="44587" ht="13.5" customHeight="1"/>
    <row r="44589" ht="13.5" customHeight="1"/>
    <row r="44591" ht="13.5" customHeight="1"/>
    <row r="44593" ht="13.5" customHeight="1"/>
    <row r="44595" ht="13.5" customHeight="1"/>
    <row r="44597" ht="13.5" customHeight="1"/>
    <row r="44599" ht="13.5" customHeight="1"/>
    <row r="44601" ht="13.5" customHeight="1"/>
    <row r="44603" ht="13.5" customHeight="1"/>
    <row r="44605" ht="13.5" customHeight="1"/>
    <row r="44607" ht="13.5" customHeight="1"/>
    <row r="44609" ht="13.5" customHeight="1"/>
    <row r="44611" ht="13.5" customHeight="1"/>
    <row r="44613" ht="13.5" customHeight="1"/>
    <row r="44615" ht="13.5" customHeight="1"/>
    <row r="44617" ht="13.5" customHeight="1"/>
    <row r="44619" ht="13.5" customHeight="1"/>
    <row r="44621" ht="13.5" customHeight="1"/>
    <row r="44623" ht="13.5" customHeight="1"/>
    <row r="44625" ht="13.5" customHeight="1"/>
    <row r="44627" ht="13.5" customHeight="1"/>
    <row r="44629" ht="13.5" customHeight="1"/>
    <row r="44631" ht="13.5" customHeight="1"/>
    <row r="44633" ht="13.5" customHeight="1"/>
    <row r="44635" ht="13.5" customHeight="1"/>
    <row r="44637" ht="13.5" customHeight="1"/>
    <row r="44639" ht="13.5" customHeight="1"/>
    <row r="44641" ht="13.5" customHeight="1"/>
    <row r="44643" ht="13.5" customHeight="1"/>
    <row r="44645" ht="13.5" customHeight="1"/>
    <row r="44647" ht="13.5" customHeight="1"/>
    <row r="44649" ht="13.5" customHeight="1"/>
    <row r="44651" ht="13.5" customHeight="1"/>
    <row r="44653" ht="13.5" customHeight="1"/>
    <row r="44655" ht="13.5" customHeight="1"/>
    <row r="44657" ht="13.5" customHeight="1"/>
    <row r="44659" ht="13.5" customHeight="1"/>
    <row r="44661" ht="13.5" customHeight="1"/>
    <row r="44663" ht="13.5" customHeight="1"/>
    <row r="44665" ht="13.5" customHeight="1"/>
    <row r="44667" ht="13.5" customHeight="1"/>
    <row r="44669" ht="13.5" customHeight="1"/>
    <row r="44671" ht="13.5" customHeight="1"/>
    <row r="44673" ht="13.5" customHeight="1"/>
    <row r="44675" ht="13.5" customHeight="1"/>
    <row r="44677" ht="13.5" customHeight="1"/>
    <row r="44679" ht="13.5" customHeight="1"/>
    <row r="44681" ht="13.5" customHeight="1"/>
    <row r="44683" ht="13.5" customHeight="1"/>
    <row r="44685" ht="13.5" customHeight="1"/>
    <row r="44687" ht="13.5" customHeight="1"/>
    <row r="44689" ht="13.5" customHeight="1"/>
    <row r="44691" ht="13.5" customHeight="1"/>
    <row r="44693" ht="13.5" customHeight="1"/>
    <row r="44695" ht="13.5" customHeight="1"/>
    <row r="44697" ht="13.5" customHeight="1"/>
    <row r="44699" ht="13.5" customHeight="1"/>
    <row r="44701" ht="13.5" customHeight="1"/>
    <row r="44703" ht="13.5" customHeight="1"/>
    <row r="44705" ht="13.5" customHeight="1"/>
    <row r="44707" ht="13.5" customHeight="1"/>
    <row r="44709" ht="13.5" customHeight="1"/>
    <row r="44711" ht="13.5" customHeight="1"/>
    <row r="44713" ht="13.5" customHeight="1"/>
    <row r="44715" ht="13.5" customHeight="1"/>
    <row r="44717" ht="13.5" customHeight="1"/>
    <row r="44719" ht="13.5" customHeight="1"/>
    <row r="44721" ht="13.5" customHeight="1"/>
    <row r="44723" ht="13.5" customHeight="1"/>
    <row r="44725" ht="13.5" customHeight="1"/>
    <row r="44727" ht="13.5" customHeight="1"/>
    <row r="44729" ht="13.5" customHeight="1"/>
    <row r="44731" ht="13.5" customHeight="1"/>
    <row r="44733" ht="13.5" customHeight="1"/>
    <row r="44735" ht="13.5" customHeight="1"/>
    <row r="44737" ht="13.5" customHeight="1"/>
    <row r="44739" ht="13.5" customHeight="1"/>
    <row r="44741" ht="13.5" customHeight="1"/>
    <row r="44743" ht="13.5" customHeight="1"/>
    <row r="44745" ht="13.5" customHeight="1"/>
    <row r="44747" ht="13.5" customHeight="1"/>
    <row r="44749" ht="13.5" customHeight="1"/>
    <row r="44751" ht="13.5" customHeight="1"/>
    <row r="44753" ht="13.5" customHeight="1"/>
    <row r="44755" ht="13.5" customHeight="1"/>
    <row r="44757" ht="13.5" customHeight="1"/>
    <row r="44759" ht="13.5" customHeight="1"/>
    <row r="44761" ht="13.5" customHeight="1"/>
    <row r="44763" ht="13.5" customHeight="1"/>
    <row r="44765" ht="13.5" customHeight="1"/>
    <row r="44767" ht="13.5" customHeight="1"/>
    <row r="44769" ht="13.5" customHeight="1"/>
    <row r="44771" ht="13.5" customHeight="1"/>
    <row r="44773" ht="13.5" customHeight="1"/>
    <row r="44775" ht="13.5" customHeight="1"/>
    <row r="44777" ht="13.5" customHeight="1"/>
    <row r="44779" ht="13.5" customHeight="1"/>
    <row r="44781" ht="13.5" customHeight="1"/>
    <row r="44783" ht="13.5" customHeight="1"/>
    <row r="44785" ht="13.5" customHeight="1"/>
    <row r="44787" ht="13.5" customHeight="1"/>
    <row r="44789" ht="13.5" customHeight="1"/>
    <row r="44791" ht="13.5" customHeight="1"/>
    <row r="44793" ht="13.5" customHeight="1"/>
    <row r="44795" ht="13.5" customHeight="1"/>
    <row r="44797" ht="13.5" customHeight="1"/>
    <row r="44799" ht="13.5" customHeight="1"/>
    <row r="44801" ht="13.5" customHeight="1"/>
    <row r="44803" ht="13.5" customHeight="1"/>
    <row r="44805" ht="13.5" customHeight="1"/>
    <row r="44807" ht="13.5" customHeight="1"/>
    <row r="44809" ht="13.5" customHeight="1"/>
    <row r="44811" ht="13.5" customHeight="1"/>
    <row r="44813" ht="13.5" customHeight="1"/>
    <row r="44815" ht="13.5" customHeight="1"/>
    <row r="44817" ht="13.5" customHeight="1"/>
    <row r="44819" ht="13.5" customHeight="1"/>
    <row r="44821" ht="13.5" customHeight="1"/>
    <row r="44823" ht="13.5" customHeight="1"/>
    <row r="44825" ht="13.5" customHeight="1"/>
    <row r="44827" ht="13.5" customHeight="1"/>
    <row r="44829" ht="13.5" customHeight="1"/>
    <row r="44831" ht="13.5" customHeight="1"/>
    <row r="44833" ht="13.5" customHeight="1"/>
    <row r="44835" ht="13.5" customHeight="1"/>
    <row r="44837" ht="13.5" customHeight="1"/>
    <row r="44839" ht="13.5" customHeight="1"/>
    <row r="44841" ht="13.5" customHeight="1"/>
    <row r="44843" ht="13.5" customHeight="1"/>
    <row r="44845" ht="13.5" customHeight="1"/>
    <row r="44847" ht="13.5" customHeight="1"/>
    <row r="44849" ht="13.5" customHeight="1"/>
    <row r="44851" ht="13.5" customHeight="1"/>
    <row r="44853" ht="13.5" customHeight="1"/>
    <row r="44855" ht="13.5" customHeight="1"/>
    <row r="44857" ht="13.5" customHeight="1"/>
    <row r="44859" ht="13.5" customHeight="1"/>
    <row r="44861" ht="13.5" customHeight="1"/>
    <row r="44863" ht="13.5" customHeight="1"/>
    <row r="44865" ht="13.5" customHeight="1"/>
    <row r="44867" ht="13.5" customHeight="1"/>
    <row r="44869" ht="13.5" customHeight="1"/>
    <row r="44871" ht="13.5" customHeight="1"/>
    <row r="44873" ht="13.5" customHeight="1"/>
    <row r="44875" ht="13.5" customHeight="1"/>
    <row r="44877" ht="13.5" customHeight="1"/>
    <row r="44879" ht="13.5" customHeight="1"/>
    <row r="44881" ht="13.5" customHeight="1"/>
    <row r="44883" ht="13.5" customHeight="1"/>
    <row r="44885" ht="13.5" customHeight="1"/>
    <row r="44887" ht="13.5" customHeight="1"/>
    <row r="44889" ht="13.5" customHeight="1"/>
    <row r="44891" ht="13.5" customHeight="1"/>
    <row r="44893" ht="13.5" customHeight="1"/>
    <row r="44895" ht="13.5" customHeight="1"/>
    <row r="44897" ht="13.5" customHeight="1"/>
    <row r="44899" ht="13.5" customHeight="1"/>
    <row r="44901" ht="13.5" customHeight="1"/>
    <row r="44903" ht="13.5" customHeight="1"/>
    <row r="44905" ht="13.5" customHeight="1"/>
    <row r="44907" ht="13.5" customHeight="1"/>
    <row r="44909" ht="13.5" customHeight="1"/>
    <row r="44911" ht="13.5" customHeight="1"/>
    <row r="44913" ht="13.5" customHeight="1"/>
    <row r="44915" ht="13.5" customHeight="1"/>
    <row r="44917" ht="13.5" customHeight="1"/>
    <row r="44919" ht="13.5" customHeight="1"/>
    <row r="44921" ht="13.5" customHeight="1"/>
    <row r="44923" ht="13.5" customHeight="1"/>
    <row r="44925" ht="13.5" customHeight="1"/>
    <row r="44927" ht="13.5" customHeight="1"/>
    <row r="44929" ht="13.5" customHeight="1"/>
    <row r="44931" ht="13.5" customHeight="1"/>
    <row r="44933" ht="13.5" customHeight="1"/>
    <row r="44935" ht="13.5" customHeight="1"/>
    <row r="44937" ht="13.5" customHeight="1"/>
    <row r="44939" ht="13.5" customHeight="1"/>
    <row r="44941" ht="13.5" customHeight="1"/>
    <row r="44943" ht="13.5" customHeight="1"/>
    <row r="44945" ht="13.5" customHeight="1"/>
    <row r="44947" ht="13.5" customHeight="1"/>
    <row r="44949" ht="13.5" customHeight="1"/>
    <row r="44951" ht="13.5" customHeight="1"/>
    <row r="44953" ht="13.5" customHeight="1"/>
    <row r="44955" ht="13.5" customHeight="1"/>
    <row r="44957" ht="13.5" customHeight="1"/>
    <row r="44959" ht="13.5" customHeight="1"/>
    <row r="44961" ht="13.5" customHeight="1"/>
    <row r="44963" ht="13.5" customHeight="1"/>
    <row r="44965" ht="13.5" customHeight="1"/>
    <row r="44967" ht="13.5" customHeight="1"/>
    <row r="44969" ht="13.5" customHeight="1"/>
    <row r="44971" ht="13.5" customHeight="1"/>
    <row r="44973" ht="13.5" customHeight="1"/>
    <row r="44975" ht="13.5" customHeight="1"/>
    <row r="44977" ht="13.5" customHeight="1"/>
    <row r="44979" ht="13.5" customHeight="1"/>
    <row r="44981" ht="13.5" customHeight="1"/>
    <row r="44983" ht="13.5" customHeight="1"/>
    <row r="44985" ht="13.5" customHeight="1"/>
    <row r="44987" ht="13.5" customHeight="1"/>
    <row r="44989" ht="13.5" customHeight="1"/>
    <row r="44991" ht="13.5" customHeight="1"/>
    <row r="44993" ht="13.5" customHeight="1"/>
    <row r="44995" ht="13.5" customHeight="1"/>
    <row r="44997" ht="13.5" customHeight="1"/>
    <row r="44999" ht="13.5" customHeight="1"/>
    <row r="45001" ht="13.5" customHeight="1"/>
    <row r="45003" ht="13.5" customHeight="1"/>
    <row r="45005" ht="13.5" customHeight="1"/>
    <row r="45007" ht="13.5" customHeight="1"/>
    <row r="45009" ht="13.5" customHeight="1"/>
    <row r="45011" ht="13.5" customHeight="1"/>
    <row r="45013" ht="13.5" customHeight="1"/>
    <row r="45015" ht="13.5" customHeight="1"/>
    <row r="45017" ht="13.5" customHeight="1"/>
    <row r="45019" ht="13.5" customHeight="1"/>
    <row r="45021" ht="13.5" customHeight="1"/>
    <row r="45023" ht="13.5" customHeight="1"/>
    <row r="45025" ht="13.5" customHeight="1"/>
    <row r="45027" ht="13.5" customHeight="1"/>
    <row r="45029" ht="13.5" customHeight="1"/>
    <row r="45031" ht="13.5" customHeight="1"/>
    <row r="45033" ht="13.5" customHeight="1"/>
    <row r="45035" ht="13.5" customHeight="1"/>
    <row r="45037" ht="13.5" customHeight="1"/>
    <row r="45039" ht="13.5" customHeight="1"/>
    <row r="45041" ht="13.5" customHeight="1"/>
    <row r="45043" ht="13.5" customHeight="1"/>
    <row r="45045" ht="13.5" customHeight="1"/>
    <row r="45047" ht="13.5" customHeight="1"/>
    <row r="45049" ht="13.5" customHeight="1"/>
    <row r="45051" ht="13.5" customHeight="1"/>
    <row r="45053" ht="13.5" customHeight="1"/>
    <row r="45055" ht="13.5" customHeight="1"/>
    <row r="45057" ht="13.5" customHeight="1"/>
    <row r="45059" ht="13.5" customHeight="1"/>
    <row r="45061" ht="13.5" customHeight="1"/>
    <row r="45063" ht="13.5" customHeight="1"/>
    <row r="45065" ht="13.5" customHeight="1"/>
    <row r="45067" ht="13.5" customHeight="1"/>
    <row r="45069" ht="13.5" customHeight="1"/>
    <row r="45071" ht="13.5" customHeight="1"/>
    <row r="45073" ht="13.5" customHeight="1"/>
    <row r="45075" ht="13.5" customHeight="1"/>
    <row r="45077" ht="13.5" customHeight="1"/>
    <row r="45079" ht="13.5" customHeight="1"/>
    <row r="45081" ht="13.5" customHeight="1"/>
    <row r="45083" ht="13.5" customHeight="1"/>
    <row r="45085" ht="13.5" customHeight="1"/>
    <row r="45087" ht="13.5" customHeight="1"/>
    <row r="45089" ht="13.5" customHeight="1"/>
    <row r="45091" ht="13.5" customHeight="1"/>
    <row r="45093" ht="13.5" customHeight="1"/>
    <row r="45095" ht="13.5" customHeight="1"/>
    <row r="45097" ht="13.5" customHeight="1"/>
    <row r="45099" ht="13.5" customHeight="1"/>
    <row r="45101" ht="13.5" customHeight="1"/>
    <row r="45103" ht="13.5" customHeight="1"/>
    <row r="45105" ht="13.5" customHeight="1"/>
    <row r="45107" ht="13.5" customHeight="1"/>
    <row r="45109" ht="13.5" customHeight="1"/>
    <row r="45111" ht="13.5" customHeight="1"/>
    <row r="45113" ht="13.5" customHeight="1"/>
    <row r="45115" ht="13.5" customHeight="1"/>
    <row r="45117" ht="13.5" customHeight="1"/>
    <row r="45119" ht="13.5" customHeight="1"/>
    <row r="45121" ht="13.5" customHeight="1"/>
    <row r="45123" ht="13.5" customHeight="1"/>
    <row r="45125" ht="13.5" customHeight="1"/>
    <row r="45127" ht="13.5" customHeight="1"/>
    <row r="45129" ht="13.5" customHeight="1"/>
    <row r="45131" ht="13.5" customHeight="1"/>
    <row r="45133" ht="13.5" customHeight="1"/>
    <row r="45135" ht="13.5" customHeight="1"/>
    <row r="45137" ht="13.5" customHeight="1"/>
    <row r="45139" ht="13.5" customHeight="1"/>
    <row r="45141" ht="13.5" customHeight="1"/>
    <row r="45143" ht="13.5" customHeight="1"/>
    <row r="45145" ht="13.5" customHeight="1"/>
    <row r="45147" ht="13.5" customHeight="1"/>
    <row r="45149" ht="13.5" customHeight="1"/>
    <row r="45151" ht="13.5" customHeight="1"/>
    <row r="45153" ht="13.5" customHeight="1"/>
    <row r="45155" ht="13.5" customHeight="1"/>
    <row r="45157" ht="13.5" customHeight="1"/>
    <row r="45159" ht="13.5" customHeight="1"/>
    <row r="45161" ht="13.5" customHeight="1"/>
    <row r="45163" ht="13.5" customHeight="1"/>
    <row r="45165" ht="13.5" customHeight="1"/>
    <row r="45167" ht="13.5" customHeight="1"/>
    <row r="45169" ht="13.5" customHeight="1"/>
    <row r="45171" ht="13.5" customHeight="1"/>
    <row r="45173" ht="13.5" customHeight="1"/>
    <row r="45175" ht="13.5" customHeight="1"/>
    <row r="45177" ht="13.5" customHeight="1"/>
    <row r="45179" ht="13.5" customHeight="1"/>
    <row r="45181" ht="13.5" customHeight="1"/>
    <row r="45183" ht="13.5" customHeight="1"/>
    <row r="45185" ht="13.5" customHeight="1"/>
    <row r="45187" ht="13.5" customHeight="1"/>
    <row r="45189" ht="13.5" customHeight="1"/>
    <row r="45191" ht="13.5" customHeight="1"/>
    <row r="45193" ht="13.5" customHeight="1"/>
    <row r="45195" ht="13.5" customHeight="1"/>
    <row r="45197" ht="13.5" customHeight="1"/>
    <row r="45199" ht="13.5" customHeight="1"/>
    <row r="45201" ht="13.5" customHeight="1"/>
    <row r="45203" ht="13.5" customHeight="1"/>
    <row r="45205" ht="13.5" customHeight="1"/>
    <row r="45207" ht="13.5" customHeight="1"/>
    <row r="45209" ht="13.5" customHeight="1"/>
    <row r="45211" ht="13.5" customHeight="1"/>
    <row r="45213" ht="13.5" customHeight="1"/>
    <row r="45215" ht="13.5" customHeight="1"/>
    <row r="45217" ht="13.5" customHeight="1"/>
    <row r="45219" ht="13.5" customHeight="1"/>
    <row r="45221" ht="13.5" customHeight="1"/>
    <row r="45223" ht="13.5" customHeight="1"/>
    <row r="45225" ht="13.5" customHeight="1"/>
    <row r="45227" ht="13.5" customHeight="1"/>
    <row r="45229" ht="13.5" customHeight="1"/>
    <row r="45231" ht="13.5" customHeight="1"/>
    <row r="45233" ht="13.5" customHeight="1"/>
    <row r="45235" ht="13.5" customHeight="1"/>
    <row r="45237" ht="13.5" customHeight="1"/>
    <row r="45239" ht="13.5" customHeight="1"/>
    <row r="45241" ht="13.5" customHeight="1"/>
    <row r="45243" ht="13.5" customHeight="1"/>
    <row r="45245" ht="13.5" customHeight="1"/>
    <row r="45247" ht="13.5" customHeight="1"/>
    <row r="45249" ht="13.5" customHeight="1"/>
    <row r="45251" ht="13.5" customHeight="1"/>
    <row r="45253" ht="13.5" customHeight="1"/>
    <row r="45255" ht="13.5" customHeight="1"/>
    <row r="45257" ht="13.5" customHeight="1"/>
    <row r="45259" ht="13.5" customHeight="1"/>
    <row r="45261" ht="13.5" customHeight="1"/>
    <row r="45263" ht="13.5" customHeight="1"/>
    <row r="45265" ht="13.5" customHeight="1"/>
    <row r="45267" ht="13.5" customHeight="1"/>
    <row r="45269" ht="13.5" customHeight="1"/>
    <row r="45271" ht="13.5" customHeight="1"/>
    <row r="45273" ht="13.5" customHeight="1"/>
    <row r="45275" ht="13.5" customHeight="1"/>
    <row r="45277" ht="13.5" customHeight="1"/>
    <row r="45279" ht="13.5" customHeight="1"/>
    <row r="45281" ht="13.5" customHeight="1"/>
    <row r="45283" ht="13.5" customHeight="1"/>
    <row r="45285" ht="13.5" customHeight="1"/>
    <row r="45287" ht="13.5" customHeight="1"/>
    <row r="45289" ht="13.5" customHeight="1"/>
    <row r="45291" ht="13.5" customHeight="1"/>
    <row r="45293" ht="13.5" customHeight="1"/>
    <row r="45295" ht="13.5" customHeight="1"/>
    <row r="45297" ht="13.5" customHeight="1"/>
    <row r="45299" ht="13.5" customHeight="1"/>
    <row r="45301" ht="13.5" customHeight="1"/>
    <row r="45303" ht="13.5" customHeight="1"/>
    <row r="45305" ht="13.5" customHeight="1"/>
    <row r="45307" ht="13.5" customHeight="1"/>
    <row r="45309" ht="13.5" customHeight="1"/>
    <row r="45311" ht="13.5" customHeight="1"/>
    <row r="45313" ht="13.5" customHeight="1"/>
    <row r="45315" ht="13.5" customHeight="1"/>
    <row r="45317" ht="13.5" customHeight="1"/>
    <row r="45319" ht="13.5" customHeight="1"/>
    <row r="45321" ht="13.5" customHeight="1"/>
    <row r="45323" ht="13.5" customHeight="1"/>
    <row r="45325" ht="13.5" customHeight="1"/>
    <row r="45327" ht="13.5" customHeight="1"/>
    <row r="45329" ht="13.5" customHeight="1"/>
    <row r="45331" ht="13.5" customHeight="1"/>
    <row r="45333" ht="13.5" customHeight="1"/>
    <row r="45335" ht="13.5" customHeight="1"/>
    <row r="45337" ht="13.5" customHeight="1"/>
    <row r="45339" ht="13.5" customHeight="1"/>
    <row r="45341" ht="13.5" customHeight="1"/>
    <row r="45343" ht="13.5" customHeight="1"/>
    <row r="45345" ht="13.5" customHeight="1"/>
    <row r="45347" ht="13.5" customHeight="1"/>
    <row r="45349" ht="13.5" customHeight="1"/>
    <row r="45351" ht="13.5" customHeight="1"/>
    <row r="45353" ht="13.5" customHeight="1"/>
    <row r="45355" ht="13.5" customHeight="1"/>
    <row r="45357" ht="13.5" customHeight="1"/>
    <row r="45359" ht="13.5" customHeight="1"/>
    <row r="45361" ht="13.5" customHeight="1"/>
    <row r="45363" ht="13.5" customHeight="1"/>
    <row r="45365" ht="13.5" customHeight="1"/>
    <row r="45367" ht="13.5" customHeight="1"/>
    <row r="45369" ht="13.5" customHeight="1"/>
    <row r="45371" ht="13.5" customHeight="1"/>
    <row r="45373" ht="13.5" customHeight="1"/>
    <row r="45375" ht="13.5" customHeight="1"/>
    <row r="45377" ht="13.5" customHeight="1"/>
    <row r="45379" ht="13.5" customHeight="1"/>
    <row r="45381" ht="13.5" customHeight="1"/>
    <row r="45383" ht="13.5" customHeight="1"/>
    <row r="45385" ht="13.5" customHeight="1"/>
    <row r="45387" ht="13.5" customHeight="1"/>
    <row r="45389" ht="13.5" customHeight="1"/>
    <row r="45391" ht="13.5" customHeight="1"/>
    <row r="45393" ht="13.5" customHeight="1"/>
    <row r="45395" ht="13.5" customHeight="1"/>
    <row r="45397" ht="13.5" customHeight="1"/>
    <row r="45399" ht="13.5" customHeight="1"/>
    <row r="45401" ht="13.5" customHeight="1"/>
    <row r="45403" ht="13.5" customHeight="1"/>
    <row r="45405" ht="13.5" customHeight="1"/>
    <row r="45407" ht="13.5" customHeight="1"/>
    <row r="45409" ht="13.5" customHeight="1"/>
    <row r="45411" ht="13.5" customHeight="1"/>
    <row r="45413" ht="13.5" customHeight="1"/>
    <row r="45415" ht="13.5" customHeight="1"/>
    <row r="45417" ht="13.5" customHeight="1"/>
    <row r="45419" ht="13.5" customHeight="1"/>
    <row r="45421" ht="13.5" customHeight="1"/>
    <row r="45423" ht="13.5" customHeight="1"/>
    <row r="45425" ht="13.5" customHeight="1"/>
    <row r="45427" ht="13.5" customHeight="1"/>
    <row r="45429" ht="13.5" customHeight="1"/>
    <row r="45431" ht="13.5" customHeight="1"/>
    <row r="45433" ht="13.5" customHeight="1"/>
    <row r="45435" ht="13.5" customHeight="1"/>
    <row r="45437" ht="13.5" customHeight="1"/>
    <row r="45439" ht="13.5" customHeight="1"/>
    <row r="45441" ht="13.5" customHeight="1"/>
    <row r="45443" ht="13.5" customHeight="1"/>
    <row r="45445" ht="13.5" customHeight="1"/>
    <row r="45447" ht="13.5" customHeight="1"/>
    <row r="45449" ht="13.5" customHeight="1"/>
    <row r="45451" ht="13.5" customHeight="1"/>
    <row r="45453" ht="13.5" customHeight="1"/>
    <row r="45455" ht="13.5" customHeight="1"/>
    <row r="45457" ht="13.5" customHeight="1"/>
    <row r="45459" ht="13.5" customHeight="1"/>
    <row r="45461" ht="13.5" customHeight="1"/>
    <row r="45463" ht="13.5" customHeight="1"/>
    <row r="45465" ht="13.5" customHeight="1"/>
    <row r="45467" ht="13.5" customHeight="1"/>
    <row r="45469" ht="13.5" customHeight="1"/>
    <row r="45471" ht="13.5" customHeight="1"/>
    <row r="45473" ht="13.5" customHeight="1"/>
    <row r="45475" ht="13.5" customHeight="1"/>
    <row r="45477" ht="13.5" customHeight="1"/>
    <row r="45479" ht="13.5" customHeight="1"/>
    <row r="45481" ht="13.5" customHeight="1"/>
    <row r="45483" ht="13.5" customHeight="1"/>
    <row r="45485" ht="13.5" customHeight="1"/>
    <row r="45487" ht="13.5" customHeight="1"/>
    <row r="45489" ht="13.5" customHeight="1"/>
    <row r="45491" ht="13.5" customHeight="1"/>
    <row r="45493" ht="13.5" customHeight="1"/>
    <row r="45495" ht="13.5" customHeight="1"/>
    <row r="45497" ht="13.5" customHeight="1"/>
    <row r="45499" ht="13.5" customHeight="1"/>
    <row r="45501" ht="13.5" customHeight="1"/>
    <row r="45503" ht="13.5" customHeight="1"/>
    <row r="45505" ht="13.5" customHeight="1"/>
    <row r="45507" ht="13.5" customHeight="1"/>
    <row r="45509" ht="13.5" customHeight="1"/>
    <row r="45511" ht="13.5" customHeight="1"/>
    <row r="45513" ht="13.5" customHeight="1"/>
    <row r="45515" ht="13.5" customHeight="1"/>
    <row r="45517" ht="13.5" customHeight="1"/>
    <row r="45519" ht="13.5" customHeight="1"/>
    <row r="45521" ht="13.5" customHeight="1"/>
    <row r="45523" ht="13.5" customHeight="1"/>
    <row r="45525" ht="13.5" customHeight="1"/>
    <row r="45527" ht="13.5" customHeight="1"/>
    <row r="45529" ht="13.5" customHeight="1"/>
    <row r="45531" ht="13.5" customHeight="1"/>
    <row r="45533" ht="13.5" customHeight="1"/>
    <row r="45535" ht="13.5" customHeight="1"/>
    <row r="45537" ht="13.5" customHeight="1"/>
    <row r="45539" ht="13.5" customHeight="1"/>
    <row r="45541" ht="13.5" customHeight="1"/>
    <row r="45543" ht="13.5" customHeight="1"/>
    <row r="45545" ht="13.5" customHeight="1"/>
    <row r="45547" ht="13.5" customHeight="1"/>
    <row r="45549" ht="13.5" customHeight="1"/>
    <row r="45551" ht="13.5" customHeight="1"/>
    <row r="45553" ht="13.5" customHeight="1"/>
    <row r="45555" ht="13.5" customHeight="1"/>
    <row r="45557" ht="13.5" customHeight="1"/>
    <row r="45559" ht="13.5" customHeight="1"/>
    <row r="45561" ht="13.5" customHeight="1"/>
    <row r="45563" ht="13.5" customHeight="1"/>
    <row r="45565" ht="13.5" customHeight="1"/>
    <row r="45567" ht="13.5" customHeight="1"/>
    <row r="45569" ht="13.5" customHeight="1"/>
    <row r="45571" ht="13.5" customHeight="1"/>
    <row r="45573" ht="13.5" customHeight="1"/>
    <row r="45575" ht="13.5" customHeight="1"/>
    <row r="45577" ht="13.5" customHeight="1"/>
    <row r="45579" ht="13.5" customHeight="1"/>
    <row r="45581" ht="13.5" customHeight="1"/>
    <row r="45583" ht="13.5" customHeight="1"/>
    <row r="45585" ht="13.5" customHeight="1"/>
    <row r="45587" ht="13.5" customHeight="1"/>
    <row r="45589" ht="13.5" customHeight="1"/>
    <row r="45591" ht="13.5" customHeight="1"/>
    <row r="45593" ht="13.5" customHeight="1"/>
    <row r="45595" ht="13.5" customHeight="1"/>
    <row r="45597" ht="13.5" customHeight="1"/>
    <row r="45599" ht="13.5" customHeight="1"/>
    <row r="45601" ht="13.5" customHeight="1"/>
    <row r="45603" ht="13.5" customHeight="1"/>
    <row r="45605" ht="13.5" customHeight="1"/>
    <row r="45607" ht="13.5" customHeight="1"/>
    <row r="45609" ht="13.5" customHeight="1"/>
    <row r="45611" ht="13.5" customHeight="1"/>
    <row r="45613" ht="13.5" customHeight="1"/>
    <row r="45615" ht="13.5" customHeight="1"/>
    <row r="45617" ht="13.5" customHeight="1"/>
    <row r="45619" ht="13.5" customHeight="1"/>
    <row r="45621" ht="13.5" customHeight="1"/>
    <row r="45623" ht="13.5" customHeight="1"/>
    <row r="45625" ht="13.5" customHeight="1"/>
    <row r="45627" ht="13.5" customHeight="1"/>
    <row r="45629" ht="13.5" customHeight="1"/>
    <row r="45631" ht="13.5" customHeight="1"/>
    <row r="45633" ht="13.5" customHeight="1"/>
    <row r="45635" ht="13.5" customHeight="1"/>
    <row r="45637" ht="13.5" customHeight="1"/>
    <row r="45639" ht="13.5" customHeight="1"/>
    <row r="45641" ht="13.5" customHeight="1"/>
    <row r="45643" ht="13.5" customHeight="1"/>
    <row r="45645" ht="13.5" customHeight="1"/>
    <row r="45647" ht="13.5" customHeight="1"/>
    <row r="45649" ht="13.5" customHeight="1"/>
    <row r="45651" ht="13.5" customHeight="1"/>
    <row r="45653" ht="13.5" customHeight="1"/>
    <row r="45655" ht="13.5" customHeight="1"/>
    <row r="45657" ht="13.5" customHeight="1"/>
    <row r="45659" ht="13.5" customHeight="1"/>
    <row r="45661" ht="13.5" customHeight="1"/>
    <row r="45663" ht="13.5" customHeight="1"/>
    <row r="45665" ht="13.5" customHeight="1"/>
    <row r="45667" ht="13.5" customHeight="1"/>
    <row r="45669" ht="13.5" customHeight="1"/>
    <row r="45671" ht="13.5" customHeight="1"/>
    <row r="45673" ht="13.5" customHeight="1"/>
    <row r="45675" ht="13.5" customHeight="1"/>
    <row r="45677" ht="13.5" customHeight="1"/>
    <row r="45679" ht="13.5" customHeight="1"/>
    <row r="45681" ht="13.5" customHeight="1"/>
    <row r="45683" ht="13.5" customHeight="1"/>
    <row r="45685" ht="13.5" customHeight="1"/>
    <row r="45687" ht="13.5" customHeight="1"/>
    <row r="45689" ht="13.5" customHeight="1"/>
    <row r="45691" ht="13.5" customHeight="1"/>
    <row r="45693" ht="13.5" customHeight="1"/>
    <row r="45695" ht="13.5" customHeight="1"/>
    <row r="45697" ht="13.5" customHeight="1"/>
    <row r="45699" ht="13.5" customHeight="1"/>
    <row r="45701" ht="13.5" customHeight="1"/>
    <row r="45703" ht="13.5" customHeight="1"/>
    <row r="45705" ht="13.5" customHeight="1"/>
    <row r="45707" ht="13.5" customHeight="1"/>
    <row r="45709" ht="13.5" customHeight="1"/>
    <row r="45711" ht="13.5" customHeight="1"/>
    <row r="45713" ht="13.5" customHeight="1"/>
    <row r="45715" ht="13.5" customHeight="1"/>
    <row r="45717" ht="13.5" customHeight="1"/>
    <row r="45719" ht="13.5" customHeight="1"/>
    <row r="45721" ht="13.5" customHeight="1"/>
    <row r="45723" ht="13.5" customHeight="1"/>
    <row r="45725" ht="13.5" customHeight="1"/>
    <row r="45727" ht="13.5" customHeight="1"/>
    <row r="45729" ht="13.5" customHeight="1"/>
    <row r="45731" ht="13.5" customHeight="1"/>
    <row r="45733" ht="13.5" customHeight="1"/>
    <row r="45735" ht="13.5" customHeight="1"/>
    <row r="45737" ht="13.5" customHeight="1"/>
    <row r="45739" ht="13.5" customHeight="1"/>
    <row r="45741" ht="13.5" customHeight="1"/>
    <row r="45743" ht="13.5" customHeight="1"/>
    <row r="45745" ht="13.5" customHeight="1"/>
    <row r="45747" ht="13.5" customHeight="1"/>
    <row r="45749" ht="13.5" customHeight="1"/>
    <row r="45751" ht="13.5" customHeight="1"/>
    <row r="45753" ht="13.5" customHeight="1"/>
    <row r="45755" ht="13.5" customHeight="1"/>
    <row r="45757" ht="13.5" customHeight="1"/>
    <row r="45759" ht="13.5" customHeight="1"/>
    <row r="45761" ht="13.5" customHeight="1"/>
    <row r="45763" ht="13.5" customHeight="1"/>
    <row r="45765" ht="13.5" customHeight="1"/>
    <row r="45767" ht="13.5" customHeight="1"/>
    <row r="45769" ht="13.5" customHeight="1"/>
    <row r="45771" ht="13.5" customHeight="1"/>
    <row r="45773" ht="13.5" customHeight="1"/>
    <row r="45775" ht="13.5" customHeight="1"/>
    <row r="45777" ht="13.5" customHeight="1"/>
    <row r="45779" ht="13.5" customHeight="1"/>
    <row r="45781" ht="13.5" customHeight="1"/>
    <row r="45783" ht="13.5" customHeight="1"/>
    <row r="45785" ht="13.5" customHeight="1"/>
    <row r="45787" ht="13.5" customHeight="1"/>
    <row r="45789" ht="13.5" customHeight="1"/>
    <row r="45791" ht="13.5" customHeight="1"/>
    <row r="45793" ht="13.5" customHeight="1"/>
    <row r="45795" ht="13.5" customHeight="1"/>
    <row r="45797" ht="13.5" customHeight="1"/>
    <row r="45799" ht="13.5" customHeight="1"/>
    <row r="45801" ht="13.5" customHeight="1"/>
    <row r="45803" ht="13.5" customHeight="1"/>
    <row r="45805" ht="13.5" customHeight="1"/>
    <row r="45807" ht="13.5" customHeight="1"/>
    <row r="45809" ht="13.5" customHeight="1"/>
    <row r="45811" ht="13.5" customHeight="1"/>
    <row r="45813" ht="13.5" customHeight="1"/>
    <row r="45815" ht="13.5" customHeight="1"/>
    <row r="45817" ht="13.5" customHeight="1"/>
    <row r="45819" ht="13.5" customHeight="1"/>
    <row r="45821" ht="13.5" customHeight="1"/>
    <row r="45823" ht="13.5" customHeight="1"/>
    <row r="45825" ht="13.5" customHeight="1"/>
    <row r="45827" ht="13.5" customHeight="1"/>
    <row r="45829" ht="13.5" customHeight="1"/>
    <row r="45831" ht="13.5" customHeight="1"/>
    <row r="45833" ht="13.5" customHeight="1"/>
    <row r="45835" ht="13.5" customHeight="1"/>
    <row r="45837" ht="13.5" customHeight="1"/>
    <row r="45839" ht="13.5" customHeight="1"/>
    <row r="45841" ht="13.5" customHeight="1"/>
    <row r="45843" ht="13.5" customHeight="1"/>
    <row r="45845" ht="13.5" customHeight="1"/>
    <row r="45847" ht="13.5" customHeight="1"/>
    <row r="45849" ht="13.5" customHeight="1"/>
    <row r="45851" ht="13.5" customHeight="1"/>
    <row r="45853" ht="13.5" customHeight="1"/>
    <row r="45855" ht="13.5" customHeight="1"/>
    <row r="45857" ht="13.5" customHeight="1"/>
    <row r="45859" ht="13.5" customHeight="1"/>
    <row r="45861" ht="13.5" customHeight="1"/>
    <row r="45863" ht="13.5" customHeight="1"/>
    <row r="45865" ht="13.5" customHeight="1"/>
    <row r="45867" ht="13.5" customHeight="1"/>
    <row r="45869" ht="13.5" customHeight="1"/>
    <row r="45871" ht="13.5" customHeight="1"/>
    <row r="45873" ht="13.5" customHeight="1"/>
    <row r="45875" ht="13.5" customHeight="1"/>
    <row r="45877" ht="13.5" customHeight="1"/>
    <row r="45879" ht="13.5" customHeight="1"/>
    <row r="45881" ht="13.5" customHeight="1"/>
    <row r="45883" ht="13.5" customHeight="1"/>
    <row r="45885" ht="13.5" customHeight="1"/>
    <row r="45887" ht="13.5" customHeight="1"/>
    <row r="45889" ht="13.5" customHeight="1"/>
    <row r="45891" ht="13.5" customHeight="1"/>
    <row r="45893" ht="13.5" customHeight="1"/>
    <row r="45895" ht="13.5" customHeight="1"/>
    <row r="45897" ht="13.5" customHeight="1"/>
    <row r="45899" ht="13.5" customHeight="1"/>
    <row r="45901" ht="13.5" customHeight="1"/>
    <row r="45903" ht="13.5" customHeight="1"/>
    <row r="45905" ht="13.5" customHeight="1"/>
    <row r="45907" ht="13.5" customHeight="1"/>
    <row r="45909" ht="13.5" customHeight="1"/>
    <row r="45911" ht="13.5" customHeight="1"/>
    <row r="45913" ht="13.5" customHeight="1"/>
    <row r="45915" ht="13.5" customHeight="1"/>
    <row r="45917" ht="13.5" customHeight="1"/>
    <row r="45919" ht="13.5" customHeight="1"/>
    <row r="45921" ht="13.5" customHeight="1"/>
    <row r="45923" ht="13.5" customHeight="1"/>
    <row r="45925" ht="13.5" customHeight="1"/>
    <row r="45927" ht="13.5" customHeight="1"/>
    <row r="45929" ht="13.5" customHeight="1"/>
    <row r="45931" ht="13.5" customHeight="1"/>
    <row r="45933" ht="13.5" customHeight="1"/>
    <row r="45935" ht="13.5" customHeight="1"/>
    <row r="45937" ht="13.5" customHeight="1"/>
    <row r="45939" ht="13.5" customHeight="1"/>
    <row r="45941" ht="13.5" customHeight="1"/>
    <row r="45943" ht="13.5" customHeight="1"/>
    <row r="45945" ht="13.5" customHeight="1"/>
    <row r="45947" ht="13.5" customHeight="1"/>
    <row r="45949" ht="13.5" customHeight="1"/>
    <row r="45951" ht="13.5" customHeight="1"/>
    <row r="45953" ht="13.5" customHeight="1"/>
    <row r="45955" ht="13.5" customHeight="1"/>
    <row r="45957" ht="13.5" customHeight="1"/>
    <row r="45959" ht="13.5" customHeight="1"/>
    <row r="45961" ht="13.5" customHeight="1"/>
    <row r="45963" ht="13.5" customHeight="1"/>
    <row r="45965" ht="13.5" customHeight="1"/>
    <row r="45967" ht="13.5" customHeight="1"/>
    <row r="45969" ht="13.5" customHeight="1"/>
    <row r="45971" ht="13.5" customHeight="1"/>
    <row r="45973" ht="13.5" customHeight="1"/>
    <row r="45975" ht="13.5" customHeight="1"/>
    <row r="45977" ht="13.5" customHeight="1"/>
    <row r="45979" ht="13.5" customHeight="1"/>
    <row r="45981" ht="13.5" customHeight="1"/>
    <row r="45983" ht="13.5" customHeight="1"/>
    <row r="45985" ht="13.5" customHeight="1"/>
    <row r="45987" ht="13.5" customHeight="1"/>
    <row r="45989" ht="13.5" customHeight="1"/>
    <row r="45991" ht="13.5" customHeight="1"/>
    <row r="45993" ht="13.5" customHeight="1"/>
    <row r="45995" ht="13.5" customHeight="1"/>
    <row r="45997" ht="13.5" customHeight="1"/>
    <row r="45999" ht="13.5" customHeight="1"/>
    <row r="46001" ht="13.5" customHeight="1"/>
    <row r="46003" ht="13.5" customHeight="1"/>
    <row r="46005" ht="13.5" customHeight="1"/>
    <row r="46007" ht="13.5" customHeight="1"/>
    <row r="46009" ht="13.5" customHeight="1"/>
    <row r="46011" ht="13.5" customHeight="1"/>
    <row r="46013" ht="13.5" customHeight="1"/>
    <row r="46015" ht="13.5" customHeight="1"/>
    <row r="46017" ht="13.5" customHeight="1"/>
    <row r="46019" ht="13.5" customHeight="1"/>
    <row r="46021" ht="13.5" customHeight="1"/>
    <row r="46023" ht="13.5" customHeight="1"/>
    <row r="46025" ht="13.5" customHeight="1"/>
    <row r="46027" ht="13.5" customHeight="1"/>
    <row r="46029" ht="13.5" customHeight="1"/>
    <row r="46031" ht="13.5" customHeight="1"/>
    <row r="46033" ht="13.5" customHeight="1"/>
    <row r="46035" ht="13.5" customHeight="1"/>
    <row r="46037" ht="13.5" customHeight="1"/>
    <row r="46039" ht="13.5" customHeight="1"/>
    <row r="46041" ht="13.5" customHeight="1"/>
    <row r="46043" ht="13.5" customHeight="1"/>
    <row r="46045" ht="13.5" customHeight="1"/>
    <row r="46047" ht="13.5" customHeight="1"/>
    <row r="46049" ht="13.5" customHeight="1"/>
    <row r="46051" ht="13.5" customHeight="1"/>
    <row r="46053" ht="13.5" customHeight="1"/>
    <row r="46055" ht="13.5" customHeight="1"/>
    <row r="46057" ht="13.5" customHeight="1"/>
    <row r="46059" ht="13.5" customHeight="1"/>
    <row r="46061" ht="13.5" customHeight="1"/>
    <row r="46063" ht="13.5" customHeight="1"/>
    <row r="46065" ht="13.5" customHeight="1"/>
    <row r="46067" ht="13.5" customHeight="1"/>
    <row r="46069" ht="13.5" customHeight="1"/>
    <row r="46071" ht="13.5" customHeight="1"/>
    <row r="46073" ht="13.5" customHeight="1"/>
    <row r="46075" ht="13.5" customHeight="1"/>
    <row r="46077" ht="13.5" customHeight="1"/>
    <row r="46079" ht="13.5" customHeight="1"/>
    <row r="46081" ht="13.5" customHeight="1"/>
    <row r="46083" ht="13.5" customHeight="1"/>
    <row r="46085" ht="13.5" customHeight="1"/>
    <row r="46087" ht="13.5" customHeight="1"/>
    <row r="46089" ht="13.5" customHeight="1"/>
    <row r="46091" ht="13.5" customHeight="1"/>
    <row r="46093" ht="13.5" customHeight="1"/>
    <row r="46095" ht="13.5" customHeight="1"/>
    <row r="46097" ht="13.5" customHeight="1"/>
    <row r="46099" ht="13.5" customHeight="1"/>
    <row r="46101" ht="13.5" customHeight="1"/>
    <row r="46103" ht="13.5" customHeight="1"/>
    <row r="46105" ht="13.5" customHeight="1"/>
    <row r="46107" ht="13.5" customHeight="1"/>
    <row r="46109" ht="13.5" customHeight="1"/>
    <row r="46111" ht="13.5" customHeight="1"/>
    <row r="46113" ht="13.5" customHeight="1"/>
    <row r="46115" ht="13.5" customHeight="1"/>
    <row r="46117" ht="13.5" customHeight="1"/>
    <row r="46119" ht="13.5" customHeight="1"/>
    <row r="46121" ht="13.5" customHeight="1"/>
    <row r="46123" ht="13.5" customHeight="1"/>
    <row r="46125" ht="13.5" customHeight="1"/>
    <row r="46127" ht="13.5" customHeight="1"/>
    <row r="46129" ht="13.5" customHeight="1"/>
    <row r="46131" ht="13.5" customHeight="1"/>
    <row r="46133" ht="13.5" customHeight="1"/>
    <row r="46135" ht="13.5" customHeight="1"/>
    <row r="46137" ht="13.5" customHeight="1"/>
    <row r="46139" ht="13.5" customHeight="1"/>
    <row r="46141" ht="13.5" customHeight="1"/>
    <row r="46143" ht="13.5" customHeight="1"/>
    <row r="46145" ht="13.5" customHeight="1"/>
    <row r="46147" ht="13.5" customHeight="1"/>
    <row r="46149" ht="13.5" customHeight="1"/>
    <row r="46151" ht="13.5" customHeight="1"/>
    <row r="46153" ht="13.5" customHeight="1"/>
    <row r="46155" ht="13.5" customHeight="1"/>
    <row r="46157" ht="13.5" customHeight="1"/>
    <row r="46159" ht="13.5" customHeight="1"/>
    <row r="46161" ht="13.5" customHeight="1"/>
    <row r="46163" ht="13.5" customHeight="1"/>
    <row r="46165" ht="13.5" customHeight="1"/>
    <row r="46167" ht="13.5" customHeight="1"/>
    <row r="46169" ht="13.5" customHeight="1"/>
    <row r="46171" ht="13.5" customHeight="1"/>
    <row r="46173" ht="13.5" customHeight="1"/>
    <row r="46175" ht="13.5" customHeight="1"/>
    <row r="46177" ht="13.5" customHeight="1"/>
    <row r="46179" ht="13.5" customHeight="1"/>
    <row r="46181" ht="13.5" customHeight="1"/>
    <row r="46183" ht="13.5" customHeight="1"/>
    <row r="46185" ht="13.5" customHeight="1"/>
    <row r="46187" ht="13.5" customHeight="1"/>
    <row r="46189" ht="13.5" customHeight="1"/>
    <row r="46191" ht="13.5" customHeight="1"/>
    <row r="46193" ht="13.5" customHeight="1"/>
    <row r="46195" ht="13.5" customHeight="1"/>
    <row r="46197" ht="13.5" customHeight="1"/>
    <row r="46199" ht="13.5" customHeight="1"/>
    <row r="46201" ht="13.5" customHeight="1"/>
    <row r="46203" ht="13.5" customHeight="1"/>
    <row r="46205" ht="13.5" customHeight="1"/>
    <row r="46207" ht="13.5" customHeight="1"/>
    <row r="46209" ht="13.5" customHeight="1"/>
    <row r="46211" ht="13.5" customHeight="1"/>
    <row r="46213" ht="13.5" customHeight="1"/>
    <row r="46215" ht="13.5" customHeight="1"/>
    <row r="46217" ht="13.5" customHeight="1"/>
    <row r="46219" ht="13.5" customHeight="1"/>
    <row r="46221" ht="13.5" customHeight="1"/>
    <row r="46223" ht="13.5" customHeight="1"/>
    <row r="46225" ht="13.5" customHeight="1"/>
    <row r="46227" ht="13.5" customHeight="1"/>
    <row r="46229" ht="13.5" customHeight="1"/>
    <row r="46231" ht="13.5" customHeight="1"/>
    <row r="46233" ht="13.5" customHeight="1"/>
    <row r="46235" ht="13.5" customHeight="1"/>
    <row r="46237" ht="13.5" customHeight="1"/>
    <row r="46239" ht="13.5" customHeight="1"/>
    <row r="46241" ht="13.5" customHeight="1"/>
    <row r="46243" ht="13.5" customHeight="1"/>
    <row r="46245" ht="13.5" customHeight="1"/>
    <row r="46247" ht="13.5" customHeight="1"/>
    <row r="46249" ht="13.5" customHeight="1"/>
    <row r="46251" ht="13.5" customHeight="1"/>
    <row r="46253" ht="13.5" customHeight="1"/>
    <row r="46255" ht="13.5" customHeight="1"/>
    <row r="46257" ht="13.5" customHeight="1"/>
    <row r="46259" ht="13.5" customHeight="1"/>
    <row r="46261" ht="13.5" customHeight="1"/>
    <row r="46263" ht="13.5" customHeight="1"/>
    <row r="46265" ht="13.5" customHeight="1"/>
    <row r="46267" ht="13.5" customHeight="1"/>
    <row r="46269" ht="13.5" customHeight="1"/>
    <row r="46271" ht="13.5" customHeight="1"/>
    <row r="46273" ht="13.5" customHeight="1"/>
    <row r="46275" ht="13.5" customHeight="1"/>
    <row r="46277" ht="13.5" customHeight="1"/>
    <row r="46279" ht="13.5" customHeight="1"/>
    <row r="46281" ht="13.5" customHeight="1"/>
    <row r="46283" ht="13.5" customHeight="1"/>
    <row r="46285" ht="13.5" customHeight="1"/>
    <row r="46287" ht="13.5" customHeight="1"/>
    <row r="46289" ht="13.5" customHeight="1"/>
    <row r="46291" ht="13.5" customHeight="1"/>
    <row r="46293" ht="13.5" customHeight="1"/>
    <row r="46295" ht="13.5" customHeight="1"/>
    <row r="46297" ht="13.5" customHeight="1"/>
    <row r="46299" ht="13.5" customHeight="1"/>
    <row r="46301" ht="13.5" customHeight="1"/>
    <row r="46303" ht="13.5" customHeight="1"/>
    <row r="46305" ht="13.5" customHeight="1"/>
    <row r="46307" ht="13.5" customHeight="1"/>
    <row r="46309" ht="13.5" customHeight="1"/>
    <row r="46311" ht="13.5" customHeight="1"/>
    <row r="46313" ht="13.5" customHeight="1"/>
    <row r="46315" ht="13.5" customHeight="1"/>
    <row r="46317" ht="13.5" customHeight="1"/>
    <row r="46319" ht="13.5" customHeight="1"/>
    <row r="46321" ht="13.5" customHeight="1"/>
    <row r="46323" ht="13.5" customHeight="1"/>
    <row r="46325" ht="13.5" customHeight="1"/>
    <row r="46327" ht="13.5" customHeight="1"/>
    <row r="46329" ht="13.5" customHeight="1"/>
    <row r="46331" ht="13.5" customHeight="1"/>
    <row r="46333" ht="13.5" customHeight="1"/>
    <row r="46335" ht="13.5" customHeight="1"/>
    <row r="46337" ht="13.5" customHeight="1"/>
    <row r="46339" ht="13.5" customHeight="1"/>
    <row r="46341" ht="13.5" customHeight="1"/>
    <row r="46343" ht="13.5" customHeight="1"/>
    <row r="46345" ht="13.5" customHeight="1"/>
    <row r="46347" ht="13.5" customHeight="1"/>
    <row r="46349" ht="13.5" customHeight="1"/>
    <row r="46351" ht="13.5" customHeight="1"/>
    <row r="46353" ht="13.5" customHeight="1"/>
    <row r="46355" ht="13.5" customHeight="1"/>
    <row r="46357" ht="13.5" customHeight="1"/>
    <row r="46359" ht="13.5" customHeight="1"/>
    <row r="46361" ht="13.5" customHeight="1"/>
    <row r="46363" ht="13.5" customHeight="1"/>
    <row r="46365" ht="13.5" customHeight="1"/>
    <row r="46367" ht="13.5" customHeight="1"/>
    <row r="46369" ht="13.5" customHeight="1"/>
    <row r="46371" ht="13.5" customHeight="1"/>
    <row r="46373" ht="13.5" customHeight="1"/>
    <row r="46375" ht="13.5" customHeight="1"/>
    <row r="46377" ht="13.5" customHeight="1"/>
    <row r="46379" ht="13.5" customHeight="1"/>
    <row r="46381" ht="13.5" customHeight="1"/>
    <row r="46383" ht="13.5" customHeight="1"/>
    <row r="46385" ht="13.5" customHeight="1"/>
    <row r="46387" ht="13.5" customHeight="1"/>
    <row r="46389" ht="13.5" customHeight="1"/>
    <row r="46391" ht="13.5" customHeight="1"/>
    <row r="46393" ht="13.5" customHeight="1"/>
    <row r="46395" ht="13.5" customHeight="1"/>
    <row r="46397" ht="13.5" customHeight="1"/>
    <row r="46399" ht="13.5" customHeight="1"/>
    <row r="46401" ht="13.5" customHeight="1"/>
    <row r="46403" ht="13.5" customHeight="1"/>
    <row r="46405" ht="13.5" customHeight="1"/>
    <row r="46407" ht="13.5" customHeight="1"/>
    <row r="46409" ht="13.5" customHeight="1"/>
    <row r="46411" ht="13.5" customHeight="1"/>
    <row r="46413" ht="13.5" customHeight="1"/>
    <row r="46415" ht="13.5" customHeight="1"/>
    <row r="46417" ht="13.5" customHeight="1"/>
    <row r="46419" ht="13.5" customHeight="1"/>
    <row r="46421" ht="13.5" customHeight="1"/>
    <row r="46423" ht="13.5" customHeight="1"/>
    <row r="46425" ht="13.5" customHeight="1"/>
    <row r="46427" ht="13.5" customHeight="1"/>
    <row r="46429" ht="13.5" customHeight="1"/>
    <row r="46431" ht="13.5" customHeight="1"/>
    <row r="46433" ht="13.5" customHeight="1"/>
    <row r="46435" ht="13.5" customHeight="1"/>
    <row r="46437" ht="13.5" customHeight="1"/>
    <row r="46439" ht="13.5" customHeight="1"/>
    <row r="46441" ht="13.5" customHeight="1"/>
    <row r="46443" ht="13.5" customHeight="1"/>
    <row r="46445" ht="13.5" customHeight="1"/>
    <row r="46447" ht="13.5" customHeight="1"/>
    <row r="46449" ht="13.5" customHeight="1"/>
    <row r="46451" ht="13.5" customHeight="1"/>
    <row r="46453" ht="13.5" customHeight="1"/>
    <row r="46455" ht="13.5" customHeight="1"/>
    <row r="46457" ht="13.5" customHeight="1"/>
    <row r="46459" ht="13.5" customHeight="1"/>
    <row r="46461" ht="13.5" customHeight="1"/>
    <row r="46463" ht="13.5" customHeight="1"/>
    <row r="46465" ht="13.5" customHeight="1"/>
    <row r="46467" ht="13.5" customHeight="1"/>
    <row r="46469" ht="13.5" customHeight="1"/>
    <row r="46471" ht="13.5" customHeight="1"/>
    <row r="46473" ht="13.5" customHeight="1"/>
    <row r="46475" ht="13.5" customHeight="1"/>
    <row r="46477" ht="13.5" customHeight="1"/>
    <row r="46479" ht="13.5" customHeight="1"/>
    <row r="46481" ht="13.5" customHeight="1"/>
    <row r="46483" ht="13.5" customHeight="1"/>
    <row r="46485" ht="13.5" customHeight="1"/>
    <row r="46487" ht="13.5" customHeight="1"/>
    <row r="46489" ht="13.5" customHeight="1"/>
    <row r="46491" ht="13.5" customHeight="1"/>
    <row r="46493" ht="13.5" customHeight="1"/>
    <row r="46495" ht="13.5" customHeight="1"/>
    <row r="46497" ht="13.5" customHeight="1"/>
    <row r="46499" ht="13.5" customHeight="1"/>
    <row r="46501" ht="13.5" customHeight="1"/>
    <row r="46503" ht="13.5" customHeight="1"/>
    <row r="46505" ht="13.5" customHeight="1"/>
    <row r="46507" ht="13.5" customHeight="1"/>
    <row r="46509" ht="13.5" customHeight="1"/>
    <row r="46511" ht="13.5" customHeight="1"/>
    <row r="46513" ht="13.5" customHeight="1"/>
    <row r="46515" ht="13.5" customHeight="1"/>
    <row r="46517" ht="13.5" customHeight="1"/>
    <row r="46519" ht="13.5" customHeight="1"/>
    <row r="46521" ht="13.5" customHeight="1"/>
    <row r="46523" ht="13.5" customHeight="1"/>
    <row r="46525" ht="13.5" customHeight="1"/>
    <row r="46527" ht="13.5" customHeight="1"/>
    <row r="46529" ht="13.5" customHeight="1"/>
    <row r="46531" ht="13.5" customHeight="1"/>
    <row r="46533" ht="13.5" customHeight="1"/>
    <row r="46535" ht="13.5" customHeight="1"/>
    <row r="46537" ht="13.5" customHeight="1"/>
    <row r="46539" ht="13.5" customHeight="1"/>
    <row r="46541" ht="13.5" customHeight="1"/>
    <row r="46543" ht="13.5" customHeight="1"/>
    <row r="46545" ht="13.5" customHeight="1"/>
    <row r="46547" ht="13.5" customHeight="1"/>
    <row r="46549" ht="13.5" customHeight="1"/>
    <row r="46551" ht="13.5" customHeight="1"/>
    <row r="46553" ht="13.5" customHeight="1"/>
    <row r="46555" ht="13.5" customHeight="1"/>
    <row r="46557" ht="13.5" customHeight="1"/>
    <row r="46559" ht="13.5" customHeight="1"/>
    <row r="46561" ht="13.5" customHeight="1"/>
    <row r="46563" ht="13.5" customHeight="1"/>
    <row r="46565" ht="13.5" customHeight="1"/>
    <row r="46567" ht="13.5" customHeight="1"/>
    <row r="46569" ht="13.5" customHeight="1"/>
    <row r="46571" ht="13.5" customHeight="1"/>
    <row r="46573" ht="13.5" customHeight="1"/>
    <row r="46575" ht="13.5" customHeight="1"/>
    <row r="46577" ht="13.5" customHeight="1"/>
    <row r="46579" ht="13.5" customHeight="1"/>
    <row r="46581" ht="13.5" customHeight="1"/>
    <row r="46583" ht="13.5" customHeight="1"/>
    <row r="46585" ht="13.5" customHeight="1"/>
    <row r="46587" ht="13.5" customHeight="1"/>
    <row r="46589" ht="13.5" customHeight="1"/>
    <row r="46591" ht="13.5" customHeight="1"/>
    <row r="46593" ht="13.5" customHeight="1"/>
    <row r="46595" ht="13.5" customHeight="1"/>
    <row r="46597" ht="13.5" customHeight="1"/>
    <row r="46599" ht="13.5" customHeight="1"/>
    <row r="46601" ht="13.5" customHeight="1"/>
    <row r="46603" ht="13.5" customHeight="1"/>
    <row r="46605" ht="13.5" customHeight="1"/>
    <row r="46607" ht="13.5" customHeight="1"/>
    <row r="46609" ht="13.5" customHeight="1"/>
    <row r="46611" ht="13.5" customHeight="1"/>
    <row r="46613" ht="13.5" customHeight="1"/>
    <row r="46615" ht="13.5" customHeight="1"/>
    <row r="46617" ht="13.5" customHeight="1"/>
    <row r="46619" ht="13.5" customHeight="1"/>
    <row r="46621" ht="13.5" customHeight="1"/>
    <row r="46623" ht="13.5" customHeight="1"/>
    <row r="46625" ht="13.5" customHeight="1"/>
    <row r="46627" ht="13.5" customHeight="1"/>
    <row r="46629" ht="13.5" customHeight="1"/>
    <row r="46631" ht="13.5" customHeight="1"/>
    <row r="46633" ht="13.5" customHeight="1"/>
    <row r="46635" ht="13.5" customHeight="1"/>
    <row r="46637" ht="13.5" customHeight="1"/>
    <row r="46639" ht="13.5" customHeight="1"/>
    <row r="46641" ht="13.5" customHeight="1"/>
    <row r="46643" ht="13.5" customHeight="1"/>
    <row r="46645" ht="13.5" customHeight="1"/>
    <row r="46647" ht="13.5" customHeight="1"/>
    <row r="46649" ht="13.5" customHeight="1"/>
    <row r="46651" ht="13.5" customHeight="1"/>
    <row r="46653" ht="13.5" customHeight="1"/>
    <row r="46655" ht="13.5" customHeight="1"/>
    <row r="46657" ht="13.5" customHeight="1"/>
    <row r="46659" ht="13.5" customHeight="1"/>
    <row r="46661" ht="13.5" customHeight="1"/>
    <row r="46663" ht="13.5" customHeight="1"/>
    <row r="46665" ht="13.5" customHeight="1"/>
    <row r="46667" ht="13.5" customHeight="1"/>
    <row r="46669" ht="13.5" customHeight="1"/>
    <row r="46671" ht="13.5" customHeight="1"/>
    <row r="46673" ht="13.5" customHeight="1"/>
    <row r="46675" ht="13.5" customHeight="1"/>
    <row r="46677" ht="13.5" customHeight="1"/>
    <row r="46679" ht="13.5" customHeight="1"/>
    <row r="46681" ht="13.5" customHeight="1"/>
    <row r="46683" ht="13.5" customHeight="1"/>
    <row r="46685" ht="13.5" customHeight="1"/>
    <row r="46687" ht="13.5" customHeight="1"/>
    <row r="46689" ht="13.5" customHeight="1"/>
    <row r="46691" ht="13.5" customHeight="1"/>
    <row r="46693" ht="13.5" customHeight="1"/>
    <row r="46695" ht="13.5" customHeight="1"/>
    <row r="46697" ht="13.5" customHeight="1"/>
    <row r="46699" ht="13.5" customHeight="1"/>
    <row r="46701" ht="13.5" customHeight="1"/>
    <row r="46703" ht="13.5" customHeight="1"/>
    <row r="46705" ht="13.5" customHeight="1"/>
    <row r="46707" ht="13.5" customHeight="1"/>
    <row r="46709" ht="13.5" customHeight="1"/>
    <row r="46711" ht="13.5" customHeight="1"/>
    <row r="46713" ht="13.5" customHeight="1"/>
    <row r="46715" ht="13.5" customHeight="1"/>
    <row r="46717" ht="13.5" customHeight="1"/>
    <row r="46719" ht="13.5" customHeight="1"/>
    <row r="46721" ht="13.5" customHeight="1"/>
    <row r="46723" ht="13.5" customHeight="1"/>
    <row r="46725" ht="13.5" customHeight="1"/>
    <row r="46727" ht="13.5" customHeight="1"/>
    <row r="46729" ht="13.5" customHeight="1"/>
    <row r="46731" ht="13.5" customHeight="1"/>
    <row r="46733" ht="13.5" customHeight="1"/>
    <row r="46735" ht="13.5" customHeight="1"/>
    <row r="46737" ht="13.5" customHeight="1"/>
    <row r="46739" ht="13.5" customHeight="1"/>
    <row r="46741" ht="13.5" customHeight="1"/>
    <row r="46743" ht="13.5" customHeight="1"/>
    <row r="46745" ht="13.5" customHeight="1"/>
    <row r="46747" ht="13.5" customHeight="1"/>
    <row r="46749" ht="13.5" customHeight="1"/>
    <row r="46751" ht="13.5" customHeight="1"/>
    <row r="46753" ht="13.5" customHeight="1"/>
    <row r="46755" ht="13.5" customHeight="1"/>
    <row r="46757" ht="13.5" customHeight="1"/>
    <row r="46759" ht="13.5" customHeight="1"/>
    <row r="46761" ht="13.5" customHeight="1"/>
    <row r="46763" ht="13.5" customHeight="1"/>
    <row r="46765" ht="13.5" customHeight="1"/>
    <row r="46767" ht="13.5" customHeight="1"/>
    <row r="46769" ht="13.5" customHeight="1"/>
    <row r="46771" ht="13.5" customHeight="1"/>
    <row r="46773" ht="13.5" customHeight="1"/>
    <row r="46775" ht="13.5" customHeight="1"/>
    <row r="46777" ht="13.5" customHeight="1"/>
    <row r="46779" ht="13.5" customHeight="1"/>
    <row r="46781" ht="13.5" customHeight="1"/>
    <row r="46783" ht="13.5" customHeight="1"/>
    <row r="46785" ht="13.5" customHeight="1"/>
    <row r="46787" ht="13.5" customHeight="1"/>
    <row r="46789" ht="13.5" customHeight="1"/>
    <row r="46791" ht="13.5" customHeight="1"/>
    <row r="46793" ht="13.5" customHeight="1"/>
    <row r="46795" ht="13.5" customHeight="1"/>
    <row r="46797" ht="13.5" customHeight="1"/>
    <row r="46799" ht="13.5" customHeight="1"/>
    <row r="46801" ht="13.5" customHeight="1"/>
    <row r="46803" ht="13.5" customHeight="1"/>
    <row r="46805" ht="13.5" customHeight="1"/>
    <row r="46807" ht="13.5" customHeight="1"/>
    <row r="46809" ht="13.5" customHeight="1"/>
    <row r="46811" ht="13.5" customHeight="1"/>
    <row r="46813" ht="13.5" customHeight="1"/>
    <row r="46815" ht="13.5" customHeight="1"/>
    <row r="46817" ht="13.5" customHeight="1"/>
    <row r="46819" ht="13.5" customHeight="1"/>
    <row r="46821" ht="13.5" customHeight="1"/>
    <row r="46823" ht="13.5" customHeight="1"/>
    <row r="46825" ht="13.5" customHeight="1"/>
    <row r="46827" ht="13.5" customHeight="1"/>
    <row r="46829" ht="13.5" customHeight="1"/>
    <row r="46831" ht="13.5" customHeight="1"/>
    <row r="46833" ht="13.5" customHeight="1"/>
    <row r="46835" ht="13.5" customHeight="1"/>
    <row r="46837" ht="13.5" customHeight="1"/>
    <row r="46839" ht="13.5" customHeight="1"/>
    <row r="46841" ht="13.5" customHeight="1"/>
    <row r="46843" ht="13.5" customHeight="1"/>
    <row r="46845" ht="13.5" customHeight="1"/>
    <row r="46847" ht="13.5" customHeight="1"/>
    <row r="46849" ht="13.5" customHeight="1"/>
    <row r="46851" ht="13.5" customHeight="1"/>
    <row r="46853" ht="13.5" customHeight="1"/>
    <row r="46855" ht="13.5" customHeight="1"/>
    <row r="46857" ht="13.5" customHeight="1"/>
    <row r="46859" ht="13.5" customHeight="1"/>
    <row r="46861" ht="13.5" customHeight="1"/>
    <row r="46863" ht="13.5" customHeight="1"/>
    <row r="46865" ht="13.5" customHeight="1"/>
    <row r="46867" ht="13.5" customHeight="1"/>
    <row r="46869" ht="13.5" customHeight="1"/>
    <row r="46871" ht="13.5" customHeight="1"/>
    <row r="46873" ht="13.5" customHeight="1"/>
    <row r="46875" ht="13.5" customHeight="1"/>
    <row r="46877" ht="13.5" customHeight="1"/>
    <row r="46879" ht="13.5" customHeight="1"/>
    <row r="46881" ht="13.5" customHeight="1"/>
    <row r="46883" ht="13.5" customHeight="1"/>
    <row r="46885" ht="13.5" customHeight="1"/>
    <row r="46887" ht="13.5" customHeight="1"/>
    <row r="46889" ht="13.5" customHeight="1"/>
    <row r="46891" ht="13.5" customHeight="1"/>
    <row r="46893" ht="13.5" customHeight="1"/>
    <row r="46895" ht="13.5" customHeight="1"/>
    <row r="46897" ht="13.5" customHeight="1"/>
    <row r="46899" ht="13.5" customHeight="1"/>
    <row r="46901" ht="13.5" customHeight="1"/>
    <row r="46903" ht="13.5" customHeight="1"/>
    <row r="46905" ht="13.5" customHeight="1"/>
    <row r="46907" ht="13.5" customHeight="1"/>
    <row r="46909" ht="13.5" customHeight="1"/>
    <row r="46911" ht="13.5" customHeight="1"/>
    <row r="46913" ht="13.5" customHeight="1"/>
    <row r="46915" ht="13.5" customHeight="1"/>
    <row r="46917" ht="13.5" customHeight="1"/>
    <row r="46919" ht="13.5" customHeight="1"/>
    <row r="46921" ht="13.5" customHeight="1"/>
    <row r="46923" ht="13.5" customHeight="1"/>
    <row r="46925" ht="13.5" customHeight="1"/>
    <row r="46927" ht="13.5" customHeight="1"/>
    <row r="46929" ht="13.5" customHeight="1"/>
    <row r="46931" ht="13.5" customHeight="1"/>
    <row r="46933" ht="13.5" customHeight="1"/>
    <row r="46935" ht="13.5" customHeight="1"/>
    <row r="46937" ht="13.5" customHeight="1"/>
    <row r="46939" ht="13.5" customHeight="1"/>
    <row r="46941" ht="13.5" customHeight="1"/>
    <row r="46943" ht="13.5" customHeight="1"/>
    <row r="46945" ht="13.5" customHeight="1"/>
    <row r="46947" ht="13.5" customHeight="1"/>
    <row r="46949" ht="13.5" customHeight="1"/>
    <row r="46951" ht="13.5" customHeight="1"/>
    <row r="46953" ht="13.5" customHeight="1"/>
    <row r="46955" ht="13.5" customHeight="1"/>
    <row r="46957" ht="13.5" customHeight="1"/>
    <row r="46959" ht="13.5" customHeight="1"/>
    <row r="46961" ht="13.5" customHeight="1"/>
    <row r="46963" ht="13.5" customHeight="1"/>
    <row r="46965" ht="13.5" customHeight="1"/>
    <row r="46967" ht="13.5" customHeight="1"/>
    <row r="46969" ht="13.5" customHeight="1"/>
    <row r="46971" ht="13.5" customHeight="1"/>
    <row r="46973" ht="13.5" customHeight="1"/>
    <row r="46975" ht="13.5" customHeight="1"/>
    <row r="46977" ht="13.5" customHeight="1"/>
    <row r="46979" ht="13.5" customHeight="1"/>
    <row r="46981" ht="13.5" customHeight="1"/>
    <row r="46983" ht="13.5" customHeight="1"/>
    <row r="46985" ht="13.5" customHeight="1"/>
    <row r="46987" ht="13.5" customHeight="1"/>
    <row r="46989" ht="13.5" customHeight="1"/>
    <row r="46991" ht="13.5" customHeight="1"/>
    <row r="46993" ht="13.5" customHeight="1"/>
    <row r="46995" ht="13.5" customHeight="1"/>
    <row r="46997" ht="13.5" customHeight="1"/>
    <row r="46999" ht="13.5" customHeight="1"/>
    <row r="47001" ht="13.5" customHeight="1"/>
    <row r="47003" ht="13.5" customHeight="1"/>
    <row r="47005" ht="13.5" customHeight="1"/>
    <row r="47007" ht="13.5" customHeight="1"/>
    <row r="47009" ht="13.5" customHeight="1"/>
    <row r="47011" ht="13.5" customHeight="1"/>
    <row r="47013" ht="13.5" customHeight="1"/>
    <row r="47015" ht="13.5" customHeight="1"/>
    <row r="47017" ht="13.5" customHeight="1"/>
    <row r="47019" ht="13.5" customHeight="1"/>
    <row r="47021" ht="13.5" customHeight="1"/>
    <row r="47023" ht="13.5" customHeight="1"/>
    <row r="47025" ht="13.5" customHeight="1"/>
    <row r="47027" ht="13.5" customHeight="1"/>
    <row r="47029" ht="13.5" customHeight="1"/>
    <row r="47031" ht="13.5" customHeight="1"/>
    <row r="47033" ht="13.5" customHeight="1"/>
    <row r="47035" ht="13.5" customHeight="1"/>
    <row r="47037" ht="13.5" customHeight="1"/>
    <row r="47039" ht="13.5" customHeight="1"/>
    <row r="47041" ht="13.5" customHeight="1"/>
    <row r="47043" ht="13.5" customHeight="1"/>
    <row r="47045" ht="13.5" customHeight="1"/>
    <row r="47047" ht="13.5" customHeight="1"/>
    <row r="47049" ht="13.5" customHeight="1"/>
    <row r="47051" ht="13.5" customHeight="1"/>
    <row r="47053" ht="13.5" customHeight="1"/>
    <row r="47055" ht="13.5" customHeight="1"/>
    <row r="47057" ht="13.5" customHeight="1"/>
    <row r="47059" ht="13.5" customHeight="1"/>
    <row r="47061" ht="13.5" customHeight="1"/>
    <row r="47063" ht="13.5" customHeight="1"/>
    <row r="47065" ht="13.5" customHeight="1"/>
    <row r="47067" ht="13.5" customHeight="1"/>
    <row r="47069" ht="13.5" customHeight="1"/>
    <row r="47071" ht="13.5" customHeight="1"/>
    <row r="47073" ht="13.5" customHeight="1"/>
    <row r="47075" ht="13.5" customHeight="1"/>
    <row r="47077" ht="13.5" customHeight="1"/>
    <row r="47079" ht="13.5" customHeight="1"/>
    <row r="47081" ht="13.5" customHeight="1"/>
    <row r="47083" ht="13.5" customHeight="1"/>
    <row r="47085" ht="13.5" customHeight="1"/>
    <row r="47087" ht="13.5" customHeight="1"/>
    <row r="47089" ht="13.5" customHeight="1"/>
    <row r="47091" ht="13.5" customHeight="1"/>
    <row r="47093" ht="13.5" customHeight="1"/>
    <row r="47095" ht="13.5" customHeight="1"/>
    <row r="47097" ht="13.5" customHeight="1"/>
    <row r="47099" ht="13.5" customHeight="1"/>
    <row r="47101" ht="13.5" customHeight="1"/>
    <row r="47103" ht="13.5" customHeight="1"/>
    <row r="47105" ht="13.5" customHeight="1"/>
    <row r="47107" ht="13.5" customHeight="1"/>
    <row r="47109" ht="13.5" customHeight="1"/>
    <row r="47111" ht="13.5" customHeight="1"/>
    <row r="47113" ht="13.5" customHeight="1"/>
    <row r="47115" ht="13.5" customHeight="1"/>
    <row r="47117" ht="13.5" customHeight="1"/>
    <row r="47119" ht="13.5" customHeight="1"/>
    <row r="47121" ht="13.5" customHeight="1"/>
    <row r="47123" ht="13.5" customHeight="1"/>
    <row r="47125" ht="13.5" customHeight="1"/>
    <row r="47127" ht="13.5" customHeight="1"/>
    <row r="47129" ht="13.5" customHeight="1"/>
    <row r="47131" ht="13.5" customHeight="1"/>
    <row r="47133" ht="13.5" customHeight="1"/>
    <row r="47135" ht="13.5" customHeight="1"/>
    <row r="47137" ht="13.5" customHeight="1"/>
    <row r="47139" ht="13.5" customHeight="1"/>
    <row r="47141" ht="13.5" customHeight="1"/>
    <row r="47143" ht="13.5" customHeight="1"/>
    <row r="47145" ht="13.5" customHeight="1"/>
    <row r="47147" ht="13.5" customHeight="1"/>
    <row r="47149" ht="13.5" customHeight="1"/>
    <row r="47151" ht="13.5" customHeight="1"/>
    <row r="47153" ht="13.5" customHeight="1"/>
    <row r="47155" ht="13.5" customHeight="1"/>
    <row r="47157" ht="13.5" customHeight="1"/>
    <row r="47159" ht="13.5" customHeight="1"/>
    <row r="47161" ht="13.5" customHeight="1"/>
    <row r="47163" ht="13.5" customHeight="1"/>
    <row r="47165" ht="13.5" customHeight="1"/>
    <row r="47167" ht="13.5" customHeight="1"/>
    <row r="47169" ht="13.5" customHeight="1"/>
    <row r="47171" ht="13.5" customHeight="1"/>
    <row r="47173" ht="13.5" customHeight="1"/>
    <row r="47175" ht="13.5" customHeight="1"/>
    <row r="47177" ht="13.5" customHeight="1"/>
    <row r="47179" ht="13.5" customHeight="1"/>
    <row r="47181" ht="13.5" customHeight="1"/>
    <row r="47183" ht="13.5" customHeight="1"/>
    <row r="47185" ht="13.5" customHeight="1"/>
    <row r="47187" ht="13.5" customHeight="1"/>
    <row r="47189" ht="13.5" customHeight="1"/>
    <row r="47191" ht="13.5" customHeight="1"/>
    <row r="47193" ht="13.5" customHeight="1"/>
    <row r="47195" ht="13.5" customHeight="1"/>
    <row r="47197" ht="13.5" customHeight="1"/>
    <row r="47199" ht="13.5" customHeight="1"/>
    <row r="47201" ht="13.5" customHeight="1"/>
    <row r="47203" ht="13.5" customHeight="1"/>
    <row r="47205" ht="13.5" customHeight="1"/>
    <row r="47207" ht="13.5" customHeight="1"/>
    <row r="47209" ht="13.5" customHeight="1"/>
    <row r="47211" ht="13.5" customHeight="1"/>
    <row r="47213" ht="13.5" customHeight="1"/>
    <row r="47215" ht="13.5" customHeight="1"/>
    <row r="47217" ht="13.5" customHeight="1"/>
    <row r="47219" ht="13.5" customHeight="1"/>
    <row r="47221" ht="13.5" customHeight="1"/>
    <row r="47223" ht="13.5" customHeight="1"/>
    <row r="47225" ht="13.5" customHeight="1"/>
    <row r="47227" ht="13.5" customHeight="1"/>
    <row r="47229" ht="13.5" customHeight="1"/>
    <row r="47231" ht="13.5" customHeight="1"/>
    <row r="47233" ht="13.5" customHeight="1"/>
    <row r="47235" ht="13.5" customHeight="1"/>
    <row r="47237" ht="13.5" customHeight="1"/>
    <row r="47239" ht="13.5" customHeight="1"/>
    <row r="47241" ht="13.5" customHeight="1"/>
    <row r="47243" ht="13.5" customHeight="1"/>
    <row r="47245" ht="13.5" customHeight="1"/>
    <row r="47247" ht="13.5" customHeight="1"/>
    <row r="47249" ht="13.5" customHeight="1"/>
    <row r="47251" ht="13.5" customHeight="1"/>
    <row r="47253" ht="13.5" customHeight="1"/>
    <row r="47255" ht="13.5" customHeight="1"/>
    <row r="47257" ht="13.5" customHeight="1"/>
    <row r="47259" ht="13.5" customHeight="1"/>
    <row r="47261" ht="13.5" customHeight="1"/>
    <row r="47263" ht="13.5" customHeight="1"/>
    <row r="47265" ht="13.5" customHeight="1"/>
    <row r="47267" ht="13.5" customHeight="1"/>
    <row r="47269" ht="13.5" customHeight="1"/>
    <row r="47271" ht="13.5" customHeight="1"/>
    <row r="47273" ht="13.5" customHeight="1"/>
    <row r="47275" ht="13.5" customHeight="1"/>
    <row r="47277" ht="13.5" customHeight="1"/>
    <row r="47279" ht="13.5" customHeight="1"/>
    <row r="47281" ht="13.5" customHeight="1"/>
    <row r="47283" ht="13.5" customHeight="1"/>
    <row r="47285" ht="13.5" customHeight="1"/>
    <row r="47287" ht="13.5" customHeight="1"/>
    <row r="47289" ht="13.5" customHeight="1"/>
    <row r="47291" ht="13.5" customHeight="1"/>
    <row r="47293" ht="13.5" customHeight="1"/>
    <row r="47295" ht="13.5" customHeight="1"/>
    <row r="47297" ht="13.5" customHeight="1"/>
    <row r="47299" ht="13.5" customHeight="1"/>
    <row r="47301" ht="13.5" customHeight="1"/>
    <row r="47303" ht="13.5" customHeight="1"/>
    <row r="47305" ht="13.5" customHeight="1"/>
    <row r="47307" ht="13.5" customHeight="1"/>
    <row r="47309" ht="13.5" customHeight="1"/>
    <row r="47311" ht="13.5" customHeight="1"/>
    <row r="47313" ht="13.5" customHeight="1"/>
    <row r="47315" ht="13.5" customHeight="1"/>
    <row r="47317" ht="13.5" customHeight="1"/>
    <row r="47319" ht="13.5" customHeight="1"/>
    <row r="47321" ht="13.5" customHeight="1"/>
    <row r="47323" ht="13.5" customHeight="1"/>
    <row r="47325" ht="13.5" customHeight="1"/>
    <row r="47327" ht="13.5" customHeight="1"/>
    <row r="47329" ht="13.5" customHeight="1"/>
    <row r="47331" ht="13.5" customHeight="1"/>
    <row r="47333" ht="13.5" customHeight="1"/>
    <row r="47335" ht="13.5" customHeight="1"/>
    <row r="47337" ht="13.5" customHeight="1"/>
    <row r="47339" ht="13.5" customHeight="1"/>
    <row r="47341" ht="13.5" customHeight="1"/>
    <row r="47343" ht="13.5" customHeight="1"/>
    <row r="47345" ht="13.5" customHeight="1"/>
    <row r="47347" ht="13.5" customHeight="1"/>
    <row r="47349" ht="13.5" customHeight="1"/>
    <row r="47351" ht="13.5" customHeight="1"/>
    <row r="47353" ht="13.5" customHeight="1"/>
    <row r="47355" ht="13.5" customHeight="1"/>
    <row r="47357" ht="13.5" customHeight="1"/>
    <row r="47359" ht="13.5" customHeight="1"/>
    <row r="47361" ht="13.5" customHeight="1"/>
    <row r="47363" ht="13.5" customHeight="1"/>
    <row r="47365" ht="13.5" customHeight="1"/>
    <row r="47367" ht="13.5" customHeight="1"/>
    <row r="47369" ht="13.5" customHeight="1"/>
    <row r="47371" ht="13.5" customHeight="1"/>
    <row r="47373" ht="13.5" customHeight="1"/>
    <row r="47375" ht="13.5" customHeight="1"/>
    <row r="47377" ht="13.5" customHeight="1"/>
    <row r="47379" ht="13.5" customHeight="1"/>
    <row r="47381" ht="13.5" customHeight="1"/>
    <row r="47383" ht="13.5" customHeight="1"/>
    <row r="47385" ht="13.5" customHeight="1"/>
    <row r="47387" ht="13.5" customHeight="1"/>
    <row r="47389" ht="13.5" customHeight="1"/>
    <row r="47391" ht="13.5" customHeight="1"/>
    <row r="47393" ht="13.5" customHeight="1"/>
    <row r="47395" ht="13.5" customHeight="1"/>
    <row r="47397" ht="13.5" customHeight="1"/>
    <row r="47399" ht="13.5" customHeight="1"/>
    <row r="47401" ht="13.5" customHeight="1"/>
    <row r="47403" ht="13.5" customHeight="1"/>
    <row r="47405" ht="13.5" customHeight="1"/>
    <row r="47407" ht="13.5" customHeight="1"/>
    <row r="47409" ht="13.5" customHeight="1"/>
    <row r="47411" ht="13.5" customHeight="1"/>
    <row r="47413" ht="13.5" customHeight="1"/>
    <row r="47415" ht="13.5" customHeight="1"/>
    <row r="47417" ht="13.5" customHeight="1"/>
    <row r="47419" ht="13.5" customHeight="1"/>
    <row r="47421" ht="13.5" customHeight="1"/>
    <row r="47423" ht="13.5" customHeight="1"/>
    <row r="47425" ht="13.5" customHeight="1"/>
    <row r="47427" ht="13.5" customHeight="1"/>
    <row r="47429" ht="13.5" customHeight="1"/>
    <row r="47431" ht="13.5" customHeight="1"/>
    <row r="47433" ht="13.5" customHeight="1"/>
    <row r="47435" ht="13.5" customHeight="1"/>
    <row r="47437" ht="13.5" customHeight="1"/>
    <row r="47439" ht="13.5" customHeight="1"/>
    <row r="47441" ht="13.5" customHeight="1"/>
    <row r="47443" ht="13.5" customHeight="1"/>
    <row r="47445" ht="13.5" customHeight="1"/>
    <row r="47447" ht="13.5" customHeight="1"/>
    <row r="47449" ht="13.5" customHeight="1"/>
    <row r="47451" ht="13.5" customHeight="1"/>
    <row r="47453" ht="13.5" customHeight="1"/>
    <row r="47455" ht="13.5" customHeight="1"/>
    <row r="47457" ht="13.5" customHeight="1"/>
    <row r="47459" ht="13.5" customHeight="1"/>
    <row r="47461" ht="13.5" customHeight="1"/>
    <row r="47463" ht="13.5" customHeight="1"/>
    <row r="47465" ht="13.5" customHeight="1"/>
    <row r="47467" ht="13.5" customHeight="1"/>
    <row r="47469" ht="13.5" customHeight="1"/>
    <row r="47471" ht="13.5" customHeight="1"/>
    <row r="47473" ht="13.5" customHeight="1"/>
    <row r="47475" ht="13.5" customHeight="1"/>
    <row r="47477" ht="13.5" customHeight="1"/>
    <row r="47479" ht="13.5" customHeight="1"/>
    <row r="47481" ht="13.5" customHeight="1"/>
    <row r="47483" ht="13.5" customHeight="1"/>
    <row r="47485" ht="13.5" customHeight="1"/>
    <row r="47487" ht="13.5" customHeight="1"/>
    <row r="47489" ht="13.5" customHeight="1"/>
    <row r="47491" ht="13.5" customHeight="1"/>
    <row r="47493" ht="13.5" customHeight="1"/>
    <row r="47495" ht="13.5" customHeight="1"/>
    <row r="47497" ht="13.5" customHeight="1"/>
    <row r="47499" ht="13.5" customHeight="1"/>
    <row r="47501" ht="13.5" customHeight="1"/>
    <row r="47503" ht="13.5" customHeight="1"/>
    <row r="47505" ht="13.5" customHeight="1"/>
    <row r="47507" ht="13.5" customHeight="1"/>
    <row r="47509" ht="13.5" customHeight="1"/>
    <row r="47511" ht="13.5" customHeight="1"/>
    <row r="47513" ht="13.5" customHeight="1"/>
    <row r="47515" ht="13.5" customHeight="1"/>
    <row r="47517" ht="13.5" customHeight="1"/>
    <row r="47519" ht="13.5" customHeight="1"/>
    <row r="47521" ht="13.5" customHeight="1"/>
    <row r="47523" ht="13.5" customHeight="1"/>
    <row r="47525" ht="13.5" customHeight="1"/>
    <row r="47527" ht="13.5" customHeight="1"/>
    <row r="47529" ht="13.5" customHeight="1"/>
    <row r="47531" ht="13.5" customHeight="1"/>
    <row r="47533" ht="13.5" customHeight="1"/>
    <row r="47535" ht="13.5" customHeight="1"/>
    <row r="47537" ht="13.5" customHeight="1"/>
    <row r="47539" ht="13.5" customHeight="1"/>
    <row r="47541" ht="13.5" customHeight="1"/>
    <row r="47543" ht="13.5" customHeight="1"/>
    <row r="47545" ht="13.5" customHeight="1"/>
    <row r="47547" ht="13.5" customHeight="1"/>
    <row r="47549" ht="13.5" customHeight="1"/>
    <row r="47551" ht="13.5" customHeight="1"/>
    <row r="47553" ht="13.5" customHeight="1"/>
    <row r="47555" ht="13.5" customHeight="1"/>
    <row r="47557" ht="13.5" customHeight="1"/>
    <row r="47559" ht="13.5" customHeight="1"/>
    <row r="47561" ht="13.5" customHeight="1"/>
    <row r="47563" ht="13.5" customHeight="1"/>
    <row r="47565" ht="13.5" customHeight="1"/>
    <row r="47567" ht="13.5" customHeight="1"/>
    <row r="47569" ht="13.5" customHeight="1"/>
    <row r="47571" ht="13.5" customHeight="1"/>
    <row r="47573" ht="13.5" customHeight="1"/>
    <row r="47575" ht="13.5" customHeight="1"/>
    <row r="47577" ht="13.5" customHeight="1"/>
    <row r="47579" ht="13.5" customHeight="1"/>
    <row r="47581" ht="13.5" customHeight="1"/>
    <row r="47583" ht="13.5" customHeight="1"/>
    <row r="47585" ht="13.5" customHeight="1"/>
    <row r="47587" ht="13.5" customHeight="1"/>
    <row r="47589" ht="13.5" customHeight="1"/>
    <row r="47591" ht="13.5" customHeight="1"/>
    <row r="47593" ht="13.5" customHeight="1"/>
    <row r="47595" ht="13.5" customHeight="1"/>
    <row r="47597" ht="13.5" customHeight="1"/>
    <row r="47599" ht="13.5" customHeight="1"/>
    <row r="47601" ht="13.5" customHeight="1"/>
    <row r="47603" ht="13.5" customHeight="1"/>
    <row r="47605" ht="13.5" customHeight="1"/>
    <row r="47607" ht="13.5" customHeight="1"/>
    <row r="47609" ht="13.5" customHeight="1"/>
    <row r="47611" ht="13.5" customHeight="1"/>
    <row r="47613" ht="13.5" customHeight="1"/>
    <row r="47615" ht="13.5" customHeight="1"/>
    <row r="47617" ht="13.5" customHeight="1"/>
    <row r="47619" ht="13.5" customHeight="1"/>
    <row r="47621" ht="13.5" customHeight="1"/>
    <row r="47623" ht="13.5" customHeight="1"/>
    <row r="47625" ht="13.5" customHeight="1"/>
    <row r="47627" ht="13.5" customHeight="1"/>
    <row r="47629" ht="13.5" customHeight="1"/>
    <row r="47631" ht="13.5" customHeight="1"/>
    <row r="47633" ht="13.5" customHeight="1"/>
    <row r="47635" ht="13.5" customHeight="1"/>
    <row r="47637" ht="13.5" customHeight="1"/>
    <row r="47639" ht="13.5" customHeight="1"/>
    <row r="47641" ht="13.5" customHeight="1"/>
    <row r="47643" ht="13.5" customHeight="1"/>
    <row r="47645" ht="13.5" customHeight="1"/>
    <row r="47647" ht="13.5" customHeight="1"/>
    <row r="47649" ht="13.5" customHeight="1"/>
    <row r="47651" ht="13.5" customHeight="1"/>
    <row r="47653" ht="13.5" customHeight="1"/>
    <row r="47655" ht="13.5" customHeight="1"/>
    <row r="47657" ht="13.5" customHeight="1"/>
    <row r="47659" ht="13.5" customHeight="1"/>
    <row r="47661" ht="13.5" customHeight="1"/>
    <row r="47663" ht="13.5" customHeight="1"/>
    <row r="47665" ht="13.5" customHeight="1"/>
    <row r="47667" ht="13.5" customHeight="1"/>
    <row r="47669" ht="13.5" customHeight="1"/>
    <row r="47671" ht="13.5" customHeight="1"/>
    <row r="47673" ht="13.5" customHeight="1"/>
    <row r="47675" ht="13.5" customHeight="1"/>
    <row r="47677" ht="13.5" customHeight="1"/>
    <row r="47679" ht="13.5" customHeight="1"/>
    <row r="47681" ht="13.5" customHeight="1"/>
    <row r="47683" ht="13.5" customHeight="1"/>
    <row r="47685" ht="13.5" customHeight="1"/>
    <row r="47687" ht="13.5" customHeight="1"/>
    <row r="47689" ht="13.5" customHeight="1"/>
    <row r="47691" ht="13.5" customHeight="1"/>
    <row r="47693" ht="13.5" customHeight="1"/>
    <row r="47695" ht="13.5" customHeight="1"/>
    <row r="47697" ht="13.5" customHeight="1"/>
    <row r="47699" ht="13.5" customHeight="1"/>
    <row r="47701" ht="13.5" customHeight="1"/>
    <row r="47703" ht="13.5" customHeight="1"/>
    <row r="47705" ht="13.5" customHeight="1"/>
    <row r="47707" ht="13.5" customHeight="1"/>
    <row r="47709" ht="13.5" customHeight="1"/>
    <row r="47711" ht="13.5" customHeight="1"/>
    <row r="47713" ht="13.5" customHeight="1"/>
    <row r="47715" ht="13.5" customHeight="1"/>
    <row r="47717" ht="13.5" customHeight="1"/>
    <row r="47719" ht="13.5" customHeight="1"/>
    <row r="47721" ht="13.5" customHeight="1"/>
    <row r="47723" ht="13.5" customHeight="1"/>
    <row r="47725" ht="13.5" customHeight="1"/>
    <row r="47727" ht="13.5" customHeight="1"/>
    <row r="47729" ht="13.5" customHeight="1"/>
    <row r="47731" ht="13.5" customHeight="1"/>
    <row r="47733" ht="13.5" customHeight="1"/>
    <row r="47735" ht="13.5" customHeight="1"/>
    <row r="47737" ht="13.5" customHeight="1"/>
    <row r="47739" ht="13.5" customHeight="1"/>
    <row r="47741" ht="13.5" customHeight="1"/>
    <row r="47743" ht="13.5" customHeight="1"/>
    <row r="47745" ht="13.5" customHeight="1"/>
    <row r="47747" ht="13.5" customHeight="1"/>
    <row r="47749" ht="13.5" customHeight="1"/>
    <row r="47751" ht="13.5" customHeight="1"/>
    <row r="47753" ht="13.5" customHeight="1"/>
    <row r="47755" ht="13.5" customHeight="1"/>
    <row r="47757" ht="13.5" customHeight="1"/>
    <row r="47759" ht="13.5" customHeight="1"/>
    <row r="47761" ht="13.5" customHeight="1"/>
    <row r="47763" ht="13.5" customHeight="1"/>
    <row r="47765" ht="13.5" customHeight="1"/>
    <row r="47767" ht="13.5" customHeight="1"/>
    <row r="47769" ht="13.5" customHeight="1"/>
    <row r="47771" ht="13.5" customHeight="1"/>
    <row r="47773" ht="13.5" customHeight="1"/>
    <row r="47775" ht="13.5" customHeight="1"/>
    <row r="47777" ht="13.5" customHeight="1"/>
    <row r="47779" ht="13.5" customHeight="1"/>
    <row r="47781" ht="13.5" customHeight="1"/>
    <row r="47783" ht="13.5" customHeight="1"/>
    <row r="47785" ht="13.5" customHeight="1"/>
    <row r="47787" ht="13.5" customHeight="1"/>
    <row r="47789" ht="13.5" customHeight="1"/>
    <row r="47791" ht="13.5" customHeight="1"/>
    <row r="47793" ht="13.5" customHeight="1"/>
    <row r="47795" ht="13.5" customHeight="1"/>
    <row r="47797" ht="13.5" customHeight="1"/>
    <row r="47799" ht="13.5" customHeight="1"/>
    <row r="47801" ht="13.5" customHeight="1"/>
    <row r="47803" ht="13.5" customHeight="1"/>
    <row r="47805" ht="13.5" customHeight="1"/>
    <row r="47807" ht="13.5" customHeight="1"/>
    <row r="47809" ht="13.5" customHeight="1"/>
    <row r="47811" ht="13.5" customHeight="1"/>
    <row r="47813" ht="13.5" customHeight="1"/>
    <row r="47815" ht="13.5" customHeight="1"/>
    <row r="47817" ht="13.5" customHeight="1"/>
    <row r="47819" ht="13.5" customHeight="1"/>
    <row r="47821" ht="13.5" customHeight="1"/>
    <row r="47823" ht="13.5" customHeight="1"/>
    <row r="47825" ht="13.5" customHeight="1"/>
    <row r="47827" ht="13.5" customHeight="1"/>
    <row r="47829" ht="13.5" customHeight="1"/>
    <row r="47831" ht="13.5" customHeight="1"/>
    <row r="47833" ht="13.5" customHeight="1"/>
    <row r="47835" ht="13.5" customHeight="1"/>
    <row r="47837" ht="13.5" customHeight="1"/>
    <row r="47839" ht="13.5" customHeight="1"/>
    <row r="47841" ht="13.5" customHeight="1"/>
    <row r="47843" ht="13.5" customHeight="1"/>
    <row r="47845" ht="13.5" customHeight="1"/>
    <row r="47847" ht="13.5" customHeight="1"/>
    <row r="47849" ht="13.5" customHeight="1"/>
    <row r="47851" ht="13.5" customHeight="1"/>
    <row r="47853" ht="13.5" customHeight="1"/>
    <row r="47855" ht="13.5" customHeight="1"/>
    <row r="47857" ht="13.5" customHeight="1"/>
    <row r="47859" ht="13.5" customHeight="1"/>
    <row r="47861" ht="13.5" customHeight="1"/>
    <row r="47863" ht="13.5" customHeight="1"/>
    <row r="47865" ht="13.5" customHeight="1"/>
    <row r="47867" ht="13.5" customHeight="1"/>
    <row r="47869" ht="13.5" customHeight="1"/>
    <row r="47871" ht="13.5" customHeight="1"/>
    <row r="47873" ht="13.5" customHeight="1"/>
    <row r="47875" ht="13.5" customHeight="1"/>
    <row r="47877" ht="13.5" customHeight="1"/>
    <row r="47879" ht="13.5" customHeight="1"/>
    <row r="47881" ht="13.5" customHeight="1"/>
    <row r="47883" ht="13.5" customHeight="1"/>
    <row r="47885" ht="13.5" customHeight="1"/>
    <row r="47887" ht="13.5" customHeight="1"/>
    <row r="47889" ht="13.5" customHeight="1"/>
    <row r="47891" ht="13.5" customHeight="1"/>
    <row r="47893" ht="13.5" customHeight="1"/>
    <row r="47895" ht="13.5" customHeight="1"/>
    <row r="47897" ht="13.5" customHeight="1"/>
    <row r="47899" ht="13.5" customHeight="1"/>
    <row r="47901" ht="13.5" customHeight="1"/>
    <row r="47903" ht="13.5" customHeight="1"/>
    <row r="47905" ht="13.5" customHeight="1"/>
    <row r="47907" ht="13.5" customHeight="1"/>
    <row r="47909" ht="13.5" customHeight="1"/>
    <row r="47911" ht="13.5" customHeight="1"/>
    <row r="47913" ht="13.5" customHeight="1"/>
    <row r="47915" ht="13.5" customHeight="1"/>
    <row r="47917" ht="13.5" customHeight="1"/>
    <row r="47919" ht="13.5" customHeight="1"/>
    <row r="47921" ht="13.5" customHeight="1"/>
    <row r="47923" ht="13.5" customHeight="1"/>
    <row r="47925" ht="13.5" customHeight="1"/>
    <row r="47927" ht="13.5" customHeight="1"/>
    <row r="47929" ht="13.5" customHeight="1"/>
    <row r="47931" ht="13.5" customHeight="1"/>
    <row r="47933" ht="13.5" customHeight="1"/>
    <row r="47935" ht="13.5" customHeight="1"/>
    <row r="47937" ht="13.5" customHeight="1"/>
    <row r="47939" ht="13.5" customHeight="1"/>
    <row r="47941" ht="13.5" customHeight="1"/>
    <row r="47943" ht="13.5" customHeight="1"/>
    <row r="47945" ht="13.5" customHeight="1"/>
    <row r="47947" ht="13.5" customHeight="1"/>
    <row r="47949" ht="13.5" customHeight="1"/>
    <row r="47951" ht="13.5" customHeight="1"/>
    <row r="47953" ht="13.5" customHeight="1"/>
    <row r="47955" ht="13.5" customHeight="1"/>
    <row r="47957" ht="13.5" customHeight="1"/>
    <row r="47959" ht="13.5" customHeight="1"/>
    <row r="47961" ht="13.5" customHeight="1"/>
    <row r="47963" ht="13.5" customHeight="1"/>
    <row r="47965" ht="13.5" customHeight="1"/>
    <row r="47967" ht="13.5" customHeight="1"/>
    <row r="47969" ht="13.5" customHeight="1"/>
    <row r="47971" ht="13.5" customHeight="1"/>
    <row r="47973" ht="13.5" customHeight="1"/>
    <row r="47975" ht="13.5" customHeight="1"/>
    <row r="47977" ht="13.5" customHeight="1"/>
    <row r="47979" ht="13.5" customHeight="1"/>
    <row r="47981" ht="13.5" customHeight="1"/>
    <row r="47983" ht="13.5" customHeight="1"/>
    <row r="47985" ht="13.5" customHeight="1"/>
    <row r="47987" ht="13.5" customHeight="1"/>
    <row r="47989" ht="13.5" customHeight="1"/>
    <row r="47991" ht="13.5" customHeight="1"/>
    <row r="47993" ht="13.5" customHeight="1"/>
    <row r="47995" ht="13.5" customHeight="1"/>
    <row r="47997" ht="13.5" customHeight="1"/>
    <row r="47999" ht="13.5" customHeight="1"/>
    <row r="48001" ht="13.5" customHeight="1"/>
    <row r="48003" ht="13.5" customHeight="1"/>
    <row r="48005" ht="13.5" customHeight="1"/>
    <row r="48007" ht="13.5" customHeight="1"/>
    <row r="48009" ht="13.5" customHeight="1"/>
    <row r="48011" ht="13.5" customHeight="1"/>
    <row r="48013" ht="13.5" customHeight="1"/>
    <row r="48015" ht="13.5" customHeight="1"/>
    <row r="48017" ht="13.5" customHeight="1"/>
    <row r="48019" ht="13.5" customHeight="1"/>
    <row r="48021" ht="13.5" customHeight="1"/>
    <row r="48023" ht="13.5" customHeight="1"/>
    <row r="48025" ht="13.5" customHeight="1"/>
    <row r="48027" ht="13.5" customHeight="1"/>
    <row r="48029" ht="13.5" customHeight="1"/>
    <row r="48031" ht="13.5" customHeight="1"/>
    <row r="48033" ht="13.5" customHeight="1"/>
    <row r="48035" ht="13.5" customHeight="1"/>
    <row r="48037" ht="13.5" customHeight="1"/>
    <row r="48039" ht="13.5" customHeight="1"/>
    <row r="48041" ht="13.5" customHeight="1"/>
    <row r="48043" ht="13.5" customHeight="1"/>
    <row r="48045" ht="13.5" customHeight="1"/>
    <row r="48047" ht="13.5" customHeight="1"/>
    <row r="48049" ht="13.5" customHeight="1"/>
    <row r="48051" ht="13.5" customHeight="1"/>
    <row r="48053" ht="13.5" customHeight="1"/>
    <row r="48055" ht="13.5" customHeight="1"/>
    <row r="48057" ht="13.5" customHeight="1"/>
    <row r="48059" ht="13.5" customHeight="1"/>
    <row r="48061" ht="13.5" customHeight="1"/>
    <row r="48063" ht="13.5" customHeight="1"/>
    <row r="48065" ht="13.5" customHeight="1"/>
    <row r="48067" ht="13.5" customHeight="1"/>
    <row r="48069" ht="13.5" customHeight="1"/>
    <row r="48071" ht="13.5" customHeight="1"/>
    <row r="48073" ht="13.5" customHeight="1"/>
    <row r="48075" ht="13.5" customHeight="1"/>
    <row r="48077" ht="13.5" customHeight="1"/>
    <row r="48079" ht="13.5" customHeight="1"/>
    <row r="48081" ht="13.5" customHeight="1"/>
    <row r="48083" ht="13.5" customHeight="1"/>
    <row r="48085" ht="13.5" customHeight="1"/>
    <row r="48087" ht="13.5" customHeight="1"/>
    <row r="48089" ht="13.5" customHeight="1"/>
    <row r="48091" ht="13.5" customHeight="1"/>
    <row r="48093" ht="13.5" customHeight="1"/>
    <row r="48095" ht="13.5" customHeight="1"/>
    <row r="48097" ht="13.5" customHeight="1"/>
    <row r="48099" ht="13.5" customHeight="1"/>
    <row r="48101" ht="13.5" customHeight="1"/>
    <row r="48103" ht="13.5" customHeight="1"/>
    <row r="48105" ht="13.5" customHeight="1"/>
    <row r="48107" ht="13.5" customHeight="1"/>
    <row r="48109" ht="13.5" customHeight="1"/>
    <row r="48111" ht="13.5" customHeight="1"/>
    <row r="48113" ht="13.5" customHeight="1"/>
    <row r="48115" ht="13.5" customHeight="1"/>
    <row r="48117" ht="13.5" customHeight="1"/>
    <row r="48119" ht="13.5" customHeight="1"/>
    <row r="48121" ht="13.5" customHeight="1"/>
    <row r="48123" ht="13.5" customHeight="1"/>
    <row r="48125" ht="13.5" customHeight="1"/>
    <row r="48127" ht="13.5" customHeight="1"/>
    <row r="48129" ht="13.5" customHeight="1"/>
    <row r="48131" ht="13.5" customHeight="1"/>
    <row r="48133" ht="13.5" customHeight="1"/>
    <row r="48135" ht="13.5" customHeight="1"/>
    <row r="48137" ht="13.5" customHeight="1"/>
    <row r="48139" ht="13.5" customHeight="1"/>
    <row r="48141" ht="13.5" customHeight="1"/>
    <row r="48143" ht="13.5" customHeight="1"/>
    <row r="48145" ht="13.5" customHeight="1"/>
    <row r="48147" ht="13.5" customHeight="1"/>
    <row r="48149" ht="13.5" customHeight="1"/>
    <row r="48151" ht="13.5" customHeight="1"/>
    <row r="48153" ht="13.5" customHeight="1"/>
    <row r="48155" ht="13.5" customHeight="1"/>
    <row r="48157" ht="13.5" customHeight="1"/>
    <row r="48159" ht="13.5" customHeight="1"/>
    <row r="48161" ht="13.5" customHeight="1"/>
    <row r="48163" ht="13.5" customHeight="1"/>
    <row r="48165" ht="13.5" customHeight="1"/>
    <row r="48167" ht="13.5" customHeight="1"/>
    <row r="48169" ht="13.5" customHeight="1"/>
    <row r="48171" ht="13.5" customHeight="1"/>
    <row r="48173" ht="13.5" customHeight="1"/>
    <row r="48175" ht="13.5" customHeight="1"/>
    <row r="48177" ht="13.5" customHeight="1"/>
    <row r="48179" ht="13.5" customHeight="1"/>
    <row r="48181" ht="13.5" customHeight="1"/>
    <row r="48183" ht="13.5" customHeight="1"/>
    <row r="48185" ht="13.5" customHeight="1"/>
    <row r="48187" ht="13.5" customHeight="1"/>
    <row r="48189" ht="13.5" customHeight="1"/>
    <row r="48191" ht="13.5" customHeight="1"/>
    <row r="48193" ht="13.5" customHeight="1"/>
    <row r="48195" ht="13.5" customHeight="1"/>
    <row r="48197" ht="13.5" customHeight="1"/>
    <row r="48199" ht="13.5" customHeight="1"/>
    <row r="48201" ht="13.5" customHeight="1"/>
    <row r="48203" ht="13.5" customHeight="1"/>
    <row r="48205" ht="13.5" customHeight="1"/>
    <row r="48207" ht="13.5" customHeight="1"/>
    <row r="48209" ht="13.5" customHeight="1"/>
    <row r="48211" ht="13.5" customHeight="1"/>
    <row r="48213" ht="13.5" customHeight="1"/>
    <row r="48215" ht="13.5" customHeight="1"/>
    <row r="48217" ht="13.5" customHeight="1"/>
    <row r="48219" ht="13.5" customHeight="1"/>
    <row r="48221" ht="13.5" customHeight="1"/>
    <row r="48223" ht="13.5" customHeight="1"/>
    <row r="48225" ht="13.5" customHeight="1"/>
    <row r="48227" ht="13.5" customHeight="1"/>
    <row r="48229" ht="13.5" customHeight="1"/>
    <row r="48231" ht="13.5" customHeight="1"/>
    <row r="48233" ht="13.5" customHeight="1"/>
    <row r="48235" ht="13.5" customHeight="1"/>
    <row r="48237" ht="13.5" customHeight="1"/>
    <row r="48239" ht="13.5" customHeight="1"/>
    <row r="48241" ht="13.5" customHeight="1"/>
    <row r="48243" ht="13.5" customHeight="1"/>
    <row r="48245" ht="13.5" customHeight="1"/>
    <row r="48247" ht="13.5" customHeight="1"/>
    <row r="48249" ht="13.5" customHeight="1"/>
    <row r="48251" ht="13.5" customHeight="1"/>
    <row r="48253" ht="13.5" customHeight="1"/>
    <row r="48255" ht="13.5" customHeight="1"/>
    <row r="48257" ht="13.5" customHeight="1"/>
    <row r="48259" ht="13.5" customHeight="1"/>
    <row r="48261" ht="13.5" customHeight="1"/>
    <row r="48263" ht="13.5" customHeight="1"/>
    <row r="48265" ht="13.5" customHeight="1"/>
    <row r="48267" ht="13.5" customHeight="1"/>
    <row r="48269" ht="13.5" customHeight="1"/>
    <row r="48271" ht="13.5" customHeight="1"/>
    <row r="48273" ht="13.5" customHeight="1"/>
    <row r="48275" ht="13.5" customHeight="1"/>
    <row r="48277" ht="13.5" customHeight="1"/>
    <row r="48279" ht="13.5" customHeight="1"/>
    <row r="48281" ht="13.5" customHeight="1"/>
    <row r="48283" ht="13.5" customHeight="1"/>
    <row r="48285" ht="13.5" customHeight="1"/>
    <row r="48287" ht="13.5" customHeight="1"/>
    <row r="48289" ht="13.5" customHeight="1"/>
    <row r="48291" ht="13.5" customHeight="1"/>
    <row r="48293" ht="13.5" customHeight="1"/>
    <row r="48295" ht="13.5" customHeight="1"/>
    <row r="48297" ht="13.5" customHeight="1"/>
    <row r="48299" ht="13.5" customHeight="1"/>
    <row r="48301" ht="13.5" customHeight="1"/>
    <row r="48303" ht="13.5" customHeight="1"/>
    <row r="48305" ht="13.5" customHeight="1"/>
    <row r="48307" ht="13.5" customHeight="1"/>
    <row r="48309" ht="13.5" customHeight="1"/>
    <row r="48311" ht="13.5" customHeight="1"/>
    <row r="48313" ht="13.5" customHeight="1"/>
    <row r="48315" ht="13.5" customHeight="1"/>
    <row r="48317" ht="13.5" customHeight="1"/>
    <row r="48319" ht="13.5" customHeight="1"/>
    <row r="48321" ht="13.5" customHeight="1"/>
    <row r="48323" ht="13.5" customHeight="1"/>
    <row r="48325" ht="13.5" customHeight="1"/>
    <row r="48327" ht="13.5" customHeight="1"/>
    <row r="48329" ht="13.5" customHeight="1"/>
    <row r="48331" ht="13.5" customHeight="1"/>
    <row r="48333" ht="13.5" customHeight="1"/>
    <row r="48335" ht="13.5" customHeight="1"/>
    <row r="48337" ht="13.5" customHeight="1"/>
    <row r="48339" ht="13.5" customHeight="1"/>
    <row r="48341" ht="13.5" customHeight="1"/>
    <row r="48343" ht="13.5" customHeight="1"/>
    <row r="48345" ht="13.5" customHeight="1"/>
    <row r="48347" ht="13.5" customHeight="1"/>
    <row r="48349" ht="13.5" customHeight="1"/>
    <row r="48351" ht="13.5" customHeight="1"/>
    <row r="48353" ht="13.5" customHeight="1"/>
    <row r="48355" ht="13.5" customHeight="1"/>
    <row r="48357" ht="13.5" customHeight="1"/>
    <row r="48359" ht="13.5" customHeight="1"/>
    <row r="48361" ht="13.5" customHeight="1"/>
    <row r="48363" ht="13.5" customHeight="1"/>
    <row r="48365" ht="13.5" customHeight="1"/>
    <row r="48367" ht="13.5" customHeight="1"/>
    <row r="48369" ht="13.5" customHeight="1"/>
    <row r="48371" ht="13.5" customHeight="1"/>
    <row r="48373" ht="13.5" customHeight="1"/>
    <row r="48375" ht="13.5" customHeight="1"/>
    <row r="48377" ht="13.5" customHeight="1"/>
    <row r="48379" ht="13.5" customHeight="1"/>
    <row r="48381" ht="13.5" customHeight="1"/>
    <row r="48383" ht="13.5" customHeight="1"/>
    <row r="48385" ht="13.5" customHeight="1"/>
    <row r="48387" ht="13.5" customHeight="1"/>
    <row r="48389" ht="13.5" customHeight="1"/>
    <row r="48391" ht="13.5" customHeight="1"/>
    <row r="48393" ht="13.5" customHeight="1"/>
    <row r="48395" ht="13.5" customHeight="1"/>
    <row r="48397" ht="13.5" customHeight="1"/>
    <row r="48399" ht="13.5" customHeight="1"/>
    <row r="48401" ht="13.5" customHeight="1"/>
    <row r="48403" ht="13.5" customHeight="1"/>
    <row r="48405" ht="13.5" customHeight="1"/>
    <row r="48407" ht="13.5" customHeight="1"/>
    <row r="48409" ht="13.5" customHeight="1"/>
    <row r="48411" ht="13.5" customHeight="1"/>
    <row r="48413" ht="13.5" customHeight="1"/>
    <row r="48415" ht="13.5" customHeight="1"/>
    <row r="48417" ht="13.5" customHeight="1"/>
    <row r="48419" ht="13.5" customHeight="1"/>
    <row r="48421" ht="13.5" customHeight="1"/>
    <row r="48423" ht="13.5" customHeight="1"/>
    <row r="48425" ht="13.5" customHeight="1"/>
    <row r="48427" ht="13.5" customHeight="1"/>
    <row r="48429" ht="13.5" customHeight="1"/>
    <row r="48431" ht="13.5" customHeight="1"/>
    <row r="48433" ht="13.5" customHeight="1"/>
    <row r="48435" ht="13.5" customHeight="1"/>
    <row r="48437" ht="13.5" customHeight="1"/>
    <row r="48439" ht="13.5" customHeight="1"/>
    <row r="48441" ht="13.5" customHeight="1"/>
    <row r="48443" ht="13.5" customHeight="1"/>
    <row r="48445" ht="13.5" customHeight="1"/>
    <row r="48447" ht="13.5" customHeight="1"/>
    <row r="48449" ht="13.5" customHeight="1"/>
    <row r="48451" ht="13.5" customHeight="1"/>
    <row r="48453" ht="13.5" customHeight="1"/>
    <row r="48455" ht="13.5" customHeight="1"/>
    <row r="48457" ht="13.5" customHeight="1"/>
    <row r="48459" ht="13.5" customHeight="1"/>
    <row r="48461" ht="13.5" customHeight="1"/>
    <row r="48463" ht="13.5" customHeight="1"/>
    <row r="48465" ht="13.5" customHeight="1"/>
    <row r="48467" ht="13.5" customHeight="1"/>
    <row r="48469" ht="13.5" customHeight="1"/>
    <row r="48471" ht="13.5" customHeight="1"/>
    <row r="48473" ht="13.5" customHeight="1"/>
    <row r="48475" ht="13.5" customHeight="1"/>
    <row r="48477" ht="13.5" customHeight="1"/>
    <row r="48479" ht="13.5" customHeight="1"/>
    <row r="48481" ht="13.5" customHeight="1"/>
    <row r="48483" ht="13.5" customHeight="1"/>
    <row r="48485" ht="13.5" customHeight="1"/>
    <row r="48487" ht="13.5" customHeight="1"/>
    <row r="48489" ht="13.5" customHeight="1"/>
    <row r="48491" ht="13.5" customHeight="1"/>
    <row r="48493" ht="13.5" customHeight="1"/>
    <row r="48495" ht="13.5" customHeight="1"/>
    <row r="48497" ht="13.5" customHeight="1"/>
    <row r="48499" ht="13.5" customHeight="1"/>
    <row r="48501" ht="13.5" customHeight="1"/>
    <row r="48503" ht="13.5" customHeight="1"/>
    <row r="48505" ht="13.5" customHeight="1"/>
    <row r="48507" ht="13.5" customHeight="1"/>
    <row r="48509" ht="13.5" customHeight="1"/>
    <row r="48511" ht="13.5" customHeight="1"/>
    <row r="48513" ht="13.5" customHeight="1"/>
    <row r="48515" ht="13.5" customHeight="1"/>
    <row r="48517" ht="13.5" customHeight="1"/>
    <row r="48519" ht="13.5" customHeight="1"/>
    <row r="48521" ht="13.5" customHeight="1"/>
    <row r="48523" ht="13.5" customHeight="1"/>
    <row r="48525" ht="13.5" customHeight="1"/>
    <row r="48527" ht="13.5" customHeight="1"/>
    <row r="48529" ht="13.5" customHeight="1"/>
    <row r="48531" ht="13.5" customHeight="1"/>
    <row r="48533" ht="13.5" customHeight="1"/>
    <row r="48535" ht="13.5" customHeight="1"/>
    <row r="48537" ht="13.5" customHeight="1"/>
    <row r="48539" ht="13.5" customHeight="1"/>
    <row r="48541" ht="13.5" customHeight="1"/>
    <row r="48543" ht="13.5" customHeight="1"/>
    <row r="48545" ht="13.5" customHeight="1"/>
    <row r="48547" ht="13.5" customHeight="1"/>
    <row r="48549" ht="13.5" customHeight="1"/>
    <row r="48551" ht="13.5" customHeight="1"/>
    <row r="48553" ht="13.5" customHeight="1"/>
    <row r="48555" ht="13.5" customHeight="1"/>
    <row r="48557" ht="13.5" customHeight="1"/>
    <row r="48559" ht="13.5" customHeight="1"/>
    <row r="48561" ht="13.5" customHeight="1"/>
    <row r="48563" ht="13.5" customHeight="1"/>
    <row r="48565" ht="13.5" customHeight="1"/>
    <row r="48567" ht="13.5" customHeight="1"/>
    <row r="48569" ht="13.5" customHeight="1"/>
    <row r="48571" ht="13.5" customHeight="1"/>
    <row r="48573" ht="13.5" customHeight="1"/>
    <row r="48575" ht="13.5" customHeight="1"/>
    <row r="48577" ht="13.5" customHeight="1"/>
    <row r="48579" ht="13.5" customHeight="1"/>
    <row r="48581" ht="13.5" customHeight="1"/>
    <row r="48583" ht="13.5" customHeight="1"/>
    <row r="48585" ht="13.5" customHeight="1"/>
    <row r="48587" ht="13.5" customHeight="1"/>
    <row r="48589" ht="13.5" customHeight="1"/>
    <row r="48591" ht="13.5" customHeight="1"/>
    <row r="48593" ht="13.5" customHeight="1"/>
    <row r="48595" ht="13.5" customHeight="1"/>
    <row r="48597" ht="13.5" customHeight="1"/>
    <row r="48599" ht="13.5" customHeight="1"/>
    <row r="48601" ht="13.5" customHeight="1"/>
    <row r="48603" ht="13.5" customHeight="1"/>
    <row r="48605" ht="13.5" customHeight="1"/>
    <row r="48607" ht="13.5" customHeight="1"/>
    <row r="48609" ht="13.5" customHeight="1"/>
    <row r="48611" ht="13.5" customHeight="1"/>
    <row r="48613" ht="13.5" customHeight="1"/>
    <row r="48615" ht="13.5" customHeight="1"/>
    <row r="48617" ht="13.5" customHeight="1"/>
    <row r="48619" ht="13.5" customHeight="1"/>
    <row r="48621" ht="13.5" customHeight="1"/>
    <row r="48623" ht="13.5" customHeight="1"/>
    <row r="48625" ht="13.5" customHeight="1"/>
    <row r="48627" ht="13.5" customHeight="1"/>
    <row r="48629" ht="13.5" customHeight="1"/>
    <row r="48631" ht="13.5" customHeight="1"/>
    <row r="48633" ht="13.5" customHeight="1"/>
    <row r="48635" ht="13.5" customHeight="1"/>
    <row r="48637" ht="13.5" customHeight="1"/>
    <row r="48639" ht="13.5" customHeight="1"/>
    <row r="48641" ht="13.5" customHeight="1"/>
    <row r="48643" ht="13.5" customHeight="1"/>
    <row r="48645" ht="13.5" customHeight="1"/>
    <row r="48647" ht="13.5" customHeight="1"/>
    <row r="48649" ht="13.5" customHeight="1"/>
    <row r="48651" ht="13.5" customHeight="1"/>
    <row r="48653" ht="13.5" customHeight="1"/>
    <row r="48655" ht="13.5" customHeight="1"/>
    <row r="48657" ht="13.5" customHeight="1"/>
    <row r="48659" ht="13.5" customHeight="1"/>
    <row r="48661" ht="13.5" customHeight="1"/>
    <row r="48663" ht="13.5" customHeight="1"/>
    <row r="48665" ht="13.5" customHeight="1"/>
    <row r="48667" ht="13.5" customHeight="1"/>
    <row r="48669" ht="13.5" customHeight="1"/>
    <row r="48671" ht="13.5" customHeight="1"/>
    <row r="48673" ht="13.5" customHeight="1"/>
    <row r="48675" ht="13.5" customHeight="1"/>
    <row r="48677" ht="13.5" customHeight="1"/>
    <row r="48679" ht="13.5" customHeight="1"/>
    <row r="48681" ht="13.5" customHeight="1"/>
    <row r="48683" ht="13.5" customHeight="1"/>
    <row r="48685" ht="13.5" customHeight="1"/>
    <row r="48687" ht="13.5" customHeight="1"/>
    <row r="48689" ht="13.5" customHeight="1"/>
    <row r="48691" ht="13.5" customHeight="1"/>
    <row r="48693" ht="13.5" customHeight="1"/>
    <row r="48695" ht="13.5" customHeight="1"/>
    <row r="48697" ht="13.5" customHeight="1"/>
    <row r="48699" ht="13.5" customHeight="1"/>
    <row r="48701" ht="13.5" customHeight="1"/>
    <row r="48703" ht="13.5" customHeight="1"/>
    <row r="48705" ht="13.5" customHeight="1"/>
    <row r="48707" ht="13.5" customHeight="1"/>
    <row r="48709" ht="13.5" customHeight="1"/>
    <row r="48711" ht="13.5" customHeight="1"/>
    <row r="48713" ht="13.5" customHeight="1"/>
    <row r="48715" ht="13.5" customHeight="1"/>
    <row r="48717" ht="13.5" customHeight="1"/>
    <row r="48719" ht="13.5" customHeight="1"/>
    <row r="48721" ht="13.5" customHeight="1"/>
    <row r="48723" ht="13.5" customHeight="1"/>
    <row r="48725" ht="13.5" customHeight="1"/>
    <row r="48727" ht="13.5" customHeight="1"/>
    <row r="48729" ht="13.5" customHeight="1"/>
    <row r="48731" ht="13.5" customHeight="1"/>
    <row r="48733" ht="13.5" customHeight="1"/>
    <row r="48735" ht="13.5" customHeight="1"/>
    <row r="48737" ht="13.5" customHeight="1"/>
    <row r="48739" ht="13.5" customHeight="1"/>
    <row r="48741" ht="13.5" customHeight="1"/>
    <row r="48743" ht="13.5" customHeight="1"/>
    <row r="48745" ht="13.5" customHeight="1"/>
    <row r="48747" ht="13.5" customHeight="1"/>
    <row r="48749" ht="13.5" customHeight="1"/>
    <row r="48751" ht="13.5" customHeight="1"/>
    <row r="48753" ht="13.5" customHeight="1"/>
    <row r="48755" ht="13.5" customHeight="1"/>
    <row r="48757" ht="13.5" customHeight="1"/>
    <row r="48759" ht="13.5" customHeight="1"/>
    <row r="48761" ht="13.5" customHeight="1"/>
    <row r="48763" ht="13.5" customHeight="1"/>
    <row r="48765" ht="13.5" customHeight="1"/>
    <row r="48767" ht="13.5" customHeight="1"/>
    <row r="48769" ht="13.5" customHeight="1"/>
    <row r="48771" ht="13.5" customHeight="1"/>
    <row r="48773" ht="13.5" customHeight="1"/>
    <row r="48775" ht="13.5" customHeight="1"/>
    <row r="48777" ht="13.5" customHeight="1"/>
    <row r="48779" ht="13.5" customHeight="1"/>
    <row r="48781" ht="13.5" customHeight="1"/>
    <row r="48783" ht="13.5" customHeight="1"/>
    <row r="48785" ht="13.5" customHeight="1"/>
    <row r="48787" ht="13.5" customHeight="1"/>
    <row r="48789" ht="13.5" customHeight="1"/>
    <row r="48791" ht="13.5" customHeight="1"/>
    <row r="48793" ht="13.5" customHeight="1"/>
    <row r="48795" ht="13.5" customHeight="1"/>
    <row r="48797" ht="13.5" customHeight="1"/>
    <row r="48799" ht="13.5" customHeight="1"/>
    <row r="48801" ht="13.5" customHeight="1"/>
    <row r="48803" ht="13.5" customHeight="1"/>
    <row r="48805" ht="13.5" customHeight="1"/>
    <row r="48807" ht="13.5" customHeight="1"/>
    <row r="48809" ht="13.5" customHeight="1"/>
    <row r="48811" ht="13.5" customHeight="1"/>
    <row r="48813" ht="13.5" customHeight="1"/>
    <row r="48815" ht="13.5" customHeight="1"/>
    <row r="48817" ht="13.5" customHeight="1"/>
    <row r="48819" ht="13.5" customHeight="1"/>
    <row r="48821" ht="13.5" customHeight="1"/>
    <row r="48823" ht="13.5" customHeight="1"/>
    <row r="48825" ht="13.5" customHeight="1"/>
    <row r="48827" ht="13.5" customHeight="1"/>
    <row r="48829" ht="13.5" customHeight="1"/>
    <row r="48831" ht="13.5" customHeight="1"/>
    <row r="48833" ht="13.5" customHeight="1"/>
    <row r="48835" ht="13.5" customHeight="1"/>
    <row r="48837" ht="13.5" customHeight="1"/>
    <row r="48839" ht="13.5" customHeight="1"/>
    <row r="48841" ht="13.5" customHeight="1"/>
    <row r="48843" ht="13.5" customHeight="1"/>
    <row r="48845" ht="13.5" customHeight="1"/>
    <row r="48847" ht="13.5" customHeight="1"/>
    <row r="48849" ht="13.5" customHeight="1"/>
    <row r="48851" ht="13.5" customHeight="1"/>
    <row r="48853" ht="13.5" customHeight="1"/>
    <row r="48855" ht="13.5" customHeight="1"/>
    <row r="48857" ht="13.5" customHeight="1"/>
    <row r="48859" ht="13.5" customHeight="1"/>
    <row r="48861" ht="13.5" customHeight="1"/>
    <row r="48863" ht="13.5" customHeight="1"/>
    <row r="48865" ht="13.5" customHeight="1"/>
    <row r="48867" ht="13.5" customHeight="1"/>
    <row r="48869" ht="13.5" customHeight="1"/>
    <row r="48871" ht="13.5" customHeight="1"/>
    <row r="48873" ht="13.5" customHeight="1"/>
    <row r="48875" ht="13.5" customHeight="1"/>
    <row r="48877" ht="13.5" customHeight="1"/>
    <row r="48879" ht="13.5" customHeight="1"/>
    <row r="48881" ht="13.5" customHeight="1"/>
    <row r="48883" ht="13.5" customHeight="1"/>
    <row r="48885" ht="13.5" customHeight="1"/>
    <row r="48887" ht="13.5" customHeight="1"/>
    <row r="48889" ht="13.5" customHeight="1"/>
    <row r="48891" ht="13.5" customHeight="1"/>
    <row r="48893" ht="13.5" customHeight="1"/>
    <row r="48895" ht="13.5" customHeight="1"/>
    <row r="48897" ht="13.5" customHeight="1"/>
    <row r="48899" ht="13.5" customHeight="1"/>
    <row r="48901" ht="13.5" customHeight="1"/>
    <row r="48903" ht="13.5" customHeight="1"/>
    <row r="48905" ht="13.5" customHeight="1"/>
    <row r="48907" ht="13.5" customHeight="1"/>
    <row r="48909" ht="13.5" customHeight="1"/>
    <row r="48911" ht="13.5" customHeight="1"/>
    <row r="48913" ht="13.5" customHeight="1"/>
    <row r="48915" ht="13.5" customHeight="1"/>
    <row r="48917" ht="13.5" customHeight="1"/>
    <row r="48919" ht="13.5" customHeight="1"/>
    <row r="48921" ht="13.5" customHeight="1"/>
    <row r="48923" ht="13.5" customHeight="1"/>
    <row r="48925" ht="13.5" customHeight="1"/>
    <row r="48927" ht="13.5" customHeight="1"/>
    <row r="48929" ht="13.5" customHeight="1"/>
    <row r="48931" ht="13.5" customHeight="1"/>
    <row r="48933" ht="13.5" customHeight="1"/>
    <row r="48935" ht="13.5" customHeight="1"/>
    <row r="48937" ht="13.5" customHeight="1"/>
    <row r="48939" ht="13.5" customHeight="1"/>
    <row r="48941" ht="13.5" customHeight="1"/>
    <row r="48943" ht="13.5" customHeight="1"/>
    <row r="48945" ht="13.5" customHeight="1"/>
    <row r="48947" ht="13.5" customHeight="1"/>
    <row r="48949" ht="13.5" customHeight="1"/>
    <row r="48951" ht="13.5" customHeight="1"/>
    <row r="48953" ht="13.5" customHeight="1"/>
    <row r="48955" ht="13.5" customHeight="1"/>
    <row r="48957" ht="13.5" customHeight="1"/>
    <row r="48959" ht="13.5" customHeight="1"/>
    <row r="48961" ht="13.5" customHeight="1"/>
    <row r="48963" ht="13.5" customHeight="1"/>
    <row r="48965" ht="13.5" customHeight="1"/>
    <row r="48967" ht="13.5" customHeight="1"/>
    <row r="48969" ht="13.5" customHeight="1"/>
    <row r="48971" ht="13.5" customHeight="1"/>
    <row r="48973" ht="13.5" customHeight="1"/>
    <row r="48975" ht="13.5" customHeight="1"/>
    <row r="48977" ht="13.5" customHeight="1"/>
    <row r="48979" ht="13.5" customHeight="1"/>
    <row r="48981" ht="13.5" customHeight="1"/>
    <row r="48983" ht="13.5" customHeight="1"/>
    <row r="48985" ht="13.5" customHeight="1"/>
    <row r="48987" ht="13.5" customHeight="1"/>
    <row r="48989" ht="13.5" customHeight="1"/>
    <row r="48991" ht="13.5" customHeight="1"/>
    <row r="48993" ht="13.5" customHeight="1"/>
    <row r="48995" ht="13.5" customHeight="1"/>
    <row r="48997" ht="13.5" customHeight="1"/>
    <row r="48999" ht="13.5" customHeight="1"/>
    <row r="49001" ht="13.5" customHeight="1"/>
    <row r="49003" ht="13.5" customHeight="1"/>
    <row r="49005" ht="13.5" customHeight="1"/>
    <row r="49007" ht="13.5" customHeight="1"/>
    <row r="49009" ht="13.5" customHeight="1"/>
    <row r="49011" ht="13.5" customHeight="1"/>
    <row r="49013" ht="13.5" customHeight="1"/>
    <row r="49015" ht="13.5" customHeight="1"/>
    <row r="49017" ht="13.5" customHeight="1"/>
    <row r="49019" ht="13.5" customHeight="1"/>
    <row r="49021" ht="13.5" customHeight="1"/>
    <row r="49023" ht="13.5" customHeight="1"/>
    <row r="49025" ht="13.5" customHeight="1"/>
    <row r="49027" ht="13.5" customHeight="1"/>
    <row r="49029" ht="13.5" customHeight="1"/>
    <row r="49031" ht="13.5" customHeight="1"/>
    <row r="49033" ht="13.5" customHeight="1"/>
    <row r="49035" ht="13.5" customHeight="1"/>
    <row r="49037" ht="13.5" customHeight="1"/>
    <row r="49039" ht="13.5" customHeight="1"/>
    <row r="49041" ht="13.5" customHeight="1"/>
    <row r="49043" ht="13.5" customHeight="1"/>
    <row r="49045" ht="13.5" customHeight="1"/>
    <row r="49047" ht="13.5" customHeight="1"/>
    <row r="49049" ht="13.5" customHeight="1"/>
    <row r="49051" ht="13.5" customHeight="1"/>
    <row r="49053" ht="13.5" customHeight="1"/>
    <row r="49055" ht="13.5" customHeight="1"/>
    <row r="49057" ht="13.5" customHeight="1"/>
    <row r="49059" ht="13.5" customHeight="1"/>
    <row r="49061" ht="13.5" customHeight="1"/>
    <row r="49063" ht="13.5" customHeight="1"/>
    <row r="49065" ht="13.5" customHeight="1"/>
    <row r="49067" ht="13.5" customHeight="1"/>
    <row r="49069" ht="13.5" customHeight="1"/>
    <row r="49071" ht="13.5" customHeight="1"/>
    <row r="49073" ht="13.5" customHeight="1"/>
    <row r="49075" ht="13.5" customHeight="1"/>
    <row r="49077" ht="13.5" customHeight="1"/>
    <row r="49079" ht="13.5" customHeight="1"/>
    <row r="49081" ht="13.5" customHeight="1"/>
    <row r="49083" ht="13.5" customHeight="1"/>
    <row r="49085" ht="13.5" customHeight="1"/>
    <row r="49087" ht="13.5" customHeight="1"/>
    <row r="49089" ht="13.5" customHeight="1"/>
    <row r="49091" ht="13.5" customHeight="1"/>
    <row r="49093" ht="13.5" customHeight="1"/>
    <row r="49095" ht="13.5" customHeight="1"/>
    <row r="49097" ht="13.5" customHeight="1"/>
    <row r="49099" ht="13.5" customHeight="1"/>
    <row r="49101" ht="13.5" customHeight="1"/>
    <row r="49103" ht="13.5" customHeight="1"/>
    <row r="49105" ht="13.5" customHeight="1"/>
    <row r="49107" ht="13.5" customHeight="1"/>
    <row r="49109" ht="13.5" customHeight="1"/>
    <row r="49111" ht="13.5" customHeight="1"/>
    <row r="49113" ht="13.5" customHeight="1"/>
    <row r="49115" ht="13.5" customHeight="1"/>
    <row r="49117" ht="13.5" customHeight="1"/>
    <row r="49119" ht="13.5" customHeight="1"/>
    <row r="49121" ht="13.5" customHeight="1"/>
    <row r="49123" ht="13.5" customHeight="1"/>
    <row r="49125" ht="13.5" customHeight="1"/>
    <row r="49127" ht="13.5" customHeight="1"/>
    <row r="49129" ht="13.5" customHeight="1"/>
    <row r="49131" ht="13.5" customHeight="1"/>
    <row r="49133" ht="13.5" customHeight="1"/>
    <row r="49135" ht="13.5" customHeight="1"/>
    <row r="49137" ht="13.5" customHeight="1"/>
    <row r="49139" ht="13.5" customHeight="1"/>
    <row r="49141" ht="13.5" customHeight="1"/>
    <row r="49143" ht="13.5" customHeight="1"/>
    <row r="49145" ht="13.5" customHeight="1"/>
    <row r="49147" ht="13.5" customHeight="1"/>
    <row r="49149" ht="13.5" customHeight="1"/>
    <row r="49151" ht="13.5" customHeight="1"/>
    <row r="49153" ht="13.5" customHeight="1"/>
    <row r="49155" ht="13.5" customHeight="1"/>
    <row r="49157" ht="13.5" customHeight="1"/>
    <row r="49159" ht="13.5" customHeight="1"/>
    <row r="49161" ht="13.5" customHeight="1"/>
    <row r="49163" ht="13.5" customHeight="1"/>
    <row r="49165" ht="13.5" customHeight="1"/>
    <row r="49167" ht="13.5" customHeight="1"/>
    <row r="49169" ht="13.5" customHeight="1"/>
    <row r="49171" ht="13.5" customHeight="1"/>
    <row r="49173" ht="13.5" customHeight="1"/>
    <row r="49175" ht="13.5" customHeight="1"/>
    <row r="49177" ht="13.5" customHeight="1"/>
    <row r="49179" ht="13.5" customHeight="1"/>
    <row r="49181" ht="13.5" customHeight="1"/>
    <row r="49183" ht="13.5" customHeight="1"/>
    <row r="49185" ht="13.5" customHeight="1"/>
    <row r="49187" ht="13.5" customHeight="1"/>
    <row r="49189" ht="13.5" customHeight="1"/>
    <row r="49191" ht="13.5" customHeight="1"/>
    <row r="49193" ht="13.5" customHeight="1"/>
    <row r="49195" ht="13.5" customHeight="1"/>
    <row r="49197" ht="13.5" customHeight="1"/>
    <row r="49199" ht="13.5" customHeight="1"/>
    <row r="49201" ht="13.5" customHeight="1"/>
    <row r="49203" ht="13.5" customHeight="1"/>
    <row r="49205" ht="13.5" customHeight="1"/>
    <row r="49207" ht="13.5" customHeight="1"/>
    <row r="49209" ht="13.5" customHeight="1"/>
    <row r="49211" ht="13.5" customHeight="1"/>
    <row r="49213" ht="13.5" customHeight="1"/>
    <row r="49215" ht="13.5" customHeight="1"/>
    <row r="49217" ht="13.5" customHeight="1"/>
    <row r="49219" ht="13.5" customHeight="1"/>
    <row r="49221" ht="13.5" customHeight="1"/>
    <row r="49223" ht="13.5" customHeight="1"/>
    <row r="49225" ht="13.5" customHeight="1"/>
    <row r="49227" ht="13.5" customHeight="1"/>
    <row r="49229" ht="13.5" customHeight="1"/>
    <row r="49231" ht="13.5" customHeight="1"/>
    <row r="49233" ht="13.5" customHeight="1"/>
    <row r="49235" ht="13.5" customHeight="1"/>
    <row r="49237" ht="13.5" customHeight="1"/>
    <row r="49239" ht="13.5" customHeight="1"/>
    <row r="49241" ht="13.5" customHeight="1"/>
    <row r="49243" ht="13.5" customHeight="1"/>
    <row r="49245" ht="13.5" customHeight="1"/>
    <row r="49247" ht="13.5" customHeight="1"/>
    <row r="49249" ht="13.5" customHeight="1"/>
    <row r="49251" ht="13.5" customHeight="1"/>
    <row r="49253" ht="13.5" customHeight="1"/>
    <row r="49255" ht="13.5" customHeight="1"/>
    <row r="49257" ht="13.5" customHeight="1"/>
    <row r="49259" ht="13.5" customHeight="1"/>
    <row r="49261" ht="13.5" customHeight="1"/>
    <row r="49263" ht="13.5" customHeight="1"/>
    <row r="49265" ht="13.5" customHeight="1"/>
    <row r="49267" ht="13.5" customHeight="1"/>
    <row r="49269" ht="13.5" customHeight="1"/>
    <row r="49271" ht="13.5" customHeight="1"/>
    <row r="49273" ht="13.5" customHeight="1"/>
    <row r="49275" ht="13.5" customHeight="1"/>
    <row r="49277" ht="13.5" customHeight="1"/>
    <row r="49279" ht="13.5" customHeight="1"/>
    <row r="49281" ht="13.5" customHeight="1"/>
    <row r="49283" ht="13.5" customHeight="1"/>
    <row r="49285" ht="13.5" customHeight="1"/>
    <row r="49287" ht="13.5" customHeight="1"/>
    <row r="49289" ht="13.5" customHeight="1"/>
    <row r="49291" ht="13.5" customHeight="1"/>
    <row r="49293" ht="13.5" customHeight="1"/>
    <row r="49295" ht="13.5" customHeight="1"/>
    <row r="49297" ht="13.5" customHeight="1"/>
    <row r="49299" ht="13.5" customHeight="1"/>
    <row r="49301" ht="13.5" customHeight="1"/>
    <row r="49303" ht="13.5" customHeight="1"/>
    <row r="49305" ht="13.5" customHeight="1"/>
    <row r="49307" ht="13.5" customHeight="1"/>
    <row r="49309" ht="13.5" customHeight="1"/>
    <row r="49311" ht="13.5" customHeight="1"/>
    <row r="49313" ht="13.5" customHeight="1"/>
    <row r="49315" ht="13.5" customHeight="1"/>
    <row r="49317" ht="13.5" customHeight="1"/>
    <row r="49319" ht="13.5" customHeight="1"/>
    <row r="49321" ht="13.5" customHeight="1"/>
    <row r="49323" ht="13.5" customHeight="1"/>
    <row r="49325" ht="13.5" customHeight="1"/>
    <row r="49327" ht="13.5" customHeight="1"/>
    <row r="49329" ht="13.5" customHeight="1"/>
    <row r="49331" ht="13.5" customHeight="1"/>
    <row r="49333" ht="13.5" customHeight="1"/>
    <row r="49335" ht="13.5" customHeight="1"/>
    <row r="49337" ht="13.5" customHeight="1"/>
    <row r="49339" ht="13.5" customHeight="1"/>
    <row r="49341" ht="13.5" customHeight="1"/>
    <row r="49343" ht="13.5" customHeight="1"/>
    <row r="49345" ht="13.5" customHeight="1"/>
    <row r="49347" ht="13.5" customHeight="1"/>
    <row r="49349" ht="13.5" customHeight="1"/>
    <row r="49351" ht="13.5" customHeight="1"/>
    <row r="49353" ht="13.5" customHeight="1"/>
    <row r="49355" ht="13.5" customHeight="1"/>
    <row r="49357" ht="13.5" customHeight="1"/>
    <row r="49359" ht="13.5" customHeight="1"/>
    <row r="49361" ht="13.5" customHeight="1"/>
    <row r="49363" ht="13.5" customHeight="1"/>
    <row r="49365" ht="13.5" customHeight="1"/>
    <row r="49367" ht="13.5" customHeight="1"/>
    <row r="49369" ht="13.5" customHeight="1"/>
    <row r="49371" ht="13.5" customHeight="1"/>
    <row r="49373" ht="13.5" customHeight="1"/>
    <row r="49375" ht="13.5" customHeight="1"/>
    <row r="49377" ht="13.5" customHeight="1"/>
    <row r="49379" ht="13.5" customHeight="1"/>
    <row r="49381" ht="13.5" customHeight="1"/>
    <row r="49383" ht="13.5" customHeight="1"/>
    <row r="49385" ht="13.5" customHeight="1"/>
    <row r="49387" ht="13.5" customHeight="1"/>
    <row r="49389" ht="13.5" customHeight="1"/>
    <row r="49391" ht="13.5" customHeight="1"/>
    <row r="49393" ht="13.5" customHeight="1"/>
    <row r="49395" ht="13.5" customHeight="1"/>
    <row r="49397" ht="13.5" customHeight="1"/>
    <row r="49399" ht="13.5" customHeight="1"/>
    <row r="49401" ht="13.5" customHeight="1"/>
    <row r="49403" ht="13.5" customHeight="1"/>
    <row r="49405" ht="13.5" customHeight="1"/>
    <row r="49407" ht="13.5" customHeight="1"/>
    <row r="49409" ht="13.5" customHeight="1"/>
    <row r="49411" ht="13.5" customHeight="1"/>
    <row r="49413" ht="13.5" customHeight="1"/>
    <row r="49415" ht="13.5" customHeight="1"/>
    <row r="49417" ht="13.5" customHeight="1"/>
    <row r="49419" ht="13.5" customHeight="1"/>
    <row r="49421" ht="13.5" customHeight="1"/>
    <row r="49423" ht="13.5" customHeight="1"/>
    <row r="49425" ht="13.5" customHeight="1"/>
    <row r="49427" ht="13.5" customHeight="1"/>
    <row r="49429" ht="13.5" customHeight="1"/>
    <row r="49431" ht="13.5" customHeight="1"/>
    <row r="49433" ht="13.5" customHeight="1"/>
    <row r="49435" ht="13.5" customHeight="1"/>
    <row r="49437" ht="13.5" customHeight="1"/>
    <row r="49439" ht="13.5" customHeight="1"/>
    <row r="49441" ht="13.5" customHeight="1"/>
    <row r="49443" ht="13.5" customHeight="1"/>
    <row r="49445" ht="13.5" customHeight="1"/>
    <row r="49447" ht="13.5" customHeight="1"/>
    <row r="49449" ht="13.5" customHeight="1"/>
    <row r="49451" ht="13.5" customHeight="1"/>
    <row r="49453" ht="13.5" customHeight="1"/>
    <row r="49455" ht="13.5" customHeight="1"/>
    <row r="49457" ht="13.5" customHeight="1"/>
    <row r="49459" ht="13.5" customHeight="1"/>
    <row r="49461" ht="13.5" customHeight="1"/>
    <row r="49463" ht="13.5" customHeight="1"/>
    <row r="49465" ht="13.5" customHeight="1"/>
    <row r="49467" ht="13.5" customHeight="1"/>
    <row r="49469" ht="13.5" customHeight="1"/>
    <row r="49471" ht="13.5" customHeight="1"/>
    <row r="49473" ht="13.5" customHeight="1"/>
    <row r="49475" ht="13.5" customHeight="1"/>
    <row r="49477" ht="13.5" customHeight="1"/>
    <row r="49479" ht="13.5" customHeight="1"/>
    <row r="49481" ht="13.5" customHeight="1"/>
    <row r="49483" ht="13.5" customHeight="1"/>
    <row r="49485" ht="13.5" customHeight="1"/>
    <row r="49487" ht="13.5" customHeight="1"/>
    <row r="49489" ht="13.5" customHeight="1"/>
    <row r="49491" ht="13.5" customHeight="1"/>
    <row r="49493" ht="13.5" customHeight="1"/>
    <row r="49495" ht="13.5" customHeight="1"/>
    <row r="49497" ht="13.5" customHeight="1"/>
    <row r="49499" ht="13.5" customHeight="1"/>
    <row r="49501" ht="13.5" customHeight="1"/>
    <row r="49503" ht="13.5" customHeight="1"/>
    <row r="49505" ht="13.5" customHeight="1"/>
    <row r="49507" ht="13.5" customHeight="1"/>
    <row r="49509" ht="13.5" customHeight="1"/>
    <row r="49511" ht="13.5" customHeight="1"/>
    <row r="49513" ht="13.5" customHeight="1"/>
    <row r="49515" ht="13.5" customHeight="1"/>
    <row r="49517" ht="13.5" customHeight="1"/>
    <row r="49519" ht="13.5" customHeight="1"/>
    <row r="49521" ht="13.5" customHeight="1"/>
    <row r="49523" ht="13.5" customHeight="1"/>
    <row r="49525" ht="13.5" customHeight="1"/>
    <row r="49527" ht="13.5" customHeight="1"/>
    <row r="49529" ht="13.5" customHeight="1"/>
    <row r="49531" ht="13.5" customHeight="1"/>
    <row r="49533" ht="13.5" customHeight="1"/>
    <row r="49535" ht="13.5" customHeight="1"/>
    <row r="49537" ht="13.5" customHeight="1"/>
    <row r="49539" ht="13.5" customHeight="1"/>
    <row r="49541" ht="13.5" customHeight="1"/>
    <row r="49543" ht="13.5" customHeight="1"/>
    <row r="49545" ht="13.5" customHeight="1"/>
    <row r="49547" ht="13.5" customHeight="1"/>
    <row r="49549" ht="13.5" customHeight="1"/>
    <row r="49551" ht="13.5" customHeight="1"/>
    <row r="49553" ht="13.5" customHeight="1"/>
    <row r="49555" ht="13.5" customHeight="1"/>
    <row r="49557" ht="13.5" customHeight="1"/>
    <row r="49559" ht="13.5" customHeight="1"/>
    <row r="49561" ht="13.5" customHeight="1"/>
    <row r="49563" ht="13.5" customHeight="1"/>
    <row r="49565" ht="13.5" customHeight="1"/>
    <row r="49567" ht="13.5" customHeight="1"/>
    <row r="49569" ht="13.5" customHeight="1"/>
    <row r="49571" ht="13.5" customHeight="1"/>
    <row r="49573" ht="13.5" customHeight="1"/>
    <row r="49575" ht="13.5" customHeight="1"/>
    <row r="49577" ht="13.5" customHeight="1"/>
    <row r="49579" ht="13.5" customHeight="1"/>
    <row r="49581" ht="13.5" customHeight="1"/>
    <row r="49583" ht="13.5" customHeight="1"/>
    <row r="49585" ht="13.5" customHeight="1"/>
    <row r="49587" ht="13.5" customHeight="1"/>
    <row r="49589" ht="13.5" customHeight="1"/>
    <row r="49591" ht="13.5" customHeight="1"/>
    <row r="49593" ht="13.5" customHeight="1"/>
    <row r="49595" ht="13.5" customHeight="1"/>
    <row r="49597" ht="13.5" customHeight="1"/>
    <row r="49599" ht="13.5" customHeight="1"/>
    <row r="49601" ht="13.5" customHeight="1"/>
    <row r="49603" ht="13.5" customHeight="1"/>
    <row r="49605" ht="13.5" customHeight="1"/>
    <row r="49607" ht="13.5" customHeight="1"/>
    <row r="49609" ht="13.5" customHeight="1"/>
    <row r="49611" ht="13.5" customHeight="1"/>
    <row r="49613" ht="13.5" customHeight="1"/>
    <row r="49615" ht="13.5" customHeight="1"/>
    <row r="49617" ht="13.5" customHeight="1"/>
    <row r="49619" ht="13.5" customHeight="1"/>
    <row r="49621" ht="13.5" customHeight="1"/>
    <row r="49623" ht="13.5" customHeight="1"/>
    <row r="49625" ht="13.5" customHeight="1"/>
    <row r="49627" ht="13.5" customHeight="1"/>
    <row r="49629" ht="13.5" customHeight="1"/>
    <row r="49631" ht="13.5" customHeight="1"/>
    <row r="49633" ht="13.5" customHeight="1"/>
    <row r="49635" ht="13.5" customHeight="1"/>
    <row r="49637" ht="13.5" customHeight="1"/>
    <row r="49639" ht="13.5" customHeight="1"/>
    <row r="49641" ht="13.5" customHeight="1"/>
    <row r="49643" ht="13.5" customHeight="1"/>
    <row r="49645" ht="13.5" customHeight="1"/>
    <row r="49647" ht="13.5" customHeight="1"/>
    <row r="49649" ht="13.5" customHeight="1"/>
    <row r="49651" ht="13.5" customHeight="1"/>
    <row r="49653" ht="13.5" customHeight="1"/>
    <row r="49655" ht="13.5" customHeight="1"/>
    <row r="49657" ht="13.5" customHeight="1"/>
    <row r="49659" ht="13.5" customHeight="1"/>
    <row r="49661" ht="13.5" customHeight="1"/>
    <row r="49663" ht="13.5" customHeight="1"/>
    <row r="49665" ht="13.5" customHeight="1"/>
    <row r="49667" ht="13.5" customHeight="1"/>
    <row r="49669" ht="13.5" customHeight="1"/>
    <row r="49671" ht="13.5" customHeight="1"/>
    <row r="49673" ht="13.5" customHeight="1"/>
    <row r="49675" ht="13.5" customHeight="1"/>
    <row r="49677" ht="13.5" customHeight="1"/>
    <row r="49679" ht="13.5" customHeight="1"/>
    <row r="49681" ht="13.5" customHeight="1"/>
    <row r="49683" ht="13.5" customHeight="1"/>
    <row r="49685" ht="13.5" customHeight="1"/>
    <row r="49687" ht="13.5" customHeight="1"/>
    <row r="49689" ht="13.5" customHeight="1"/>
    <row r="49691" ht="13.5" customHeight="1"/>
    <row r="49693" ht="13.5" customHeight="1"/>
    <row r="49695" ht="13.5" customHeight="1"/>
    <row r="49697" ht="13.5" customHeight="1"/>
    <row r="49699" ht="13.5" customHeight="1"/>
    <row r="49701" ht="13.5" customHeight="1"/>
    <row r="49703" ht="13.5" customHeight="1"/>
    <row r="49705" ht="13.5" customHeight="1"/>
    <row r="49707" ht="13.5" customHeight="1"/>
    <row r="49709" ht="13.5" customHeight="1"/>
    <row r="49711" ht="13.5" customHeight="1"/>
    <row r="49713" ht="13.5" customHeight="1"/>
    <row r="49715" ht="13.5" customHeight="1"/>
    <row r="49717" ht="13.5" customHeight="1"/>
    <row r="49719" ht="13.5" customHeight="1"/>
    <row r="49721" ht="13.5" customHeight="1"/>
    <row r="49723" ht="13.5" customHeight="1"/>
    <row r="49725" ht="13.5" customHeight="1"/>
    <row r="49727" ht="13.5" customHeight="1"/>
    <row r="49729" ht="13.5" customHeight="1"/>
    <row r="49731" ht="13.5" customHeight="1"/>
    <row r="49733" ht="13.5" customHeight="1"/>
    <row r="49735" ht="13.5" customHeight="1"/>
    <row r="49737" ht="13.5" customHeight="1"/>
    <row r="49739" ht="13.5" customHeight="1"/>
    <row r="49741" ht="13.5" customHeight="1"/>
    <row r="49743" ht="13.5" customHeight="1"/>
    <row r="49745" ht="13.5" customHeight="1"/>
    <row r="49747" ht="13.5" customHeight="1"/>
    <row r="49749" ht="13.5" customHeight="1"/>
    <row r="49751" ht="13.5" customHeight="1"/>
    <row r="49753" ht="13.5" customHeight="1"/>
    <row r="49755" ht="13.5" customHeight="1"/>
    <row r="49757" ht="13.5" customHeight="1"/>
    <row r="49759" ht="13.5" customHeight="1"/>
    <row r="49761" ht="13.5" customHeight="1"/>
    <row r="49763" ht="13.5" customHeight="1"/>
    <row r="49765" ht="13.5" customHeight="1"/>
    <row r="49767" ht="13.5" customHeight="1"/>
    <row r="49769" ht="13.5" customHeight="1"/>
    <row r="49771" ht="13.5" customHeight="1"/>
    <row r="49773" ht="13.5" customHeight="1"/>
    <row r="49775" ht="13.5" customHeight="1"/>
    <row r="49777" ht="13.5" customHeight="1"/>
    <row r="49779" ht="13.5" customHeight="1"/>
    <row r="49781" ht="13.5" customHeight="1"/>
    <row r="49783" ht="13.5" customHeight="1"/>
    <row r="49785" ht="13.5" customHeight="1"/>
    <row r="49787" ht="13.5" customHeight="1"/>
    <row r="49789" ht="13.5" customHeight="1"/>
    <row r="49791" ht="13.5" customHeight="1"/>
    <row r="49793" ht="13.5" customHeight="1"/>
    <row r="49795" ht="13.5" customHeight="1"/>
    <row r="49797" ht="13.5" customHeight="1"/>
    <row r="49799" ht="13.5" customHeight="1"/>
    <row r="49801" ht="13.5" customHeight="1"/>
    <row r="49803" ht="13.5" customHeight="1"/>
    <row r="49805" ht="13.5" customHeight="1"/>
    <row r="49807" ht="13.5" customHeight="1"/>
    <row r="49809" ht="13.5" customHeight="1"/>
    <row r="49811" ht="13.5" customHeight="1"/>
    <row r="49813" ht="13.5" customHeight="1"/>
    <row r="49815" ht="13.5" customHeight="1"/>
    <row r="49817" ht="13.5" customHeight="1"/>
    <row r="49819" ht="13.5" customHeight="1"/>
    <row r="49821" ht="13.5" customHeight="1"/>
    <row r="49823" ht="13.5" customHeight="1"/>
    <row r="49825" ht="13.5" customHeight="1"/>
    <row r="49827" ht="13.5" customHeight="1"/>
    <row r="49829" ht="13.5" customHeight="1"/>
    <row r="49831" ht="13.5" customHeight="1"/>
    <row r="49833" ht="13.5" customHeight="1"/>
    <row r="49835" ht="13.5" customHeight="1"/>
    <row r="49837" ht="13.5" customHeight="1"/>
    <row r="49839" ht="13.5" customHeight="1"/>
    <row r="49841" ht="13.5" customHeight="1"/>
    <row r="49843" ht="13.5" customHeight="1"/>
    <row r="49845" ht="13.5" customHeight="1"/>
    <row r="49847" ht="13.5" customHeight="1"/>
    <row r="49849" ht="13.5" customHeight="1"/>
    <row r="49851" ht="13.5" customHeight="1"/>
    <row r="49853" ht="13.5" customHeight="1"/>
    <row r="49855" ht="13.5" customHeight="1"/>
    <row r="49857" ht="13.5" customHeight="1"/>
    <row r="49859" ht="13.5" customHeight="1"/>
    <row r="49861" ht="13.5" customHeight="1"/>
    <row r="49863" ht="13.5" customHeight="1"/>
    <row r="49865" ht="13.5" customHeight="1"/>
    <row r="49867" ht="13.5" customHeight="1"/>
    <row r="49869" ht="13.5" customHeight="1"/>
    <row r="49871" ht="13.5" customHeight="1"/>
    <row r="49873" ht="13.5" customHeight="1"/>
    <row r="49875" ht="13.5" customHeight="1"/>
    <row r="49877" ht="13.5" customHeight="1"/>
    <row r="49879" ht="13.5" customHeight="1"/>
    <row r="49881" ht="13.5" customHeight="1"/>
    <row r="49883" ht="13.5" customHeight="1"/>
    <row r="49885" ht="13.5" customHeight="1"/>
    <row r="49887" ht="13.5" customHeight="1"/>
    <row r="49889" ht="13.5" customHeight="1"/>
    <row r="49891" ht="13.5" customHeight="1"/>
    <row r="49893" ht="13.5" customHeight="1"/>
    <row r="49895" ht="13.5" customHeight="1"/>
    <row r="49897" ht="13.5" customHeight="1"/>
    <row r="49899" ht="13.5" customHeight="1"/>
    <row r="49901" ht="13.5" customHeight="1"/>
    <row r="49903" ht="13.5" customHeight="1"/>
    <row r="49905" ht="13.5" customHeight="1"/>
    <row r="49907" ht="13.5" customHeight="1"/>
    <row r="49909" ht="13.5" customHeight="1"/>
    <row r="49911" ht="13.5" customHeight="1"/>
    <row r="49913" ht="13.5" customHeight="1"/>
    <row r="49915" ht="13.5" customHeight="1"/>
    <row r="49917" ht="13.5" customHeight="1"/>
    <row r="49919" ht="13.5" customHeight="1"/>
    <row r="49921" ht="13.5" customHeight="1"/>
    <row r="49923" ht="13.5" customHeight="1"/>
    <row r="49925" ht="13.5" customHeight="1"/>
    <row r="49927" ht="13.5" customHeight="1"/>
    <row r="49929" ht="13.5" customHeight="1"/>
    <row r="49931" ht="13.5" customHeight="1"/>
    <row r="49933" ht="13.5" customHeight="1"/>
    <row r="49935" ht="13.5" customHeight="1"/>
    <row r="49937" ht="13.5" customHeight="1"/>
    <row r="49939" ht="13.5" customHeight="1"/>
    <row r="49941" ht="13.5" customHeight="1"/>
    <row r="49943" ht="13.5" customHeight="1"/>
    <row r="49945" ht="13.5" customHeight="1"/>
    <row r="49947" ht="13.5" customHeight="1"/>
    <row r="49949" ht="13.5" customHeight="1"/>
    <row r="49951" ht="13.5" customHeight="1"/>
    <row r="49953" ht="13.5" customHeight="1"/>
    <row r="49955" ht="13.5" customHeight="1"/>
    <row r="49957" ht="13.5" customHeight="1"/>
    <row r="49959" ht="13.5" customHeight="1"/>
    <row r="49961" ht="13.5" customHeight="1"/>
    <row r="49963" ht="13.5" customHeight="1"/>
    <row r="49965" ht="13.5" customHeight="1"/>
    <row r="49967" ht="13.5" customHeight="1"/>
    <row r="49969" ht="13.5" customHeight="1"/>
    <row r="49971" ht="13.5" customHeight="1"/>
    <row r="49973" ht="13.5" customHeight="1"/>
    <row r="49975" ht="13.5" customHeight="1"/>
    <row r="49977" ht="13.5" customHeight="1"/>
    <row r="49979" ht="13.5" customHeight="1"/>
    <row r="49981" ht="13.5" customHeight="1"/>
    <row r="49983" ht="13.5" customHeight="1"/>
    <row r="49985" ht="13.5" customHeight="1"/>
    <row r="49987" ht="13.5" customHeight="1"/>
    <row r="49989" ht="13.5" customHeight="1"/>
    <row r="49991" ht="13.5" customHeight="1"/>
    <row r="49993" ht="13.5" customHeight="1"/>
    <row r="49995" ht="13.5" customHeight="1"/>
    <row r="49997" ht="13.5" customHeight="1"/>
    <row r="49999" ht="13.5" customHeight="1"/>
    <row r="50001" ht="13.5" customHeight="1"/>
    <row r="50003" ht="13.5" customHeight="1"/>
    <row r="50005" ht="13.5" customHeight="1"/>
    <row r="50007" ht="13.5" customHeight="1"/>
    <row r="50009" ht="13.5" customHeight="1"/>
    <row r="50011" ht="13.5" customHeight="1"/>
    <row r="50013" ht="13.5" customHeight="1"/>
    <row r="50015" ht="13.5" customHeight="1"/>
    <row r="50017" ht="13.5" customHeight="1"/>
    <row r="50019" ht="13.5" customHeight="1"/>
    <row r="50021" ht="13.5" customHeight="1"/>
    <row r="50023" ht="13.5" customHeight="1"/>
    <row r="50025" ht="13.5" customHeight="1"/>
    <row r="50027" ht="13.5" customHeight="1"/>
    <row r="50029" ht="13.5" customHeight="1"/>
    <row r="50031" ht="13.5" customHeight="1"/>
    <row r="50033" ht="13.5" customHeight="1"/>
    <row r="50035" ht="13.5" customHeight="1"/>
    <row r="50037" ht="13.5" customHeight="1"/>
    <row r="50039" ht="13.5" customHeight="1"/>
    <row r="50041" ht="13.5" customHeight="1"/>
    <row r="50043" ht="13.5" customHeight="1"/>
    <row r="50045" ht="13.5" customHeight="1"/>
    <row r="50047" ht="13.5" customHeight="1"/>
    <row r="50049" ht="13.5" customHeight="1"/>
    <row r="50051" ht="13.5" customHeight="1"/>
    <row r="50053" ht="13.5" customHeight="1"/>
    <row r="50055" ht="13.5" customHeight="1"/>
    <row r="50057" ht="13.5" customHeight="1"/>
    <row r="50059" ht="13.5" customHeight="1"/>
    <row r="50061" ht="13.5" customHeight="1"/>
    <row r="50063" ht="13.5" customHeight="1"/>
    <row r="50065" ht="13.5" customHeight="1"/>
    <row r="50067" ht="13.5" customHeight="1"/>
    <row r="50069" ht="13.5" customHeight="1"/>
    <row r="50071" ht="13.5" customHeight="1"/>
    <row r="50073" ht="13.5" customHeight="1"/>
    <row r="50075" ht="13.5" customHeight="1"/>
    <row r="50077" ht="13.5" customHeight="1"/>
    <row r="50079" ht="13.5" customHeight="1"/>
    <row r="50081" ht="13.5" customHeight="1"/>
    <row r="50083" ht="13.5" customHeight="1"/>
    <row r="50085" ht="13.5" customHeight="1"/>
    <row r="50087" ht="13.5" customHeight="1"/>
    <row r="50089" ht="13.5" customHeight="1"/>
    <row r="50091" ht="13.5" customHeight="1"/>
    <row r="50093" ht="13.5" customHeight="1"/>
    <row r="50095" ht="13.5" customHeight="1"/>
    <row r="50097" ht="13.5" customHeight="1"/>
    <row r="50099" ht="13.5" customHeight="1"/>
    <row r="50101" ht="13.5" customHeight="1"/>
    <row r="50103" ht="13.5" customHeight="1"/>
    <row r="50105" ht="13.5" customHeight="1"/>
    <row r="50107" ht="13.5" customHeight="1"/>
    <row r="50109" ht="13.5" customHeight="1"/>
    <row r="50111" ht="13.5" customHeight="1"/>
    <row r="50113" ht="13.5" customHeight="1"/>
    <row r="50115" ht="13.5" customHeight="1"/>
    <row r="50117" ht="13.5" customHeight="1"/>
    <row r="50119" ht="13.5" customHeight="1"/>
    <row r="50121" ht="13.5" customHeight="1"/>
    <row r="50123" ht="13.5" customHeight="1"/>
    <row r="50125" ht="13.5" customHeight="1"/>
    <row r="50127" ht="13.5" customHeight="1"/>
    <row r="50129" ht="13.5" customHeight="1"/>
    <row r="50131" ht="13.5" customHeight="1"/>
    <row r="50133" ht="13.5" customHeight="1"/>
    <row r="50135" ht="13.5" customHeight="1"/>
    <row r="50137" ht="13.5" customHeight="1"/>
    <row r="50139" ht="13.5" customHeight="1"/>
    <row r="50141" ht="13.5" customHeight="1"/>
    <row r="50143" ht="13.5" customHeight="1"/>
    <row r="50145" ht="13.5" customHeight="1"/>
    <row r="50147" ht="13.5" customHeight="1"/>
    <row r="50149" ht="13.5" customHeight="1"/>
    <row r="50151" ht="13.5" customHeight="1"/>
    <row r="50153" ht="13.5" customHeight="1"/>
    <row r="50155" ht="13.5" customHeight="1"/>
    <row r="50157" ht="13.5" customHeight="1"/>
    <row r="50159" ht="13.5" customHeight="1"/>
    <row r="50161" ht="13.5" customHeight="1"/>
    <row r="50163" ht="13.5" customHeight="1"/>
    <row r="50165" ht="13.5" customHeight="1"/>
    <row r="50167" ht="13.5" customHeight="1"/>
    <row r="50169" ht="13.5" customHeight="1"/>
    <row r="50171" ht="13.5" customHeight="1"/>
    <row r="50173" ht="13.5" customHeight="1"/>
    <row r="50175" ht="13.5" customHeight="1"/>
    <row r="50177" ht="13.5" customHeight="1"/>
    <row r="50179" ht="13.5" customHeight="1"/>
    <row r="50181" ht="13.5" customHeight="1"/>
    <row r="50183" ht="13.5" customHeight="1"/>
    <row r="50185" ht="13.5" customHeight="1"/>
    <row r="50187" ht="13.5" customHeight="1"/>
    <row r="50189" ht="13.5" customHeight="1"/>
    <row r="50191" ht="13.5" customHeight="1"/>
    <row r="50193" ht="13.5" customHeight="1"/>
    <row r="50195" ht="13.5" customHeight="1"/>
    <row r="50197" ht="13.5" customHeight="1"/>
    <row r="50199" ht="13.5" customHeight="1"/>
    <row r="50201" ht="13.5" customHeight="1"/>
    <row r="50203" ht="13.5" customHeight="1"/>
    <row r="50205" ht="13.5" customHeight="1"/>
    <row r="50207" ht="13.5" customHeight="1"/>
    <row r="50209" ht="13.5" customHeight="1"/>
    <row r="50211" ht="13.5" customHeight="1"/>
    <row r="50213" ht="13.5" customHeight="1"/>
    <row r="50215" ht="13.5" customHeight="1"/>
    <row r="50217" ht="13.5" customHeight="1"/>
    <row r="50219" ht="13.5" customHeight="1"/>
    <row r="50221" ht="13.5" customHeight="1"/>
    <row r="50223" ht="13.5" customHeight="1"/>
    <row r="50225" ht="13.5" customHeight="1"/>
    <row r="50227" ht="13.5" customHeight="1"/>
    <row r="50229" ht="13.5" customHeight="1"/>
    <row r="50231" ht="13.5" customHeight="1"/>
    <row r="50233" ht="13.5" customHeight="1"/>
    <row r="50235" ht="13.5" customHeight="1"/>
    <row r="50237" ht="13.5" customHeight="1"/>
    <row r="50239" ht="13.5" customHeight="1"/>
    <row r="50241" ht="13.5" customHeight="1"/>
    <row r="50243" ht="13.5" customHeight="1"/>
    <row r="50245" ht="13.5" customHeight="1"/>
    <row r="50247" ht="13.5" customHeight="1"/>
    <row r="50249" ht="13.5" customHeight="1"/>
    <row r="50251" ht="13.5" customHeight="1"/>
    <row r="50253" ht="13.5" customHeight="1"/>
    <row r="50255" ht="13.5" customHeight="1"/>
    <row r="50257" ht="13.5" customHeight="1"/>
    <row r="50259" ht="13.5" customHeight="1"/>
    <row r="50261" ht="13.5" customHeight="1"/>
    <row r="50263" ht="13.5" customHeight="1"/>
    <row r="50265" ht="13.5" customHeight="1"/>
    <row r="50267" ht="13.5" customHeight="1"/>
    <row r="50269" ht="13.5" customHeight="1"/>
    <row r="50271" ht="13.5" customHeight="1"/>
    <row r="50273" ht="13.5" customHeight="1"/>
    <row r="50275" ht="13.5" customHeight="1"/>
    <row r="50277" ht="13.5" customHeight="1"/>
    <row r="50279" ht="13.5" customHeight="1"/>
    <row r="50281" ht="13.5" customHeight="1"/>
    <row r="50283" ht="13.5" customHeight="1"/>
    <row r="50285" ht="13.5" customHeight="1"/>
    <row r="50287" ht="13.5" customHeight="1"/>
    <row r="50289" ht="13.5" customHeight="1"/>
    <row r="50291" ht="13.5" customHeight="1"/>
    <row r="50293" ht="13.5" customHeight="1"/>
    <row r="50295" ht="13.5" customHeight="1"/>
    <row r="50297" ht="13.5" customHeight="1"/>
    <row r="50299" ht="13.5" customHeight="1"/>
    <row r="50301" ht="13.5" customHeight="1"/>
    <row r="50303" ht="13.5" customHeight="1"/>
    <row r="50305" ht="13.5" customHeight="1"/>
    <row r="50307" ht="13.5" customHeight="1"/>
    <row r="50309" ht="13.5" customHeight="1"/>
    <row r="50311" ht="13.5" customHeight="1"/>
    <row r="50313" ht="13.5" customHeight="1"/>
    <row r="50315" ht="13.5" customHeight="1"/>
    <row r="50317" ht="13.5" customHeight="1"/>
    <row r="50319" ht="13.5" customHeight="1"/>
    <row r="50321" ht="13.5" customHeight="1"/>
    <row r="50323" ht="13.5" customHeight="1"/>
    <row r="50325" ht="13.5" customHeight="1"/>
    <row r="50327" ht="13.5" customHeight="1"/>
    <row r="50329" ht="13.5" customHeight="1"/>
    <row r="50331" ht="13.5" customHeight="1"/>
    <row r="50333" ht="13.5" customHeight="1"/>
    <row r="50335" ht="13.5" customHeight="1"/>
    <row r="50337" ht="13.5" customHeight="1"/>
    <row r="50339" ht="13.5" customHeight="1"/>
    <row r="50341" ht="13.5" customHeight="1"/>
    <row r="50343" ht="13.5" customHeight="1"/>
    <row r="50345" ht="13.5" customHeight="1"/>
    <row r="50347" ht="13.5" customHeight="1"/>
    <row r="50349" ht="13.5" customHeight="1"/>
    <row r="50351" ht="13.5" customHeight="1"/>
    <row r="50353" ht="13.5" customHeight="1"/>
    <row r="50355" ht="13.5" customHeight="1"/>
    <row r="50357" ht="13.5" customHeight="1"/>
    <row r="50359" ht="13.5" customHeight="1"/>
    <row r="50361" ht="13.5" customHeight="1"/>
    <row r="50363" ht="13.5" customHeight="1"/>
    <row r="50365" ht="13.5" customHeight="1"/>
    <row r="50367" ht="13.5" customHeight="1"/>
    <row r="50369" ht="13.5" customHeight="1"/>
    <row r="50371" ht="13.5" customHeight="1"/>
    <row r="50373" ht="13.5" customHeight="1"/>
    <row r="50375" ht="13.5" customHeight="1"/>
    <row r="50377" ht="13.5" customHeight="1"/>
    <row r="50379" ht="13.5" customHeight="1"/>
    <row r="50381" ht="13.5" customHeight="1"/>
    <row r="50383" ht="13.5" customHeight="1"/>
    <row r="50385" ht="13.5" customHeight="1"/>
    <row r="50387" ht="13.5" customHeight="1"/>
    <row r="50389" ht="13.5" customHeight="1"/>
    <row r="50391" ht="13.5" customHeight="1"/>
    <row r="50393" ht="13.5" customHeight="1"/>
    <row r="50395" ht="13.5" customHeight="1"/>
    <row r="50397" ht="13.5" customHeight="1"/>
    <row r="50399" ht="13.5" customHeight="1"/>
    <row r="50401" ht="13.5" customHeight="1"/>
    <row r="50403" ht="13.5" customHeight="1"/>
    <row r="50405" ht="13.5" customHeight="1"/>
    <row r="50407" ht="13.5" customHeight="1"/>
    <row r="50409" ht="13.5" customHeight="1"/>
    <row r="50411" ht="13.5" customHeight="1"/>
    <row r="50413" ht="13.5" customHeight="1"/>
    <row r="50415" ht="13.5" customHeight="1"/>
    <row r="50417" ht="13.5" customHeight="1"/>
    <row r="50419" ht="13.5" customHeight="1"/>
    <row r="50421" ht="13.5" customHeight="1"/>
    <row r="50423" ht="13.5" customHeight="1"/>
    <row r="50425" ht="13.5" customHeight="1"/>
    <row r="50427" ht="13.5" customHeight="1"/>
    <row r="50429" ht="13.5" customHeight="1"/>
    <row r="50431" ht="13.5" customHeight="1"/>
    <row r="50433" ht="13.5" customHeight="1"/>
    <row r="50435" ht="13.5" customHeight="1"/>
    <row r="50437" ht="13.5" customHeight="1"/>
    <row r="50439" ht="13.5" customHeight="1"/>
    <row r="50441" ht="13.5" customHeight="1"/>
    <row r="50443" ht="13.5" customHeight="1"/>
    <row r="50445" ht="13.5" customHeight="1"/>
    <row r="50447" ht="13.5" customHeight="1"/>
    <row r="50449" ht="13.5" customHeight="1"/>
    <row r="50451" ht="13.5" customHeight="1"/>
    <row r="50453" ht="13.5" customHeight="1"/>
    <row r="50455" ht="13.5" customHeight="1"/>
    <row r="50457" ht="13.5" customHeight="1"/>
    <row r="50459" ht="13.5" customHeight="1"/>
    <row r="50461" ht="13.5" customHeight="1"/>
    <row r="50463" ht="13.5" customHeight="1"/>
    <row r="50465" ht="13.5" customHeight="1"/>
    <row r="50467" ht="13.5" customHeight="1"/>
    <row r="50469" ht="13.5" customHeight="1"/>
    <row r="50471" ht="13.5" customHeight="1"/>
    <row r="50473" ht="13.5" customHeight="1"/>
    <row r="50475" ht="13.5" customHeight="1"/>
    <row r="50477" ht="13.5" customHeight="1"/>
    <row r="50479" ht="13.5" customHeight="1"/>
    <row r="50481" ht="13.5" customHeight="1"/>
    <row r="50483" ht="13.5" customHeight="1"/>
    <row r="50485" ht="13.5" customHeight="1"/>
    <row r="50487" ht="13.5" customHeight="1"/>
    <row r="50489" ht="13.5" customHeight="1"/>
    <row r="50491" ht="13.5" customHeight="1"/>
    <row r="50493" ht="13.5" customHeight="1"/>
    <row r="50495" ht="13.5" customHeight="1"/>
    <row r="50497" ht="13.5" customHeight="1"/>
    <row r="50499" ht="13.5" customHeight="1"/>
    <row r="50501" ht="13.5" customHeight="1"/>
    <row r="50503" ht="13.5" customHeight="1"/>
    <row r="50505" ht="13.5" customHeight="1"/>
    <row r="50507" ht="13.5" customHeight="1"/>
    <row r="50509" ht="13.5" customHeight="1"/>
    <row r="50511" ht="13.5" customHeight="1"/>
    <row r="50513" ht="13.5" customHeight="1"/>
    <row r="50515" ht="13.5" customHeight="1"/>
    <row r="50517" ht="13.5" customHeight="1"/>
    <row r="50519" ht="13.5" customHeight="1"/>
    <row r="50521" ht="13.5" customHeight="1"/>
    <row r="50523" ht="13.5" customHeight="1"/>
    <row r="50525" ht="13.5" customHeight="1"/>
    <row r="50527" ht="13.5" customHeight="1"/>
    <row r="50529" ht="13.5" customHeight="1"/>
    <row r="50531" ht="13.5" customHeight="1"/>
    <row r="50533" ht="13.5" customHeight="1"/>
    <row r="50535" ht="13.5" customHeight="1"/>
    <row r="50537" ht="13.5" customHeight="1"/>
    <row r="50539" ht="13.5" customHeight="1"/>
    <row r="50541" ht="13.5" customHeight="1"/>
    <row r="50543" ht="13.5" customHeight="1"/>
    <row r="50545" ht="13.5" customHeight="1"/>
    <row r="50547" ht="13.5" customHeight="1"/>
    <row r="50549" ht="13.5" customHeight="1"/>
    <row r="50551" ht="13.5" customHeight="1"/>
    <row r="50553" ht="13.5" customHeight="1"/>
    <row r="50555" ht="13.5" customHeight="1"/>
    <row r="50557" ht="13.5" customHeight="1"/>
    <row r="50559" ht="13.5" customHeight="1"/>
    <row r="50561" ht="13.5" customHeight="1"/>
    <row r="50563" ht="13.5" customHeight="1"/>
    <row r="50565" ht="13.5" customHeight="1"/>
    <row r="50567" ht="13.5" customHeight="1"/>
    <row r="50569" ht="13.5" customHeight="1"/>
    <row r="50571" ht="13.5" customHeight="1"/>
    <row r="50573" ht="13.5" customHeight="1"/>
    <row r="50575" ht="13.5" customHeight="1"/>
    <row r="50577" ht="13.5" customHeight="1"/>
    <row r="50579" ht="13.5" customHeight="1"/>
    <row r="50581" ht="13.5" customHeight="1"/>
    <row r="50583" ht="13.5" customHeight="1"/>
    <row r="50585" ht="13.5" customHeight="1"/>
    <row r="50587" ht="13.5" customHeight="1"/>
    <row r="50589" ht="13.5" customHeight="1"/>
    <row r="50591" ht="13.5" customHeight="1"/>
    <row r="50593" ht="13.5" customHeight="1"/>
    <row r="50595" ht="13.5" customHeight="1"/>
    <row r="50597" ht="13.5" customHeight="1"/>
    <row r="50599" ht="13.5" customHeight="1"/>
    <row r="50601" ht="13.5" customHeight="1"/>
    <row r="50603" ht="13.5" customHeight="1"/>
    <row r="50605" ht="13.5" customHeight="1"/>
    <row r="50607" ht="13.5" customHeight="1"/>
    <row r="50609" ht="13.5" customHeight="1"/>
    <row r="50611" ht="13.5" customHeight="1"/>
    <row r="50613" ht="13.5" customHeight="1"/>
    <row r="50615" ht="13.5" customHeight="1"/>
    <row r="50617" ht="13.5" customHeight="1"/>
    <row r="50619" ht="13.5" customHeight="1"/>
    <row r="50621" ht="13.5" customHeight="1"/>
    <row r="50623" ht="13.5" customHeight="1"/>
    <row r="50625" ht="13.5" customHeight="1"/>
    <row r="50627" ht="13.5" customHeight="1"/>
    <row r="50629" ht="13.5" customHeight="1"/>
    <row r="50631" ht="13.5" customHeight="1"/>
    <row r="50633" ht="13.5" customHeight="1"/>
    <row r="50635" ht="13.5" customHeight="1"/>
    <row r="50637" ht="13.5" customHeight="1"/>
    <row r="50639" ht="13.5" customHeight="1"/>
    <row r="50641" ht="13.5" customHeight="1"/>
    <row r="50643" ht="13.5" customHeight="1"/>
    <row r="50645" ht="13.5" customHeight="1"/>
    <row r="50647" ht="13.5" customHeight="1"/>
    <row r="50649" ht="13.5" customHeight="1"/>
    <row r="50651" ht="13.5" customHeight="1"/>
    <row r="50653" ht="13.5" customHeight="1"/>
    <row r="50655" ht="13.5" customHeight="1"/>
    <row r="50657" ht="13.5" customHeight="1"/>
    <row r="50659" ht="13.5" customHeight="1"/>
    <row r="50661" ht="13.5" customHeight="1"/>
    <row r="50663" ht="13.5" customHeight="1"/>
    <row r="50665" ht="13.5" customHeight="1"/>
    <row r="50667" ht="13.5" customHeight="1"/>
    <row r="50669" ht="13.5" customHeight="1"/>
    <row r="50671" ht="13.5" customHeight="1"/>
    <row r="50673" ht="13.5" customHeight="1"/>
    <row r="50675" ht="13.5" customHeight="1"/>
    <row r="50677" ht="13.5" customHeight="1"/>
    <row r="50679" ht="13.5" customHeight="1"/>
    <row r="50681" ht="13.5" customHeight="1"/>
    <row r="50683" ht="13.5" customHeight="1"/>
    <row r="50685" ht="13.5" customHeight="1"/>
    <row r="50687" ht="13.5" customHeight="1"/>
    <row r="50689" ht="13.5" customHeight="1"/>
    <row r="50691" ht="13.5" customHeight="1"/>
    <row r="50693" ht="13.5" customHeight="1"/>
    <row r="50695" ht="13.5" customHeight="1"/>
    <row r="50697" ht="13.5" customHeight="1"/>
    <row r="50699" ht="13.5" customHeight="1"/>
    <row r="50701" ht="13.5" customHeight="1"/>
    <row r="50703" ht="13.5" customHeight="1"/>
    <row r="50705" ht="13.5" customHeight="1"/>
    <row r="50707" ht="13.5" customHeight="1"/>
    <row r="50709" ht="13.5" customHeight="1"/>
    <row r="50711" ht="13.5" customHeight="1"/>
    <row r="50713" ht="13.5" customHeight="1"/>
    <row r="50715" ht="13.5" customHeight="1"/>
    <row r="50717" ht="13.5" customHeight="1"/>
    <row r="50719" ht="13.5" customHeight="1"/>
    <row r="50721" ht="13.5" customHeight="1"/>
    <row r="50723" ht="13.5" customHeight="1"/>
    <row r="50725" ht="13.5" customHeight="1"/>
    <row r="50727" ht="13.5" customHeight="1"/>
    <row r="50729" ht="13.5" customHeight="1"/>
    <row r="50731" ht="13.5" customHeight="1"/>
    <row r="50733" ht="13.5" customHeight="1"/>
    <row r="50735" ht="13.5" customHeight="1"/>
    <row r="50737" ht="13.5" customHeight="1"/>
    <row r="50739" ht="13.5" customHeight="1"/>
    <row r="50741" ht="13.5" customHeight="1"/>
    <row r="50743" ht="13.5" customHeight="1"/>
    <row r="50745" ht="13.5" customHeight="1"/>
    <row r="50747" ht="13.5" customHeight="1"/>
    <row r="50749" ht="13.5" customHeight="1"/>
    <row r="50751" ht="13.5" customHeight="1"/>
    <row r="50753" ht="13.5" customHeight="1"/>
    <row r="50755" ht="13.5" customHeight="1"/>
    <row r="50757" ht="13.5" customHeight="1"/>
    <row r="50759" ht="13.5" customHeight="1"/>
    <row r="50761" ht="13.5" customHeight="1"/>
    <row r="50763" ht="13.5" customHeight="1"/>
    <row r="50765" ht="13.5" customHeight="1"/>
    <row r="50767" ht="13.5" customHeight="1"/>
    <row r="50769" ht="13.5" customHeight="1"/>
    <row r="50771" ht="13.5" customHeight="1"/>
    <row r="50773" ht="13.5" customHeight="1"/>
    <row r="50775" ht="13.5" customHeight="1"/>
    <row r="50777" ht="13.5" customHeight="1"/>
    <row r="50779" ht="13.5" customHeight="1"/>
    <row r="50781" ht="13.5" customHeight="1"/>
    <row r="50783" ht="13.5" customHeight="1"/>
    <row r="50785" ht="13.5" customHeight="1"/>
    <row r="50787" ht="13.5" customHeight="1"/>
    <row r="50789" ht="13.5" customHeight="1"/>
    <row r="50791" ht="13.5" customHeight="1"/>
    <row r="50793" ht="13.5" customHeight="1"/>
    <row r="50795" ht="13.5" customHeight="1"/>
    <row r="50797" ht="13.5" customHeight="1"/>
    <row r="50799" ht="13.5" customHeight="1"/>
    <row r="50801" ht="13.5" customHeight="1"/>
    <row r="50803" ht="13.5" customHeight="1"/>
    <row r="50805" ht="13.5" customHeight="1"/>
    <row r="50807" ht="13.5" customHeight="1"/>
    <row r="50809" ht="13.5" customHeight="1"/>
    <row r="50811" ht="13.5" customHeight="1"/>
    <row r="50813" ht="13.5" customHeight="1"/>
    <row r="50815" ht="13.5" customHeight="1"/>
    <row r="50817" ht="13.5" customHeight="1"/>
    <row r="50819" ht="13.5" customHeight="1"/>
    <row r="50821" ht="13.5" customHeight="1"/>
    <row r="50823" ht="13.5" customHeight="1"/>
    <row r="50825" ht="13.5" customHeight="1"/>
    <row r="50827" ht="13.5" customHeight="1"/>
    <row r="50829" ht="13.5" customHeight="1"/>
    <row r="50831" ht="13.5" customHeight="1"/>
    <row r="50833" ht="13.5" customHeight="1"/>
    <row r="50835" ht="13.5" customHeight="1"/>
    <row r="50837" ht="13.5" customHeight="1"/>
    <row r="50839" ht="13.5" customHeight="1"/>
    <row r="50841" ht="13.5" customHeight="1"/>
    <row r="50843" ht="13.5" customHeight="1"/>
    <row r="50845" ht="13.5" customHeight="1"/>
    <row r="50847" ht="13.5" customHeight="1"/>
    <row r="50849" ht="13.5" customHeight="1"/>
    <row r="50851" ht="13.5" customHeight="1"/>
    <row r="50853" ht="13.5" customHeight="1"/>
    <row r="50855" ht="13.5" customHeight="1"/>
    <row r="50857" ht="13.5" customHeight="1"/>
    <row r="50859" ht="13.5" customHeight="1"/>
    <row r="50861" ht="13.5" customHeight="1"/>
    <row r="50863" ht="13.5" customHeight="1"/>
    <row r="50865" ht="13.5" customHeight="1"/>
    <row r="50867" ht="13.5" customHeight="1"/>
    <row r="50869" ht="13.5" customHeight="1"/>
    <row r="50871" ht="13.5" customHeight="1"/>
    <row r="50873" ht="13.5" customHeight="1"/>
    <row r="50875" ht="13.5" customHeight="1"/>
    <row r="50877" ht="13.5" customHeight="1"/>
    <row r="50879" ht="13.5" customHeight="1"/>
    <row r="50881" ht="13.5" customHeight="1"/>
    <row r="50883" ht="13.5" customHeight="1"/>
    <row r="50885" ht="13.5" customHeight="1"/>
    <row r="50887" ht="13.5" customHeight="1"/>
    <row r="50889" ht="13.5" customHeight="1"/>
    <row r="50891" ht="13.5" customHeight="1"/>
    <row r="50893" ht="13.5" customHeight="1"/>
    <row r="50895" ht="13.5" customHeight="1"/>
    <row r="50897" ht="13.5" customHeight="1"/>
    <row r="50899" ht="13.5" customHeight="1"/>
    <row r="50901" ht="13.5" customHeight="1"/>
    <row r="50903" ht="13.5" customHeight="1"/>
    <row r="50905" ht="13.5" customHeight="1"/>
    <row r="50907" ht="13.5" customHeight="1"/>
    <row r="50909" ht="13.5" customHeight="1"/>
    <row r="50911" ht="13.5" customHeight="1"/>
    <row r="50913" ht="13.5" customHeight="1"/>
    <row r="50915" ht="13.5" customHeight="1"/>
    <row r="50917" ht="13.5" customHeight="1"/>
    <row r="50919" ht="13.5" customHeight="1"/>
    <row r="50921" ht="13.5" customHeight="1"/>
    <row r="50923" ht="13.5" customHeight="1"/>
    <row r="50925" ht="13.5" customHeight="1"/>
    <row r="50927" ht="13.5" customHeight="1"/>
    <row r="50929" ht="13.5" customHeight="1"/>
    <row r="50931" ht="13.5" customHeight="1"/>
    <row r="50933" ht="13.5" customHeight="1"/>
    <row r="50935" ht="13.5" customHeight="1"/>
    <row r="50937" ht="13.5" customHeight="1"/>
    <row r="50939" ht="13.5" customHeight="1"/>
    <row r="50941" ht="13.5" customHeight="1"/>
    <row r="50943" ht="13.5" customHeight="1"/>
    <row r="50945" ht="13.5" customHeight="1"/>
    <row r="50947" ht="13.5" customHeight="1"/>
    <row r="50949" ht="13.5" customHeight="1"/>
    <row r="50951" ht="13.5" customHeight="1"/>
    <row r="50953" ht="13.5" customHeight="1"/>
    <row r="50955" ht="13.5" customHeight="1"/>
    <row r="50957" ht="13.5" customHeight="1"/>
    <row r="50959" ht="13.5" customHeight="1"/>
    <row r="50961" ht="13.5" customHeight="1"/>
    <row r="50963" ht="13.5" customHeight="1"/>
    <row r="50965" ht="13.5" customHeight="1"/>
    <row r="50967" ht="13.5" customHeight="1"/>
    <row r="50969" ht="13.5" customHeight="1"/>
    <row r="50971" ht="13.5" customHeight="1"/>
    <row r="50973" ht="13.5" customHeight="1"/>
    <row r="50975" ht="13.5" customHeight="1"/>
    <row r="50977" ht="13.5" customHeight="1"/>
    <row r="50979" ht="13.5" customHeight="1"/>
    <row r="50981" ht="13.5" customHeight="1"/>
    <row r="50983" ht="13.5" customHeight="1"/>
    <row r="50985" ht="13.5" customHeight="1"/>
    <row r="50987" ht="13.5" customHeight="1"/>
    <row r="50989" ht="13.5" customHeight="1"/>
    <row r="50991" ht="13.5" customHeight="1"/>
    <row r="50993" ht="13.5" customHeight="1"/>
    <row r="50995" ht="13.5" customHeight="1"/>
    <row r="50997" ht="13.5" customHeight="1"/>
    <row r="50999" ht="13.5" customHeight="1"/>
    <row r="51001" ht="13.5" customHeight="1"/>
    <row r="51003" ht="13.5" customHeight="1"/>
    <row r="51005" ht="13.5" customHeight="1"/>
    <row r="51007" ht="13.5" customHeight="1"/>
    <row r="51009" ht="13.5" customHeight="1"/>
    <row r="51011" ht="13.5" customHeight="1"/>
    <row r="51013" ht="13.5" customHeight="1"/>
    <row r="51015" ht="13.5" customHeight="1"/>
    <row r="51017" ht="13.5" customHeight="1"/>
    <row r="51019" ht="13.5" customHeight="1"/>
    <row r="51021" ht="13.5" customHeight="1"/>
    <row r="51023" ht="13.5" customHeight="1"/>
    <row r="51025" ht="13.5" customHeight="1"/>
    <row r="51027" ht="13.5" customHeight="1"/>
    <row r="51029" ht="13.5" customHeight="1"/>
    <row r="51031" ht="13.5" customHeight="1"/>
    <row r="51033" ht="13.5" customHeight="1"/>
    <row r="51035" ht="13.5" customHeight="1"/>
    <row r="51037" ht="13.5" customHeight="1"/>
    <row r="51039" ht="13.5" customHeight="1"/>
    <row r="51041" ht="13.5" customHeight="1"/>
    <row r="51043" ht="13.5" customHeight="1"/>
    <row r="51045" ht="13.5" customHeight="1"/>
    <row r="51047" ht="13.5" customHeight="1"/>
    <row r="51049" ht="13.5" customHeight="1"/>
    <row r="51051" ht="13.5" customHeight="1"/>
    <row r="51053" ht="13.5" customHeight="1"/>
    <row r="51055" ht="13.5" customHeight="1"/>
    <row r="51057" ht="13.5" customHeight="1"/>
    <row r="51059" ht="13.5" customHeight="1"/>
    <row r="51061" ht="13.5" customHeight="1"/>
    <row r="51063" ht="13.5" customHeight="1"/>
    <row r="51065" ht="13.5" customHeight="1"/>
    <row r="51067" ht="13.5" customHeight="1"/>
    <row r="51069" ht="13.5" customHeight="1"/>
    <row r="51071" ht="13.5" customHeight="1"/>
    <row r="51073" ht="13.5" customHeight="1"/>
    <row r="51075" ht="13.5" customHeight="1"/>
    <row r="51077" ht="13.5" customHeight="1"/>
    <row r="51079" ht="13.5" customHeight="1"/>
    <row r="51081" ht="13.5" customHeight="1"/>
    <row r="51083" ht="13.5" customHeight="1"/>
    <row r="51085" ht="13.5" customHeight="1"/>
    <row r="51087" ht="13.5" customHeight="1"/>
    <row r="51089" ht="13.5" customHeight="1"/>
    <row r="51091" ht="13.5" customHeight="1"/>
    <row r="51093" ht="13.5" customHeight="1"/>
    <row r="51095" ht="13.5" customHeight="1"/>
    <row r="51097" ht="13.5" customHeight="1"/>
    <row r="51099" ht="13.5" customHeight="1"/>
    <row r="51101" ht="13.5" customHeight="1"/>
    <row r="51103" ht="13.5" customHeight="1"/>
    <row r="51105" ht="13.5" customHeight="1"/>
    <row r="51107" ht="13.5" customHeight="1"/>
    <row r="51109" ht="13.5" customHeight="1"/>
    <row r="51111" ht="13.5" customHeight="1"/>
    <row r="51113" ht="13.5" customHeight="1"/>
    <row r="51115" ht="13.5" customHeight="1"/>
    <row r="51117" ht="13.5" customHeight="1"/>
    <row r="51119" ht="13.5" customHeight="1"/>
    <row r="51121" ht="13.5" customHeight="1"/>
    <row r="51123" ht="13.5" customHeight="1"/>
    <row r="51125" ht="13.5" customHeight="1"/>
    <row r="51127" ht="13.5" customHeight="1"/>
    <row r="51129" ht="13.5" customHeight="1"/>
    <row r="51131" ht="13.5" customHeight="1"/>
    <row r="51133" ht="13.5" customHeight="1"/>
    <row r="51135" ht="13.5" customHeight="1"/>
    <row r="51137" ht="13.5" customHeight="1"/>
    <row r="51139" ht="13.5" customHeight="1"/>
    <row r="51141" ht="13.5" customHeight="1"/>
    <row r="51143" ht="13.5" customHeight="1"/>
    <row r="51145" ht="13.5" customHeight="1"/>
    <row r="51147" ht="13.5" customHeight="1"/>
    <row r="51149" ht="13.5" customHeight="1"/>
    <row r="51151" ht="13.5" customHeight="1"/>
    <row r="51153" ht="13.5" customHeight="1"/>
    <row r="51155" ht="13.5" customHeight="1"/>
    <row r="51157" ht="13.5" customHeight="1"/>
    <row r="51159" ht="13.5" customHeight="1"/>
    <row r="51161" ht="13.5" customHeight="1"/>
    <row r="51163" ht="13.5" customHeight="1"/>
    <row r="51165" ht="13.5" customHeight="1"/>
    <row r="51167" ht="13.5" customHeight="1"/>
    <row r="51169" ht="13.5" customHeight="1"/>
    <row r="51171" ht="13.5" customHeight="1"/>
    <row r="51173" ht="13.5" customHeight="1"/>
    <row r="51175" ht="13.5" customHeight="1"/>
    <row r="51177" ht="13.5" customHeight="1"/>
    <row r="51179" ht="13.5" customHeight="1"/>
    <row r="51181" ht="13.5" customHeight="1"/>
    <row r="51183" ht="13.5" customHeight="1"/>
    <row r="51185" ht="13.5" customHeight="1"/>
    <row r="51187" ht="13.5" customHeight="1"/>
    <row r="51189" ht="13.5" customHeight="1"/>
    <row r="51191" ht="13.5" customHeight="1"/>
    <row r="51193" ht="13.5" customHeight="1"/>
    <row r="51195" ht="13.5" customHeight="1"/>
    <row r="51197" ht="13.5" customHeight="1"/>
    <row r="51199" ht="13.5" customHeight="1"/>
    <row r="51201" ht="13.5" customHeight="1"/>
    <row r="51203" ht="13.5" customHeight="1"/>
    <row r="51205" ht="13.5" customHeight="1"/>
    <row r="51207" ht="13.5" customHeight="1"/>
    <row r="51209" ht="13.5" customHeight="1"/>
    <row r="51211" ht="13.5" customHeight="1"/>
    <row r="51213" ht="13.5" customHeight="1"/>
    <row r="51215" ht="13.5" customHeight="1"/>
    <row r="51217" ht="13.5" customHeight="1"/>
    <row r="51219" ht="13.5" customHeight="1"/>
    <row r="51221" ht="13.5" customHeight="1"/>
    <row r="51223" ht="13.5" customHeight="1"/>
    <row r="51225" ht="13.5" customHeight="1"/>
    <row r="51227" ht="13.5" customHeight="1"/>
    <row r="51229" ht="13.5" customHeight="1"/>
    <row r="51231" ht="13.5" customHeight="1"/>
    <row r="51233" ht="13.5" customHeight="1"/>
    <row r="51235" ht="13.5" customHeight="1"/>
    <row r="51237" ht="13.5" customHeight="1"/>
    <row r="51239" ht="13.5" customHeight="1"/>
    <row r="51241" ht="13.5" customHeight="1"/>
    <row r="51243" ht="13.5" customHeight="1"/>
    <row r="51245" ht="13.5" customHeight="1"/>
    <row r="51247" ht="13.5" customHeight="1"/>
    <row r="51249" ht="13.5" customHeight="1"/>
    <row r="51251" ht="13.5" customHeight="1"/>
    <row r="51253" ht="13.5" customHeight="1"/>
    <row r="51255" ht="13.5" customHeight="1"/>
    <row r="51257" ht="13.5" customHeight="1"/>
    <row r="51259" ht="13.5" customHeight="1"/>
    <row r="51261" ht="13.5" customHeight="1"/>
    <row r="51263" ht="13.5" customHeight="1"/>
    <row r="51265" ht="13.5" customHeight="1"/>
    <row r="51267" ht="13.5" customHeight="1"/>
    <row r="51269" ht="13.5" customHeight="1"/>
    <row r="51271" ht="13.5" customHeight="1"/>
    <row r="51273" ht="13.5" customHeight="1"/>
    <row r="51275" ht="13.5" customHeight="1"/>
    <row r="51277" ht="13.5" customHeight="1"/>
    <row r="51279" ht="13.5" customHeight="1"/>
    <row r="51281" ht="13.5" customHeight="1"/>
    <row r="51283" ht="13.5" customHeight="1"/>
    <row r="51285" ht="13.5" customHeight="1"/>
    <row r="51287" ht="13.5" customHeight="1"/>
    <row r="51289" ht="13.5" customHeight="1"/>
    <row r="51291" ht="13.5" customHeight="1"/>
    <row r="51293" ht="13.5" customHeight="1"/>
    <row r="51295" ht="13.5" customHeight="1"/>
    <row r="51297" ht="13.5" customHeight="1"/>
    <row r="51299" ht="13.5" customHeight="1"/>
    <row r="51301" ht="13.5" customHeight="1"/>
    <row r="51303" ht="13.5" customHeight="1"/>
    <row r="51305" ht="13.5" customHeight="1"/>
    <row r="51307" ht="13.5" customHeight="1"/>
    <row r="51309" ht="13.5" customHeight="1"/>
    <row r="51311" ht="13.5" customHeight="1"/>
    <row r="51313" ht="13.5" customHeight="1"/>
    <row r="51315" ht="13.5" customHeight="1"/>
    <row r="51317" ht="13.5" customHeight="1"/>
    <row r="51319" ht="13.5" customHeight="1"/>
    <row r="51321" ht="13.5" customHeight="1"/>
    <row r="51323" ht="13.5" customHeight="1"/>
    <row r="51325" ht="13.5" customHeight="1"/>
    <row r="51327" ht="13.5" customHeight="1"/>
    <row r="51329" ht="13.5" customHeight="1"/>
    <row r="51331" ht="13.5" customHeight="1"/>
    <row r="51333" ht="13.5" customHeight="1"/>
    <row r="51335" ht="13.5" customHeight="1"/>
    <row r="51337" ht="13.5" customHeight="1"/>
    <row r="51339" ht="13.5" customHeight="1"/>
    <row r="51341" ht="13.5" customHeight="1"/>
    <row r="51343" ht="13.5" customHeight="1"/>
    <row r="51345" ht="13.5" customHeight="1"/>
    <row r="51347" ht="13.5" customHeight="1"/>
    <row r="51349" ht="13.5" customHeight="1"/>
    <row r="51351" ht="13.5" customHeight="1"/>
    <row r="51353" ht="13.5" customHeight="1"/>
    <row r="51355" ht="13.5" customHeight="1"/>
    <row r="51357" ht="13.5" customHeight="1"/>
    <row r="51359" ht="13.5" customHeight="1"/>
    <row r="51361" ht="13.5" customHeight="1"/>
    <row r="51363" ht="13.5" customHeight="1"/>
    <row r="51365" ht="13.5" customHeight="1"/>
    <row r="51367" ht="13.5" customHeight="1"/>
    <row r="51369" ht="13.5" customHeight="1"/>
    <row r="51371" ht="13.5" customHeight="1"/>
    <row r="51373" ht="13.5" customHeight="1"/>
    <row r="51375" ht="13.5" customHeight="1"/>
    <row r="51377" ht="13.5" customHeight="1"/>
    <row r="51379" ht="13.5" customHeight="1"/>
    <row r="51381" ht="13.5" customHeight="1"/>
    <row r="51383" ht="13.5" customHeight="1"/>
    <row r="51385" ht="13.5" customHeight="1"/>
    <row r="51387" ht="13.5" customHeight="1"/>
    <row r="51389" ht="13.5" customHeight="1"/>
    <row r="51391" ht="13.5" customHeight="1"/>
    <row r="51393" ht="13.5" customHeight="1"/>
    <row r="51395" ht="13.5" customHeight="1"/>
    <row r="51397" ht="13.5" customHeight="1"/>
    <row r="51399" ht="13.5" customHeight="1"/>
    <row r="51401" ht="13.5" customHeight="1"/>
    <row r="51403" ht="13.5" customHeight="1"/>
    <row r="51405" ht="13.5" customHeight="1"/>
    <row r="51407" ht="13.5" customHeight="1"/>
    <row r="51409" ht="13.5" customHeight="1"/>
    <row r="51411" ht="13.5" customHeight="1"/>
    <row r="51413" ht="13.5" customHeight="1"/>
    <row r="51415" ht="13.5" customHeight="1"/>
    <row r="51417" ht="13.5" customHeight="1"/>
    <row r="51419" ht="13.5" customHeight="1"/>
    <row r="51421" ht="13.5" customHeight="1"/>
    <row r="51423" ht="13.5" customHeight="1"/>
    <row r="51425" ht="13.5" customHeight="1"/>
    <row r="51427" ht="13.5" customHeight="1"/>
    <row r="51429" ht="13.5" customHeight="1"/>
    <row r="51431" ht="13.5" customHeight="1"/>
    <row r="51433" ht="13.5" customHeight="1"/>
    <row r="51435" ht="13.5" customHeight="1"/>
    <row r="51437" ht="13.5" customHeight="1"/>
    <row r="51439" ht="13.5" customHeight="1"/>
    <row r="51441" ht="13.5" customHeight="1"/>
    <row r="51443" ht="13.5" customHeight="1"/>
    <row r="51445" ht="13.5" customHeight="1"/>
    <row r="51447" ht="13.5" customHeight="1"/>
    <row r="51449" ht="13.5" customHeight="1"/>
    <row r="51451" ht="13.5" customHeight="1"/>
    <row r="51453" ht="13.5" customHeight="1"/>
    <row r="51455" ht="13.5" customHeight="1"/>
    <row r="51457" ht="13.5" customHeight="1"/>
    <row r="51459" ht="13.5" customHeight="1"/>
    <row r="51461" ht="13.5" customHeight="1"/>
    <row r="51463" ht="13.5" customHeight="1"/>
    <row r="51465" ht="13.5" customHeight="1"/>
    <row r="51467" ht="13.5" customHeight="1"/>
    <row r="51469" ht="13.5" customHeight="1"/>
    <row r="51471" ht="13.5" customHeight="1"/>
    <row r="51473" ht="13.5" customHeight="1"/>
    <row r="51475" ht="13.5" customHeight="1"/>
    <row r="51477" ht="13.5" customHeight="1"/>
    <row r="51479" ht="13.5" customHeight="1"/>
    <row r="51481" ht="13.5" customHeight="1"/>
    <row r="51483" ht="13.5" customHeight="1"/>
    <row r="51485" ht="13.5" customHeight="1"/>
    <row r="51487" ht="13.5" customHeight="1"/>
    <row r="51489" ht="13.5" customHeight="1"/>
    <row r="51491" ht="13.5" customHeight="1"/>
    <row r="51493" ht="13.5" customHeight="1"/>
    <row r="51495" ht="13.5" customHeight="1"/>
    <row r="51497" ht="13.5" customHeight="1"/>
    <row r="51499" ht="13.5" customHeight="1"/>
    <row r="51501" ht="13.5" customHeight="1"/>
    <row r="51503" ht="13.5" customHeight="1"/>
    <row r="51505" ht="13.5" customHeight="1"/>
    <row r="51507" ht="13.5" customHeight="1"/>
    <row r="51509" ht="13.5" customHeight="1"/>
    <row r="51511" ht="13.5" customHeight="1"/>
    <row r="51513" ht="13.5" customHeight="1"/>
    <row r="51515" ht="13.5" customHeight="1"/>
    <row r="51517" ht="13.5" customHeight="1"/>
    <row r="51519" ht="13.5" customHeight="1"/>
    <row r="51521" ht="13.5" customHeight="1"/>
    <row r="51523" ht="13.5" customHeight="1"/>
    <row r="51525" ht="13.5" customHeight="1"/>
    <row r="51527" ht="13.5" customHeight="1"/>
    <row r="51529" ht="13.5" customHeight="1"/>
    <row r="51531" ht="13.5" customHeight="1"/>
    <row r="51533" ht="13.5" customHeight="1"/>
    <row r="51535" ht="13.5" customHeight="1"/>
    <row r="51537" ht="13.5" customHeight="1"/>
    <row r="51539" ht="13.5" customHeight="1"/>
    <row r="51541" ht="13.5" customHeight="1"/>
    <row r="51543" ht="13.5" customHeight="1"/>
    <row r="51545" ht="13.5" customHeight="1"/>
    <row r="51547" ht="13.5" customHeight="1"/>
    <row r="51549" ht="13.5" customHeight="1"/>
    <row r="51551" ht="13.5" customHeight="1"/>
    <row r="51553" ht="13.5" customHeight="1"/>
    <row r="51555" ht="13.5" customHeight="1"/>
    <row r="51557" ht="13.5" customHeight="1"/>
    <row r="51559" ht="13.5" customHeight="1"/>
    <row r="51561" ht="13.5" customHeight="1"/>
    <row r="51563" ht="13.5" customHeight="1"/>
    <row r="51565" ht="13.5" customHeight="1"/>
    <row r="51567" ht="13.5" customHeight="1"/>
    <row r="51569" ht="13.5" customHeight="1"/>
    <row r="51571" ht="13.5" customHeight="1"/>
    <row r="51573" ht="13.5" customHeight="1"/>
    <row r="51575" ht="13.5" customHeight="1"/>
    <row r="51577" ht="13.5" customHeight="1"/>
    <row r="51579" ht="13.5" customHeight="1"/>
    <row r="51581" ht="13.5" customHeight="1"/>
    <row r="51583" ht="13.5" customHeight="1"/>
    <row r="51585" ht="13.5" customHeight="1"/>
    <row r="51587" ht="13.5" customHeight="1"/>
    <row r="51589" ht="13.5" customHeight="1"/>
    <row r="51591" ht="13.5" customHeight="1"/>
    <row r="51593" ht="13.5" customHeight="1"/>
    <row r="51595" ht="13.5" customHeight="1"/>
    <row r="51597" ht="13.5" customHeight="1"/>
    <row r="51599" ht="13.5" customHeight="1"/>
    <row r="51601" ht="13.5" customHeight="1"/>
    <row r="51603" ht="13.5" customHeight="1"/>
    <row r="51605" ht="13.5" customHeight="1"/>
    <row r="51607" ht="13.5" customHeight="1"/>
    <row r="51609" ht="13.5" customHeight="1"/>
    <row r="51611" ht="13.5" customHeight="1"/>
    <row r="51613" ht="13.5" customHeight="1"/>
    <row r="51615" ht="13.5" customHeight="1"/>
    <row r="51617" ht="13.5" customHeight="1"/>
    <row r="51619" ht="13.5" customHeight="1"/>
    <row r="51621" ht="13.5" customHeight="1"/>
    <row r="51623" ht="13.5" customHeight="1"/>
    <row r="51625" ht="13.5" customHeight="1"/>
    <row r="51627" ht="13.5" customHeight="1"/>
    <row r="51629" ht="13.5" customHeight="1"/>
    <row r="51631" ht="13.5" customHeight="1"/>
    <row r="51633" ht="13.5" customHeight="1"/>
    <row r="51635" ht="13.5" customHeight="1"/>
    <row r="51637" ht="13.5" customHeight="1"/>
    <row r="51639" ht="13.5" customHeight="1"/>
    <row r="51641" ht="13.5" customHeight="1"/>
    <row r="51643" ht="13.5" customHeight="1"/>
    <row r="51645" ht="13.5" customHeight="1"/>
    <row r="51647" ht="13.5" customHeight="1"/>
    <row r="51649" ht="13.5" customHeight="1"/>
    <row r="51651" ht="13.5" customHeight="1"/>
    <row r="51653" ht="13.5" customHeight="1"/>
    <row r="51655" ht="13.5" customHeight="1"/>
    <row r="51657" ht="13.5" customHeight="1"/>
    <row r="51659" ht="13.5" customHeight="1"/>
    <row r="51661" ht="13.5" customHeight="1"/>
    <row r="51663" ht="13.5" customHeight="1"/>
    <row r="51665" ht="13.5" customHeight="1"/>
    <row r="51667" ht="13.5" customHeight="1"/>
    <row r="51669" ht="13.5" customHeight="1"/>
    <row r="51671" ht="13.5" customHeight="1"/>
    <row r="51673" ht="13.5" customHeight="1"/>
    <row r="51675" ht="13.5" customHeight="1"/>
    <row r="51677" ht="13.5" customHeight="1"/>
    <row r="51679" ht="13.5" customHeight="1"/>
    <row r="51681" ht="13.5" customHeight="1"/>
    <row r="51683" ht="13.5" customHeight="1"/>
    <row r="51685" ht="13.5" customHeight="1"/>
    <row r="51687" ht="13.5" customHeight="1"/>
    <row r="51689" ht="13.5" customHeight="1"/>
    <row r="51691" ht="13.5" customHeight="1"/>
    <row r="51693" ht="13.5" customHeight="1"/>
    <row r="51695" ht="13.5" customHeight="1"/>
    <row r="51697" ht="13.5" customHeight="1"/>
    <row r="51699" ht="13.5" customHeight="1"/>
    <row r="51701" ht="13.5" customHeight="1"/>
    <row r="51703" ht="13.5" customHeight="1"/>
    <row r="51705" ht="13.5" customHeight="1"/>
    <row r="51707" ht="13.5" customHeight="1"/>
    <row r="51709" ht="13.5" customHeight="1"/>
    <row r="51711" ht="13.5" customHeight="1"/>
    <row r="51713" ht="13.5" customHeight="1"/>
    <row r="51715" ht="13.5" customHeight="1"/>
    <row r="51717" ht="13.5" customHeight="1"/>
    <row r="51719" ht="13.5" customHeight="1"/>
    <row r="51721" ht="13.5" customHeight="1"/>
    <row r="51723" ht="13.5" customHeight="1"/>
    <row r="51725" ht="13.5" customHeight="1"/>
    <row r="51727" ht="13.5" customHeight="1"/>
    <row r="51729" ht="13.5" customHeight="1"/>
    <row r="51731" ht="13.5" customHeight="1"/>
    <row r="51733" ht="13.5" customHeight="1"/>
    <row r="51735" ht="13.5" customHeight="1"/>
    <row r="51737" ht="13.5" customHeight="1"/>
    <row r="51739" ht="13.5" customHeight="1"/>
    <row r="51741" ht="13.5" customHeight="1"/>
    <row r="51743" ht="13.5" customHeight="1"/>
    <row r="51745" ht="13.5" customHeight="1"/>
    <row r="51747" ht="13.5" customHeight="1"/>
    <row r="51749" ht="13.5" customHeight="1"/>
    <row r="51751" ht="13.5" customHeight="1"/>
    <row r="51753" ht="13.5" customHeight="1"/>
    <row r="51755" ht="13.5" customHeight="1"/>
    <row r="51757" ht="13.5" customHeight="1"/>
    <row r="51759" ht="13.5" customHeight="1"/>
    <row r="51761" ht="13.5" customHeight="1"/>
    <row r="51763" ht="13.5" customHeight="1"/>
    <row r="51765" ht="13.5" customHeight="1"/>
    <row r="51767" ht="13.5" customHeight="1"/>
    <row r="51769" ht="13.5" customHeight="1"/>
    <row r="51771" ht="13.5" customHeight="1"/>
    <row r="51773" ht="13.5" customHeight="1"/>
    <row r="51775" ht="13.5" customHeight="1"/>
    <row r="51777" ht="13.5" customHeight="1"/>
    <row r="51779" ht="13.5" customHeight="1"/>
    <row r="51781" ht="13.5" customHeight="1"/>
    <row r="51783" ht="13.5" customHeight="1"/>
    <row r="51785" ht="13.5" customHeight="1"/>
    <row r="51787" ht="13.5" customHeight="1"/>
    <row r="51789" ht="13.5" customHeight="1"/>
    <row r="51791" ht="13.5" customHeight="1"/>
    <row r="51793" ht="13.5" customHeight="1"/>
    <row r="51795" ht="13.5" customHeight="1"/>
    <row r="51797" ht="13.5" customHeight="1"/>
    <row r="51799" ht="13.5" customHeight="1"/>
    <row r="51801" ht="13.5" customHeight="1"/>
    <row r="51803" ht="13.5" customHeight="1"/>
    <row r="51805" ht="13.5" customHeight="1"/>
    <row r="51807" ht="13.5" customHeight="1"/>
    <row r="51809" ht="13.5" customHeight="1"/>
    <row r="51811" ht="13.5" customHeight="1"/>
    <row r="51813" ht="13.5" customHeight="1"/>
    <row r="51815" ht="13.5" customHeight="1"/>
    <row r="51817" ht="13.5" customHeight="1"/>
    <row r="51819" ht="13.5" customHeight="1"/>
    <row r="51821" ht="13.5" customHeight="1"/>
    <row r="51823" ht="13.5" customHeight="1"/>
    <row r="51825" ht="13.5" customHeight="1"/>
    <row r="51827" ht="13.5" customHeight="1"/>
    <row r="51829" ht="13.5" customHeight="1"/>
    <row r="51831" ht="13.5" customHeight="1"/>
    <row r="51833" ht="13.5" customHeight="1"/>
    <row r="51835" ht="13.5" customHeight="1"/>
    <row r="51837" ht="13.5" customHeight="1"/>
    <row r="51839" ht="13.5" customHeight="1"/>
    <row r="51841" ht="13.5" customHeight="1"/>
    <row r="51843" ht="13.5" customHeight="1"/>
    <row r="51845" ht="13.5" customHeight="1"/>
    <row r="51847" ht="13.5" customHeight="1"/>
    <row r="51849" ht="13.5" customHeight="1"/>
    <row r="51851" ht="13.5" customHeight="1"/>
    <row r="51853" ht="13.5" customHeight="1"/>
    <row r="51855" ht="13.5" customHeight="1"/>
    <row r="51857" ht="13.5" customHeight="1"/>
    <row r="51859" ht="13.5" customHeight="1"/>
    <row r="51861" ht="13.5" customHeight="1"/>
    <row r="51863" ht="13.5" customHeight="1"/>
    <row r="51865" ht="13.5" customHeight="1"/>
    <row r="51867" ht="13.5" customHeight="1"/>
    <row r="51869" ht="13.5" customHeight="1"/>
    <row r="51871" ht="13.5" customHeight="1"/>
    <row r="51873" ht="13.5" customHeight="1"/>
    <row r="51875" ht="13.5" customHeight="1"/>
    <row r="51877" ht="13.5" customHeight="1"/>
    <row r="51879" ht="13.5" customHeight="1"/>
    <row r="51881" ht="13.5" customHeight="1"/>
    <row r="51883" ht="13.5" customHeight="1"/>
    <row r="51885" ht="13.5" customHeight="1"/>
    <row r="51887" ht="13.5" customHeight="1"/>
    <row r="51889" ht="13.5" customHeight="1"/>
    <row r="51891" ht="13.5" customHeight="1"/>
    <row r="51893" ht="13.5" customHeight="1"/>
    <row r="51895" ht="13.5" customHeight="1"/>
    <row r="51897" ht="13.5" customHeight="1"/>
    <row r="51899" ht="13.5" customHeight="1"/>
    <row r="51901" ht="13.5" customHeight="1"/>
    <row r="51903" ht="13.5" customHeight="1"/>
    <row r="51905" ht="13.5" customHeight="1"/>
    <row r="51907" ht="13.5" customHeight="1"/>
    <row r="51909" ht="13.5" customHeight="1"/>
    <row r="51911" ht="13.5" customHeight="1"/>
    <row r="51913" ht="13.5" customHeight="1"/>
    <row r="51915" ht="13.5" customHeight="1"/>
    <row r="51917" ht="13.5" customHeight="1"/>
    <row r="51919" ht="13.5" customHeight="1"/>
    <row r="51921" ht="13.5" customHeight="1"/>
    <row r="51923" ht="13.5" customHeight="1"/>
    <row r="51925" ht="13.5" customHeight="1"/>
    <row r="51927" ht="13.5" customHeight="1"/>
    <row r="51929" ht="13.5" customHeight="1"/>
    <row r="51931" ht="13.5" customHeight="1"/>
    <row r="51933" ht="13.5" customHeight="1"/>
    <row r="51935" ht="13.5" customHeight="1"/>
    <row r="51937" ht="13.5" customHeight="1"/>
    <row r="51939" ht="13.5" customHeight="1"/>
    <row r="51941" ht="13.5" customHeight="1"/>
    <row r="51943" ht="13.5" customHeight="1"/>
    <row r="51945" ht="13.5" customHeight="1"/>
    <row r="51947" ht="13.5" customHeight="1"/>
    <row r="51949" ht="13.5" customHeight="1"/>
    <row r="51951" ht="13.5" customHeight="1"/>
    <row r="51953" ht="13.5" customHeight="1"/>
    <row r="51955" ht="13.5" customHeight="1"/>
    <row r="51957" ht="13.5" customHeight="1"/>
    <row r="51959" ht="13.5" customHeight="1"/>
    <row r="51961" ht="13.5" customHeight="1"/>
    <row r="51963" ht="13.5" customHeight="1"/>
    <row r="51965" ht="13.5" customHeight="1"/>
    <row r="51967" ht="13.5" customHeight="1"/>
    <row r="51969" ht="13.5" customHeight="1"/>
    <row r="51971" ht="13.5" customHeight="1"/>
    <row r="51973" ht="13.5" customHeight="1"/>
    <row r="51975" ht="13.5" customHeight="1"/>
    <row r="51977" ht="13.5" customHeight="1"/>
    <row r="51979" ht="13.5" customHeight="1"/>
    <row r="51981" ht="13.5" customHeight="1"/>
    <row r="51983" ht="13.5" customHeight="1"/>
    <row r="51985" ht="13.5" customHeight="1"/>
    <row r="51987" ht="13.5" customHeight="1"/>
    <row r="51989" ht="13.5" customHeight="1"/>
    <row r="51991" ht="13.5" customHeight="1"/>
    <row r="51993" ht="13.5" customHeight="1"/>
    <row r="51995" ht="13.5" customHeight="1"/>
    <row r="51997" ht="13.5" customHeight="1"/>
    <row r="51999" ht="13.5" customHeight="1"/>
    <row r="52001" ht="13.5" customHeight="1"/>
    <row r="52003" ht="13.5" customHeight="1"/>
    <row r="52005" ht="13.5" customHeight="1"/>
    <row r="52007" ht="13.5" customHeight="1"/>
    <row r="52009" ht="13.5" customHeight="1"/>
    <row r="52011" ht="13.5" customHeight="1"/>
    <row r="52013" ht="13.5" customHeight="1"/>
    <row r="52015" ht="13.5" customHeight="1"/>
    <row r="52017" ht="13.5" customHeight="1"/>
    <row r="52019" ht="13.5" customHeight="1"/>
    <row r="52021" ht="13.5" customHeight="1"/>
    <row r="52023" ht="13.5" customHeight="1"/>
    <row r="52025" ht="13.5" customHeight="1"/>
    <row r="52027" ht="13.5" customHeight="1"/>
    <row r="52029" ht="13.5" customHeight="1"/>
    <row r="52031" ht="13.5" customHeight="1"/>
    <row r="52033" ht="13.5" customHeight="1"/>
    <row r="52035" ht="13.5" customHeight="1"/>
    <row r="52037" ht="13.5" customHeight="1"/>
    <row r="52039" ht="13.5" customHeight="1"/>
    <row r="52041" ht="13.5" customHeight="1"/>
    <row r="52043" ht="13.5" customHeight="1"/>
    <row r="52045" ht="13.5" customHeight="1"/>
    <row r="52047" ht="13.5" customHeight="1"/>
    <row r="52049" ht="13.5" customHeight="1"/>
    <row r="52051" ht="13.5" customHeight="1"/>
    <row r="52053" ht="13.5" customHeight="1"/>
    <row r="52055" ht="13.5" customHeight="1"/>
    <row r="52057" ht="13.5" customHeight="1"/>
    <row r="52059" ht="13.5" customHeight="1"/>
    <row r="52061" ht="13.5" customHeight="1"/>
    <row r="52063" ht="13.5" customHeight="1"/>
    <row r="52065" ht="13.5" customHeight="1"/>
    <row r="52067" ht="13.5" customHeight="1"/>
    <row r="52069" ht="13.5" customHeight="1"/>
    <row r="52071" ht="13.5" customHeight="1"/>
    <row r="52073" ht="13.5" customHeight="1"/>
    <row r="52075" ht="13.5" customHeight="1"/>
    <row r="52077" ht="13.5" customHeight="1"/>
    <row r="52079" ht="13.5" customHeight="1"/>
    <row r="52081" ht="13.5" customHeight="1"/>
    <row r="52083" ht="13.5" customHeight="1"/>
    <row r="52085" ht="13.5" customHeight="1"/>
    <row r="52087" ht="13.5" customHeight="1"/>
    <row r="52089" ht="13.5" customHeight="1"/>
    <row r="52091" ht="13.5" customHeight="1"/>
    <row r="52093" ht="13.5" customHeight="1"/>
    <row r="52095" ht="13.5" customHeight="1"/>
    <row r="52097" ht="13.5" customHeight="1"/>
    <row r="52099" ht="13.5" customHeight="1"/>
    <row r="52101" ht="13.5" customHeight="1"/>
    <row r="52103" ht="13.5" customHeight="1"/>
    <row r="52105" ht="13.5" customHeight="1"/>
    <row r="52107" ht="13.5" customHeight="1"/>
    <row r="52109" ht="13.5" customHeight="1"/>
    <row r="52111" ht="13.5" customHeight="1"/>
    <row r="52113" ht="13.5" customHeight="1"/>
    <row r="52115" ht="13.5" customHeight="1"/>
    <row r="52117" ht="13.5" customHeight="1"/>
    <row r="52119" ht="13.5" customHeight="1"/>
    <row r="52121" ht="13.5" customHeight="1"/>
    <row r="52123" ht="13.5" customHeight="1"/>
    <row r="52125" ht="13.5" customHeight="1"/>
    <row r="52127" ht="13.5" customHeight="1"/>
    <row r="52129" ht="13.5" customHeight="1"/>
    <row r="52131" ht="13.5" customHeight="1"/>
    <row r="52133" ht="13.5" customHeight="1"/>
    <row r="52135" ht="13.5" customHeight="1"/>
    <row r="52137" ht="13.5" customHeight="1"/>
    <row r="52139" ht="13.5" customHeight="1"/>
    <row r="52141" ht="13.5" customHeight="1"/>
    <row r="52143" ht="13.5" customHeight="1"/>
    <row r="52145" ht="13.5" customHeight="1"/>
    <row r="52147" ht="13.5" customHeight="1"/>
    <row r="52149" ht="13.5" customHeight="1"/>
    <row r="52151" ht="13.5" customHeight="1"/>
    <row r="52153" ht="13.5" customHeight="1"/>
    <row r="52155" ht="13.5" customHeight="1"/>
    <row r="52157" ht="13.5" customHeight="1"/>
    <row r="52159" ht="13.5" customHeight="1"/>
    <row r="52161" ht="13.5" customHeight="1"/>
    <row r="52163" ht="13.5" customHeight="1"/>
    <row r="52165" ht="13.5" customHeight="1"/>
    <row r="52167" ht="13.5" customHeight="1"/>
    <row r="52169" ht="13.5" customHeight="1"/>
    <row r="52171" ht="13.5" customHeight="1"/>
    <row r="52173" ht="13.5" customHeight="1"/>
    <row r="52175" ht="13.5" customHeight="1"/>
    <row r="52177" ht="13.5" customHeight="1"/>
    <row r="52179" ht="13.5" customHeight="1"/>
    <row r="52181" ht="13.5" customHeight="1"/>
    <row r="52183" ht="13.5" customHeight="1"/>
    <row r="52185" ht="13.5" customHeight="1"/>
    <row r="52187" ht="13.5" customHeight="1"/>
    <row r="52189" ht="13.5" customHeight="1"/>
    <row r="52191" ht="13.5" customHeight="1"/>
    <row r="52193" ht="13.5" customHeight="1"/>
    <row r="52195" ht="13.5" customHeight="1"/>
    <row r="52197" ht="13.5" customHeight="1"/>
    <row r="52199" ht="13.5" customHeight="1"/>
    <row r="52201" ht="13.5" customHeight="1"/>
    <row r="52203" ht="13.5" customHeight="1"/>
    <row r="52205" ht="13.5" customHeight="1"/>
    <row r="52207" ht="13.5" customHeight="1"/>
    <row r="52209" ht="13.5" customHeight="1"/>
    <row r="52211" ht="13.5" customHeight="1"/>
    <row r="52213" ht="13.5" customHeight="1"/>
    <row r="52215" ht="13.5" customHeight="1"/>
    <row r="52217" ht="13.5" customHeight="1"/>
    <row r="52219" ht="13.5" customHeight="1"/>
    <row r="52221" ht="13.5" customHeight="1"/>
    <row r="52223" ht="13.5" customHeight="1"/>
    <row r="52225" ht="13.5" customHeight="1"/>
    <row r="52227" ht="13.5" customHeight="1"/>
    <row r="52229" ht="13.5" customHeight="1"/>
    <row r="52231" ht="13.5" customHeight="1"/>
    <row r="52233" ht="13.5" customHeight="1"/>
    <row r="52235" ht="13.5" customHeight="1"/>
    <row r="52237" ht="13.5" customHeight="1"/>
    <row r="52239" ht="13.5" customHeight="1"/>
    <row r="52241" ht="13.5" customHeight="1"/>
    <row r="52243" ht="13.5" customHeight="1"/>
    <row r="52245" ht="13.5" customHeight="1"/>
    <row r="52247" ht="13.5" customHeight="1"/>
    <row r="52249" ht="13.5" customHeight="1"/>
    <row r="52251" ht="13.5" customHeight="1"/>
    <row r="52253" ht="13.5" customHeight="1"/>
    <row r="52255" ht="13.5" customHeight="1"/>
    <row r="52257" ht="13.5" customHeight="1"/>
    <row r="52259" ht="13.5" customHeight="1"/>
    <row r="52261" ht="13.5" customHeight="1"/>
    <row r="52263" ht="13.5" customHeight="1"/>
    <row r="52265" ht="13.5" customHeight="1"/>
    <row r="52267" ht="13.5" customHeight="1"/>
    <row r="52269" ht="13.5" customHeight="1"/>
    <row r="52271" ht="13.5" customHeight="1"/>
    <row r="52273" ht="13.5" customHeight="1"/>
    <row r="52275" ht="13.5" customHeight="1"/>
    <row r="52277" ht="13.5" customHeight="1"/>
    <row r="52279" ht="13.5" customHeight="1"/>
    <row r="52281" ht="13.5" customHeight="1"/>
    <row r="52283" ht="13.5" customHeight="1"/>
    <row r="52285" ht="13.5" customHeight="1"/>
    <row r="52287" ht="13.5" customHeight="1"/>
    <row r="52289" ht="13.5" customHeight="1"/>
    <row r="52291" ht="13.5" customHeight="1"/>
    <row r="52293" ht="13.5" customHeight="1"/>
    <row r="52295" ht="13.5" customHeight="1"/>
    <row r="52297" ht="13.5" customHeight="1"/>
    <row r="52299" ht="13.5" customHeight="1"/>
    <row r="52301" ht="13.5" customHeight="1"/>
    <row r="52303" ht="13.5" customHeight="1"/>
    <row r="52305" ht="13.5" customHeight="1"/>
    <row r="52307" ht="13.5" customHeight="1"/>
    <row r="52309" ht="13.5" customHeight="1"/>
    <row r="52311" ht="13.5" customHeight="1"/>
    <row r="52313" ht="13.5" customHeight="1"/>
    <row r="52315" ht="13.5" customHeight="1"/>
    <row r="52317" ht="13.5" customHeight="1"/>
    <row r="52319" ht="13.5" customHeight="1"/>
    <row r="52321" ht="13.5" customHeight="1"/>
    <row r="52323" ht="13.5" customHeight="1"/>
    <row r="52325" ht="13.5" customHeight="1"/>
    <row r="52327" ht="13.5" customHeight="1"/>
    <row r="52329" ht="13.5" customHeight="1"/>
    <row r="52331" ht="13.5" customHeight="1"/>
    <row r="52333" ht="13.5" customHeight="1"/>
    <row r="52335" ht="13.5" customHeight="1"/>
    <row r="52337" ht="13.5" customHeight="1"/>
    <row r="52339" ht="13.5" customHeight="1"/>
    <row r="52341" ht="13.5" customHeight="1"/>
    <row r="52343" ht="13.5" customHeight="1"/>
    <row r="52345" ht="13.5" customHeight="1"/>
    <row r="52347" ht="13.5" customHeight="1"/>
    <row r="52349" ht="13.5" customHeight="1"/>
    <row r="52351" ht="13.5" customHeight="1"/>
    <row r="52353" ht="13.5" customHeight="1"/>
    <row r="52355" ht="13.5" customHeight="1"/>
    <row r="52357" ht="13.5" customHeight="1"/>
    <row r="52359" ht="13.5" customHeight="1"/>
    <row r="52361" ht="13.5" customHeight="1"/>
    <row r="52363" ht="13.5" customHeight="1"/>
    <row r="52365" ht="13.5" customHeight="1"/>
    <row r="52367" ht="13.5" customHeight="1"/>
    <row r="52369" ht="13.5" customHeight="1"/>
    <row r="52371" ht="13.5" customHeight="1"/>
    <row r="52373" ht="13.5" customHeight="1"/>
    <row r="52375" ht="13.5" customHeight="1"/>
    <row r="52377" ht="13.5" customHeight="1"/>
    <row r="52379" ht="13.5" customHeight="1"/>
    <row r="52381" ht="13.5" customHeight="1"/>
    <row r="52383" ht="13.5" customHeight="1"/>
    <row r="52385" ht="13.5" customHeight="1"/>
    <row r="52387" ht="13.5" customHeight="1"/>
    <row r="52389" ht="13.5" customHeight="1"/>
    <row r="52391" ht="13.5" customHeight="1"/>
    <row r="52393" ht="13.5" customHeight="1"/>
    <row r="52395" ht="13.5" customHeight="1"/>
    <row r="52397" ht="13.5" customHeight="1"/>
    <row r="52399" ht="13.5" customHeight="1"/>
    <row r="52401" ht="13.5" customHeight="1"/>
    <row r="52403" ht="13.5" customHeight="1"/>
    <row r="52405" ht="13.5" customHeight="1"/>
    <row r="52407" ht="13.5" customHeight="1"/>
    <row r="52409" ht="13.5" customHeight="1"/>
    <row r="52411" ht="13.5" customHeight="1"/>
    <row r="52413" ht="13.5" customHeight="1"/>
    <row r="52415" ht="13.5" customHeight="1"/>
    <row r="52417" ht="13.5" customHeight="1"/>
    <row r="52419" ht="13.5" customHeight="1"/>
    <row r="52421" ht="13.5" customHeight="1"/>
    <row r="52423" ht="13.5" customHeight="1"/>
    <row r="52425" ht="13.5" customHeight="1"/>
    <row r="52427" ht="13.5" customHeight="1"/>
    <row r="52429" ht="13.5" customHeight="1"/>
    <row r="52431" ht="13.5" customHeight="1"/>
    <row r="52433" ht="13.5" customHeight="1"/>
    <row r="52435" ht="13.5" customHeight="1"/>
    <row r="52437" ht="13.5" customHeight="1"/>
    <row r="52439" ht="13.5" customHeight="1"/>
    <row r="52441" ht="13.5" customHeight="1"/>
    <row r="52443" ht="13.5" customHeight="1"/>
    <row r="52445" ht="13.5" customHeight="1"/>
    <row r="52447" ht="13.5" customHeight="1"/>
    <row r="52449" ht="13.5" customHeight="1"/>
    <row r="52451" ht="13.5" customHeight="1"/>
    <row r="52453" ht="13.5" customHeight="1"/>
    <row r="52455" ht="13.5" customHeight="1"/>
    <row r="52457" ht="13.5" customHeight="1"/>
    <row r="52459" ht="13.5" customHeight="1"/>
    <row r="52461" ht="13.5" customHeight="1"/>
    <row r="52463" ht="13.5" customHeight="1"/>
    <row r="52465" ht="13.5" customHeight="1"/>
    <row r="52467" ht="13.5" customHeight="1"/>
    <row r="52469" ht="13.5" customHeight="1"/>
    <row r="52471" ht="13.5" customHeight="1"/>
    <row r="52473" ht="13.5" customHeight="1"/>
    <row r="52475" ht="13.5" customHeight="1"/>
    <row r="52477" ht="13.5" customHeight="1"/>
    <row r="52479" ht="13.5" customHeight="1"/>
    <row r="52481" ht="13.5" customHeight="1"/>
    <row r="52483" ht="13.5" customHeight="1"/>
    <row r="52485" ht="13.5" customHeight="1"/>
    <row r="52487" ht="13.5" customHeight="1"/>
    <row r="52489" ht="13.5" customHeight="1"/>
    <row r="52491" ht="13.5" customHeight="1"/>
    <row r="52493" ht="13.5" customHeight="1"/>
    <row r="52495" ht="13.5" customHeight="1"/>
    <row r="52497" ht="13.5" customHeight="1"/>
    <row r="52499" ht="13.5" customHeight="1"/>
    <row r="52501" ht="13.5" customHeight="1"/>
    <row r="52503" ht="13.5" customHeight="1"/>
    <row r="52505" ht="13.5" customHeight="1"/>
    <row r="52507" ht="13.5" customHeight="1"/>
    <row r="52509" ht="13.5" customHeight="1"/>
    <row r="52511" ht="13.5" customHeight="1"/>
    <row r="52513" ht="13.5" customHeight="1"/>
    <row r="52515" ht="13.5" customHeight="1"/>
    <row r="52517" ht="13.5" customHeight="1"/>
    <row r="52519" ht="13.5" customHeight="1"/>
    <row r="52521" ht="13.5" customHeight="1"/>
    <row r="52523" ht="13.5" customHeight="1"/>
    <row r="52525" ht="13.5" customHeight="1"/>
    <row r="52527" ht="13.5" customHeight="1"/>
    <row r="52529" ht="13.5" customHeight="1"/>
    <row r="52531" ht="13.5" customHeight="1"/>
    <row r="52533" ht="13.5" customHeight="1"/>
    <row r="52535" ht="13.5" customHeight="1"/>
    <row r="52537" ht="13.5" customHeight="1"/>
    <row r="52539" ht="13.5" customHeight="1"/>
    <row r="52541" ht="13.5" customHeight="1"/>
    <row r="52543" ht="13.5" customHeight="1"/>
    <row r="52545" ht="13.5" customHeight="1"/>
    <row r="52547" ht="13.5" customHeight="1"/>
    <row r="52549" ht="13.5" customHeight="1"/>
    <row r="52551" ht="13.5" customHeight="1"/>
    <row r="52553" ht="13.5" customHeight="1"/>
    <row r="52555" ht="13.5" customHeight="1"/>
    <row r="52557" ht="13.5" customHeight="1"/>
    <row r="52559" ht="13.5" customHeight="1"/>
    <row r="52561" ht="13.5" customHeight="1"/>
    <row r="52563" ht="13.5" customHeight="1"/>
    <row r="52565" ht="13.5" customHeight="1"/>
    <row r="52567" ht="13.5" customHeight="1"/>
    <row r="52569" ht="13.5" customHeight="1"/>
    <row r="52571" ht="13.5" customHeight="1"/>
    <row r="52573" ht="13.5" customHeight="1"/>
    <row r="52575" ht="13.5" customHeight="1"/>
    <row r="52577" ht="13.5" customHeight="1"/>
    <row r="52579" ht="13.5" customHeight="1"/>
    <row r="52581" ht="13.5" customHeight="1"/>
    <row r="52583" ht="13.5" customHeight="1"/>
    <row r="52585" ht="13.5" customHeight="1"/>
    <row r="52587" ht="13.5" customHeight="1"/>
    <row r="52589" ht="13.5" customHeight="1"/>
    <row r="52591" ht="13.5" customHeight="1"/>
    <row r="52593" ht="13.5" customHeight="1"/>
    <row r="52595" ht="13.5" customHeight="1"/>
    <row r="52597" ht="13.5" customHeight="1"/>
    <row r="52599" ht="13.5" customHeight="1"/>
    <row r="52601" ht="13.5" customHeight="1"/>
    <row r="52603" ht="13.5" customHeight="1"/>
    <row r="52605" ht="13.5" customHeight="1"/>
    <row r="52607" ht="13.5" customHeight="1"/>
    <row r="52609" ht="13.5" customHeight="1"/>
    <row r="52611" ht="13.5" customHeight="1"/>
    <row r="52613" ht="13.5" customHeight="1"/>
    <row r="52615" ht="13.5" customHeight="1"/>
    <row r="52617" ht="13.5" customHeight="1"/>
    <row r="52619" ht="13.5" customHeight="1"/>
    <row r="52621" ht="13.5" customHeight="1"/>
    <row r="52623" ht="13.5" customHeight="1"/>
    <row r="52625" ht="13.5" customHeight="1"/>
    <row r="52627" ht="13.5" customHeight="1"/>
    <row r="52629" ht="13.5" customHeight="1"/>
    <row r="52631" ht="13.5" customHeight="1"/>
    <row r="52633" ht="13.5" customHeight="1"/>
    <row r="52635" ht="13.5" customHeight="1"/>
    <row r="52637" ht="13.5" customHeight="1"/>
    <row r="52639" ht="13.5" customHeight="1"/>
    <row r="52641" ht="13.5" customHeight="1"/>
    <row r="52643" ht="13.5" customHeight="1"/>
    <row r="52645" ht="13.5" customHeight="1"/>
    <row r="52647" ht="13.5" customHeight="1"/>
    <row r="52649" ht="13.5" customHeight="1"/>
    <row r="52651" ht="13.5" customHeight="1"/>
    <row r="52653" ht="13.5" customHeight="1"/>
    <row r="52655" ht="13.5" customHeight="1"/>
    <row r="52657" ht="13.5" customHeight="1"/>
    <row r="52659" ht="13.5" customHeight="1"/>
    <row r="52661" ht="13.5" customHeight="1"/>
    <row r="52663" ht="13.5" customHeight="1"/>
    <row r="52665" ht="13.5" customHeight="1"/>
    <row r="52667" ht="13.5" customHeight="1"/>
    <row r="52669" ht="13.5" customHeight="1"/>
    <row r="52671" ht="13.5" customHeight="1"/>
    <row r="52673" ht="13.5" customHeight="1"/>
    <row r="52675" ht="13.5" customHeight="1"/>
    <row r="52677" ht="13.5" customHeight="1"/>
    <row r="52679" ht="13.5" customHeight="1"/>
    <row r="52681" ht="13.5" customHeight="1"/>
    <row r="52683" ht="13.5" customHeight="1"/>
    <row r="52685" ht="13.5" customHeight="1"/>
    <row r="52687" ht="13.5" customHeight="1"/>
    <row r="52689" ht="13.5" customHeight="1"/>
    <row r="52691" ht="13.5" customHeight="1"/>
    <row r="52693" ht="13.5" customHeight="1"/>
    <row r="52695" ht="13.5" customHeight="1"/>
    <row r="52697" ht="13.5" customHeight="1"/>
    <row r="52699" ht="13.5" customHeight="1"/>
    <row r="52701" ht="13.5" customHeight="1"/>
    <row r="52703" ht="13.5" customHeight="1"/>
    <row r="52705" ht="13.5" customHeight="1"/>
    <row r="52707" ht="13.5" customHeight="1"/>
    <row r="52709" ht="13.5" customHeight="1"/>
    <row r="52711" ht="13.5" customHeight="1"/>
    <row r="52713" ht="13.5" customHeight="1"/>
    <row r="52715" ht="13.5" customHeight="1"/>
    <row r="52717" ht="13.5" customHeight="1"/>
    <row r="52719" ht="13.5" customHeight="1"/>
    <row r="52721" ht="13.5" customHeight="1"/>
    <row r="52723" ht="13.5" customHeight="1"/>
    <row r="52725" ht="13.5" customHeight="1"/>
    <row r="52727" ht="13.5" customHeight="1"/>
    <row r="52729" ht="13.5" customHeight="1"/>
    <row r="52731" ht="13.5" customHeight="1"/>
    <row r="52733" ht="13.5" customHeight="1"/>
    <row r="52735" ht="13.5" customHeight="1"/>
    <row r="52737" ht="13.5" customHeight="1"/>
    <row r="52739" ht="13.5" customHeight="1"/>
    <row r="52741" ht="13.5" customHeight="1"/>
    <row r="52743" ht="13.5" customHeight="1"/>
    <row r="52745" ht="13.5" customHeight="1"/>
    <row r="52747" ht="13.5" customHeight="1"/>
    <row r="52749" ht="13.5" customHeight="1"/>
    <row r="52751" ht="13.5" customHeight="1"/>
    <row r="52753" ht="13.5" customHeight="1"/>
    <row r="52755" ht="13.5" customHeight="1"/>
    <row r="52757" ht="13.5" customHeight="1"/>
    <row r="52759" ht="13.5" customHeight="1"/>
    <row r="52761" ht="13.5" customHeight="1"/>
    <row r="52763" ht="13.5" customHeight="1"/>
    <row r="52765" ht="13.5" customHeight="1"/>
    <row r="52767" ht="13.5" customHeight="1"/>
    <row r="52769" ht="13.5" customHeight="1"/>
    <row r="52771" ht="13.5" customHeight="1"/>
    <row r="52773" ht="13.5" customHeight="1"/>
    <row r="52775" ht="13.5" customHeight="1"/>
    <row r="52777" ht="13.5" customHeight="1"/>
    <row r="52779" ht="13.5" customHeight="1"/>
    <row r="52781" ht="13.5" customHeight="1"/>
    <row r="52783" ht="13.5" customHeight="1"/>
    <row r="52785" ht="13.5" customHeight="1"/>
    <row r="52787" ht="13.5" customHeight="1"/>
    <row r="52789" ht="13.5" customHeight="1"/>
    <row r="52791" ht="13.5" customHeight="1"/>
    <row r="52793" ht="13.5" customHeight="1"/>
    <row r="52795" ht="13.5" customHeight="1"/>
    <row r="52797" ht="13.5" customHeight="1"/>
    <row r="52799" ht="13.5" customHeight="1"/>
    <row r="52801" ht="13.5" customHeight="1"/>
    <row r="52803" ht="13.5" customHeight="1"/>
    <row r="52805" ht="13.5" customHeight="1"/>
    <row r="52807" ht="13.5" customHeight="1"/>
    <row r="52809" ht="13.5" customHeight="1"/>
    <row r="52811" ht="13.5" customHeight="1"/>
    <row r="52813" ht="13.5" customHeight="1"/>
    <row r="52815" ht="13.5" customHeight="1"/>
    <row r="52817" ht="13.5" customHeight="1"/>
    <row r="52819" ht="13.5" customHeight="1"/>
    <row r="52821" ht="13.5" customHeight="1"/>
    <row r="52823" ht="13.5" customHeight="1"/>
    <row r="52825" ht="13.5" customHeight="1"/>
    <row r="52827" ht="13.5" customHeight="1"/>
    <row r="52829" ht="13.5" customHeight="1"/>
    <row r="52831" ht="13.5" customHeight="1"/>
    <row r="52833" ht="13.5" customHeight="1"/>
    <row r="52835" ht="13.5" customHeight="1"/>
    <row r="52837" ht="13.5" customHeight="1"/>
    <row r="52839" ht="13.5" customHeight="1"/>
    <row r="52841" ht="13.5" customHeight="1"/>
    <row r="52843" ht="13.5" customHeight="1"/>
    <row r="52845" ht="13.5" customHeight="1"/>
    <row r="52847" ht="13.5" customHeight="1"/>
    <row r="52849" ht="13.5" customHeight="1"/>
    <row r="52851" ht="13.5" customHeight="1"/>
    <row r="52853" ht="13.5" customHeight="1"/>
    <row r="52855" ht="13.5" customHeight="1"/>
    <row r="52857" ht="13.5" customHeight="1"/>
    <row r="52859" ht="13.5" customHeight="1"/>
    <row r="52861" ht="13.5" customHeight="1"/>
    <row r="52863" ht="13.5" customHeight="1"/>
    <row r="52865" ht="13.5" customHeight="1"/>
    <row r="52867" ht="13.5" customHeight="1"/>
    <row r="52869" ht="13.5" customHeight="1"/>
    <row r="52871" ht="13.5" customHeight="1"/>
    <row r="52873" ht="13.5" customHeight="1"/>
    <row r="52875" ht="13.5" customHeight="1"/>
    <row r="52877" ht="13.5" customHeight="1"/>
    <row r="52879" ht="13.5" customHeight="1"/>
    <row r="52881" ht="13.5" customHeight="1"/>
    <row r="52883" ht="13.5" customHeight="1"/>
    <row r="52885" ht="13.5" customHeight="1"/>
    <row r="52887" ht="13.5" customHeight="1"/>
    <row r="52889" ht="13.5" customHeight="1"/>
    <row r="52891" ht="13.5" customHeight="1"/>
    <row r="52893" ht="13.5" customHeight="1"/>
    <row r="52895" ht="13.5" customHeight="1"/>
    <row r="52897" ht="13.5" customHeight="1"/>
    <row r="52899" ht="13.5" customHeight="1"/>
    <row r="52901" ht="13.5" customHeight="1"/>
    <row r="52903" ht="13.5" customHeight="1"/>
    <row r="52905" ht="13.5" customHeight="1"/>
    <row r="52907" ht="13.5" customHeight="1"/>
    <row r="52909" ht="13.5" customHeight="1"/>
    <row r="52911" ht="13.5" customHeight="1"/>
    <row r="52913" ht="13.5" customHeight="1"/>
    <row r="52915" ht="13.5" customHeight="1"/>
    <row r="52917" ht="13.5" customHeight="1"/>
    <row r="52919" ht="13.5" customHeight="1"/>
    <row r="52921" ht="13.5" customHeight="1"/>
    <row r="52923" ht="13.5" customHeight="1"/>
    <row r="52925" ht="13.5" customHeight="1"/>
    <row r="52927" ht="13.5" customHeight="1"/>
    <row r="52929" ht="13.5" customHeight="1"/>
    <row r="52931" ht="13.5" customHeight="1"/>
    <row r="52933" ht="13.5" customHeight="1"/>
    <row r="52935" ht="13.5" customHeight="1"/>
    <row r="52937" ht="13.5" customHeight="1"/>
    <row r="52939" ht="13.5" customHeight="1"/>
    <row r="52941" ht="13.5" customHeight="1"/>
    <row r="52943" ht="13.5" customHeight="1"/>
    <row r="52945" ht="13.5" customHeight="1"/>
    <row r="52947" ht="13.5" customHeight="1"/>
    <row r="52949" ht="13.5" customHeight="1"/>
    <row r="52951" ht="13.5" customHeight="1"/>
    <row r="52953" ht="13.5" customHeight="1"/>
    <row r="52955" ht="13.5" customHeight="1"/>
    <row r="52957" ht="13.5" customHeight="1"/>
    <row r="52959" ht="13.5" customHeight="1"/>
    <row r="52961" ht="13.5" customHeight="1"/>
    <row r="52963" ht="13.5" customHeight="1"/>
    <row r="52965" ht="13.5" customHeight="1"/>
    <row r="52967" ht="13.5" customHeight="1"/>
    <row r="52969" ht="13.5" customHeight="1"/>
    <row r="52971" ht="13.5" customHeight="1"/>
    <row r="52973" ht="13.5" customHeight="1"/>
    <row r="52975" ht="13.5" customHeight="1"/>
    <row r="52977" ht="13.5" customHeight="1"/>
    <row r="52979" ht="13.5" customHeight="1"/>
    <row r="52981" ht="13.5" customHeight="1"/>
    <row r="52983" ht="13.5" customHeight="1"/>
    <row r="52985" ht="13.5" customHeight="1"/>
    <row r="52987" ht="13.5" customHeight="1"/>
    <row r="52989" ht="13.5" customHeight="1"/>
    <row r="52991" ht="13.5" customHeight="1"/>
    <row r="52993" ht="13.5" customHeight="1"/>
    <row r="52995" ht="13.5" customHeight="1"/>
    <row r="52997" ht="13.5" customHeight="1"/>
    <row r="52999" ht="13.5" customHeight="1"/>
    <row r="53001" ht="13.5" customHeight="1"/>
    <row r="53003" ht="13.5" customHeight="1"/>
    <row r="53005" ht="13.5" customHeight="1"/>
    <row r="53007" ht="13.5" customHeight="1"/>
    <row r="53009" ht="13.5" customHeight="1"/>
    <row r="53011" ht="13.5" customHeight="1"/>
    <row r="53013" ht="13.5" customHeight="1"/>
    <row r="53015" ht="13.5" customHeight="1"/>
    <row r="53017" ht="13.5" customHeight="1"/>
    <row r="53019" ht="13.5" customHeight="1"/>
    <row r="53021" ht="13.5" customHeight="1"/>
    <row r="53023" ht="13.5" customHeight="1"/>
    <row r="53025" ht="13.5" customHeight="1"/>
    <row r="53027" ht="13.5" customHeight="1"/>
    <row r="53029" ht="13.5" customHeight="1"/>
    <row r="53031" ht="13.5" customHeight="1"/>
    <row r="53033" ht="13.5" customHeight="1"/>
    <row r="53035" ht="13.5" customHeight="1"/>
    <row r="53037" ht="13.5" customHeight="1"/>
    <row r="53039" ht="13.5" customHeight="1"/>
    <row r="53041" ht="13.5" customHeight="1"/>
    <row r="53043" ht="13.5" customHeight="1"/>
    <row r="53045" ht="13.5" customHeight="1"/>
    <row r="53047" ht="13.5" customHeight="1"/>
    <row r="53049" ht="13.5" customHeight="1"/>
    <row r="53051" ht="13.5" customHeight="1"/>
    <row r="53053" ht="13.5" customHeight="1"/>
    <row r="53055" ht="13.5" customHeight="1"/>
    <row r="53057" ht="13.5" customHeight="1"/>
    <row r="53059" ht="13.5" customHeight="1"/>
    <row r="53061" ht="13.5" customHeight="1"/>
    <row r="53063" ht="13.5" customHeight="1"/>
    <row r="53065" ht="13.5" customHeight="1"/>
    <row r="53067" ht="13.5" customHeight="1"/>
    <row r="53069" ht="13.5" customHeight="1"/>
    <row r="53071" ht="13.5" customHeight="1"/>
    <row r="53073" ht="13.5" customHeight="1"/>
    <row r="53075" ht="13.5" customHeight="1"/>
    <row r="53077" ht="13.5" customHeight="1"/>
    <row r="53079" ht="13.5" customHeight="1"/>
    <row r="53081" ht="13.5" customHeight="1"/>
    <row r="53083" ht="13.5" customHeight="1"/>
    <row r="53085" ht="13.5" customHeight="1"/>
    <row r="53087" ht="13.5" customHeight="1"/>
    <row r="53089" ht="13.5" customHeight="1"/>
    <row r="53091" ht="13.5" customHeight="1"/>
    <row r="53093" ht="13.5" customHeight="1"/>
    <row r="53095" ht="13.5" customHeight="1"/>
    <row r="53097" ht="13.5" customHeight="1"/>
    <row r="53099" ht="13.5" customHeight="1"/>
    <row r="53101" ht="13.5" customHeight="1"/>
    <row r="53103" ht="13.5" customHeight="1"/>
    <row r="53105" ht="13.5" customHeight="1"/>
    <row r="53107" ht="13.5" customHeight="1"/>
    <row r="53109" ht="13.5" customHeight="1"/>
    <row r="53111" ht="13.5" customHeight="1"/>
    <row r="53113" ht="13.5" customHeight="1"/>
    <row r="53115" ht="13.5" customHeight="1"/>
    <row r="53117" ht="13.5" customHeight="1"/>
    <row r="53119" ht="13.5" customHeight="1"/>
    <row r="53121" ht="13.5" customHeight="1"/>
    <row r="53123" ht="13.5" customHeight="1"/>
    <row r="53125" ht="13.5" customHeight="1"/>
    <row r="53127" ht="13.5" customHeight="1"/>
    <row r="53129" ht="13.5" customHeight="1"/>
    <row r="53131" ht="13.5" customHeight="1"/>
    <row r="53133" ht="13.5" customHeight="1"/>
    <row r="53135" ht="13.5" customHeight="1"/>
    <row r="53137" ht="13.5" customHeight="1"/>
    <row r="53139" ht="13.5" customHeight="1"/>
    <row r="53141" ht="13.5" customHeight="1"/>
    <row r="53143" ht="13.5" customHeight="1"/>
    <row r="53145" ht="13.5" customHeight="1"/>
    <row r="53147" ht="13.5" customHeight="1"/>
    <row r="53149" ht="13.5" customHeight="1"/>
    <row r="53151" ht="13.5" customHeight="1"/>
    <row r="53153" ht="13.5" customHeight="1"/>
    <row r="53155" ht="13.5" customHeight="1"/>
    <row r="53157" ht="13.5" customHeight="1"/>
    <row r="53159" ht="13.5" customHeight="1"/>
    <row r="53161" ht="13.5" customHeight="1"/>
    <row r="53163" ht="13.5" customHeight="1"/>
    <row r="53165" ht="13.5" customHeight="1"/>
    <row r="53167" ht="13.5" customHeight="1"/>
    <row r="53169" ht="13.5" customHeight="1"/>
    <row r="53171" ht="13.5" customHeight="1"/>
    <row r="53173" ht="13.5" customHeight="1"/>
    <row r="53175" ht="13.5" customHeight="1"/>
    <row r="53177" ht="13.5" customHeight="1"/>
    <row r="53179" ht="13.5" customHeight="1"/>
    <row r="53181" ht="13.5" customHeight="1"/>
    <row r="53183" ht="13.5" customHeight="1"/>
    <row r="53185" ht="13.5" customHeight="1"/>
    <row r="53187" ht="13.5" customHeight="1"/>
    <row r="53189" ht="13.5" customHeight="1"/>
    <row r="53191" ht="13.5" customHeight="1"/>
    <row r="53193" ht="13.5" customHeight="1"/>
    <row r="53195" ht="13.5" customHeight="1"/>
    <row r="53197" ht="13.5" customHeight="1"/>
    <row r="53199" ht="13.5" customHeight="1"/>
    <row r="53201" ht="13.5" customHeight="1"/>
    <row r="53203" ht="13.5" customHeight="1"/>
    <row r="53205" ht="13.5" customHeight="1"/>
    <row r="53207" ht="13.5" customHeight="1"/>
    <row r="53209" ht="13.5" customHeight="1"/>
    <row r="53211" ht="13.5" customHeight="1"/>
    <row r="53213" ht="13.5" customHeight="1"/>
    <row r="53215" ht="13.5" customHeight="1"/>
    <row r="53217" ht="13.5" customHeight="1"/>
    <row r="53219" ht="13.5" customHeight="1"/>
    <row r="53221" ht="13.5" customHeight="1"/>
    <row r="53223" ht="13.5" customHeight="1"/>
    <row r="53225" ht="13.5" customHeight="1"/>
    <row r="53227" ht="13.5" customHeight="1"/>
    <row r="53229" ht="13.5" customHeight="1"/>
    <row r="53231" ht="13.5" customHeight="1"/>
    <row r="53233" ht="13.5" customHeight="1"/>
    <row r="53235" ht="13.5" customHeight="1"/>
    <row r="53237" ht="13.5" customHeight="1"/>
    <row r="53239" ht="13.5" customHeight="1"/>
    <row r="53241" ht="13.5" customHeight="1"/>
    <row r="53243" ht="13.5" customHeight="1"/>
    <row r="53245" ht="13.5" customHeight="1"/>
    <row r="53247" ht="13.5" customHeight="1"/>
    <row r="53249" ht="13.5" customHeight="1"/>
    <row r="53251" ht="13.5" customHeight="1"/>
    <row r="53253" ht="13.5" customHeight="1"/>
    <row r="53255" ht="13.5" customHeight="1"/>
    <row r="53257" ht="13.5" customHeight="1"/>
    <row r="53259" ht="13.5" customHeight="1"/>
    <row r="53261" ht="13.5" customHeight="1"/>
    <row r="53263" ht="13.5" customHeight="1"/>
    <row r="53265" ht="13.5" customHeight="1"/>
    <row r="53267" ht="13.5" customHeight="1"/>
    <row r="53269" ht="13.5" customHeight="1"/>
    <row r="53271" ht="13.5" customHeight="1"/>
    <row r="53273" ht="13.5" customHeight="1"/>
    <row r="53275" ht="13.5" customHeight="1"/>
    <row r="53277" ht="13.5" customHeight="1"/>
    <row r="53279" ht="13.5" customHeight="1"/>
    <row r="53281" ht="13.5" customHeight="1"/>
    <row r="53283" ht="13.5" customHeight="1"/>
    <row r="53285" ht="13.5" customHeight="1"/>
    <row r="53287" ht="13.5" customHeight="1"/>
    <row r="53289" ht="13.5" customHeight="1"/>
    <row r="53291" ht="13.5" customHeight="1"/>
    <row r="53293" ht="13.5" customHeight="1"/>
    <row r="53295" ht="13.5" customHeight="1"/>
    <row r="53297" ht="13.5" customHeight="1"/>
    <row r="53299" ht="13.5" customHeight="1"/>
    <row r="53301" ht="13.5" customHeight="1"/>
    <row r="53303" ht="13.5" customHeight="1"/>
    <row r="53305" ht="13.5" customHeight="1"/>
    <row r="53307" ht="13.5" customHeight="1"/>
    <row r="53309" ht="13.5" customHeight="1"/>
    <row r="53311" ht="13.5" customHeight="1"/>
    <row r="53313" ht="13.5" customHeight="1"/>
    <row r="53315" ht="13.5" customHeight="1"/>
    <row r="53317" ht="13.5" customHeight="1"/>
    <row r="53319" ht="13.5" customHeight="1"/>
    <row r="53321" ht="13.5" customHeight="1"/>
    <row r="53323" ht="13.5" customHeight="1"/>
    <row r="53325" ht="13.5" customHeight="1"/>
    <row r="53327" ht="13.5" customHeight="1"/>
    <row r="53329" ht="13.5" customHeight="1"/>
    <row r="53331" ht="13.5" customHeight="1"/>
    <row r="53333" ht="13.5" customHeight="1"/>
    <row r="53335" ht="13.5" customHeight="1"/>
    <row r="53337" ht="13.5" customHeight="1"/>
    <row r="53339" ht="13.5" customHeight="1"/>
    <row r="53341" ht="13.5" customHeight="1"/>
    <row r="53343" ht="13.5" customHeight="1"/>
    <row r="53345" ht="13.5" customHeight="1"/>
    <row r="53347" ht="13.5" customHeight="1"/>
    <row r="53349" ht="13.5" customHeight="1"/>
    <row r="53351" ht="13.5" customHeight="1"/>
    <row r="53353" ht="13.5" customHeight="1"/>
    <row r="53355" ht="13.5" customHeight="1"/>
    <row r="53357" ht="13.5" customHeight="1"/>
    <row r="53359" ht="13.5" customHeight="1"/>
    <row r="53361" ht="13.5" customHeight="1"/>
    <row r="53363" ht="13.5" customHeight="1"/>
    <row r="53365" ht="13.5" customHeight="1"/>
    <row r="53367" ht="13.5" customHeight="1"/>
    <row r="53369" ht="13.5" customHeight="1"/>
    <row r="53371" ht="13.5" customHeight="1"/>
    <row r="53373" ht="13.5" customHeight="1"/>
    <row r="53375" ht="13.5" customHeight="1"/>
    <row r="53377" ht="13.5" customHeight="1"/>
    <row r="53379" ht="13.5" customHeight="1"/>
    <row r="53381" ht="13.5" customHeight="1"/>
    <row r="53383" ht="13.5" customHeight="1"/>
    <row r="53385" ht="13.5" customHeight="1"/>
    <row r="53387" ht="13.5" customHeight="1"/>
    <row r="53389" ht="13.5" customHeight="1"/>
    <row r="53391" ht="13.5" customHeight="1"/>
    <row r="53393" ht="13.5" customHeight="1"/>
    <row r="53395" ht="13.5" customHeight="1"/>
    <row r="53397" ht="13.5" customHeight="1"/>
    <row r="53399" ht="13.5" customHeight="1"/>
    <row r="53401" ht="13.5" customHeight="1"/>
    <row r="53403" ht="13.5" customHeight="1"/>
    <row r="53405" ht="13.5" customHeight="1"/>
    <row r="53407" ht="13.5" customHeight="1"/>
    <row r="53409" ht="13.5" customHeight="1"/>
    <row r="53411" ht="13.5" customHeight="1"/>
    <row r="53413" ht="13.5" customHeight="1"/>
    <row r="53415" ht="13.5" customHeight="1"/>
    <row r="53417" ht="13.5" customHeight="1"/>
    <row r="53419" ht="13.5" customHeight="1"/>
    <row r="53421" ht="13.5" customHeight="1"/>
    <row r="53423" ht="13.5" customHeight="1"/>
    <row r="53425" ht="13.5" customHeight="1"/>
    <row r="53427" ht="13.5" customHeight="1"/>
    <row r="53429" ht="13.5" customHeight="1"/>
    <row r="53431" ht="13.5" customHeight="1"/>
    <row r="53433" ht="13.5" customHeight="1"/>
    <row r="53435" ht="13.5" customHeight="1"/>
    <row r="53437" ht="13.5" customHeight="1"/>
    <row r="53439" ht="13.5" customHeight="1"/>
    <row r="53441" ht="13.5" customHeight="1"/>
    <row r="53443" ht="13.5" customHeight="1"/>
    <row r="53445" ht="13.5" customHeight="1"/>
    <row r="53447" ht="13.5" customHeight="1"/>
    <row r="53449" ht="13.5" customHeight="1"/>
    <row r="53451" ht="13.5" customHeight="1"/>
    <row r="53453" ht="13.5" customHeight="1"/>
    <row r="53455" ht="13.5" customHeight="1"/>
    <row r="53457" ht="13.5" customHeight="1"/>
    <row r="53459" ht="13.5" customHeight="1"/>
    <row r="53461" ht="13.5" customHeight="1"/>
    <row r="53463" ht="13.5" customHeight="1"/>
    <row r="53465" ht="13.5" customHeight="1"/>
    <row r="53467" ht="13.5" customHeight="1"/>
    <row r="53469" ht="13.5" customHeight="1"/>
    <row r="53471" ht="13.5" customHeight="1"/>
    <row r="53473" ht="13.5" customHeight="1"/>
    <row r="53475" ht="13.5" customHeight="1"/>
    <row r="53477" ht="13.5" customHeight="1"/>
    <row r="53479" ht="13.5" customHeight="1"/>
    <row r="53481" ht="13.5" customHeight="1"/>
    <row r="53483" ht="13.5" customHeight="1"/>
    <row r="53485" ht="13.5" customHeight="1"/>
    <row r="53487" ht="13.5" customHeight="1"/>
    <row r="53489" ht="13.5" customHeight="1"/>
    <row r="53491" ht="13.5" customHeight="1"/>
    <row r="53493" ht="13.5" customHeight="1"/>
    <row r="53495" ht="13.5" customHeight="1"/>
    <row r="53497" ht="13.5" customHeight="1"/>
    <row r="53499" ht="13.5" customHeight="1"/>
    <row r="53501" ht="13.5" customHeight="1"/>
    <row r="53503" ht="13.5" customHeight="1"/>
    <row r="53505" ht="13.5" customHeight="1"/>
    <row r="53507" ht="13.5" customHeight="1"/>
    <row r="53509" ht="13.5" customHeight="1"/>
    <row r="53511" ht="13.5" customHeight="1"/>
    <row r="53513" ht="13.5" customHeight="1"/>
    <row r="53515" ht="13.5" customHeight="1"/>
    <row r="53517" ht="13.5" customHeight="1"/>
    <row r="53519" ht="13.5" customHeight="1"/>
    <row r="53521" ht="13.5" customHeight="1"/>
    <row r="53523" ht="13.5" customHeight="1"/>
    <row r="53525" ht="13.5" customHeight="1"/>
    <row r="53527" ht="13.5" customHeight="1"/>
    <row r="53529" ht="13.5" customHeight="1"/>
    <row r="53531" ht="13.5" customHeight="1"/>
    <row r="53533" ht="13.5" customHeight="1"/>
    <row r="53535" ht="13.5" customHeight="1"/>
    <row r="53537" ht="13.5" customHeight="1"/>
    <row r="53539" ht="13.5" customHeight="1"/>
    <row r="53541" ht="13.5" customHeight="1"/>
    <row r="53543" ht="13.5" customHeight="1"/>
    <row r="53545" ht="13.5" customHeight="1"/>
    <row r="53547" ht="13.5" customHeight="1"/>
    <row r="53549" ht="13.5" customHeight="1"/>
    <row r="53551" ht="13.5" customHeight="1"/>
    <row r="53553" ht="13.5" customHeight="1"/>
    <row r="53555" ht="13.5" customHeight="1"/>
    <row r="53557" ht="13.5" customHeight="1"/>
    <row r="53559" ht="13.5" customHeight="1"/>
    <row r="53561" ht="13.5" customHeight="1"/>
    <row r="53563" ht="13.5" customHeight="1"/>
    <row r="53565" ht="13.5" customHeight="1"/>
    <row r="53567" ht="13.5" customHeight="1"/>
    <row r="53569" ht="13.5" customHeight="1"/>
    <row r="53571" ht="13.5" customHeight="1"/>
    <row r="53573" ht="13.5" customHeight="1"/>
    <row r="53575" ht="13.5" customHeight="1"/>
    <row r="53577" ht="13.5" customHeight="1"/>
    <row r="53579" ht="13.5" customHeight="1"/>
    <row r="53581" ht="13.5" customHeight="1"/>
    <row r="53583" ht="13.5" customHeight="1"/>
    <row r="53585" ht="13.5" customHeight="1"/>
    <row r="53587" ht="13.5" customHeight="1"/>
    <row r="53589" ht="13.5" customHeight="1"/>
    <row r="53591" ht="13.5" customHeight="1"/>
    <row r="53593" ht="13.5" customHeight="1"/>
    <row r="53595" ht="13.5" customHeight="1"/>
    <row r="53597" ht="13.5" customHeight="1"/>
    <row r="53599" ht="13.5" customHeight="1"/>
    <row r="53601" ht="13.5" customHeight="1"/>
    <row r="53603" ht="13.5" customHeight="1"/>
    <row r="53605" ht="13.5" customHeight="1"/>
    <row r="53607" ht="13.5" customHeight="1"/>
    <row r="53609" ht="13.5" customHeight="1"/>
    <row r="53611" ht="13.5" customHeight="1"/>
    <row r="53613" ht="13.5" customHeight="1"/>
    <row r="53615" ht="13.5" customHeight="1"/>
    <row r="53617" ht="13.5" customHeight="1"/>
    <row r="53619" ht="13.5" customHeight="1"/>
    <row r="53621" ht="13.5" customHeight="1"/>
    <row r="53623" ht="13.5" customHeight="1"/>
    <row r="53625" ht="13.5" customHeight="1"/>
    <row r="53627" ht="13.5" customHeight="1"/>
    <row r="53629" ht="13.5" customHeight="1"/>
    <row r="53631" ht="13.5" customHeight="1"/>
    <row r="53633" ht="13.5" customHeight="1"/>
    <row r="53635" ht="13.5" customHeight="1"/>
    <row r="53637" ht="13.5" customHeight="1"/>
    <row r="53639" ht="13.5" customHeight="1"/>
    <row r="53641" ht="13.5" customHeight="1"/>
    <row r="53643" ht="13.5" customHeight="1"/>
    <row r="53645" ht="13.5" customHeight="1"/>
    <row r="53647" ht="13.5" customHeight="1"/>
    <row r="53649" ht="13.5" customHeight="1"/>
    <row r="53651" ht="13.5" customHeight="1"/>
    <row r="53653" ht="13.5" customHeight="1"/>
    <row r="53655" ht="13.5" customHeight="1"/>
    <row r="53657" ht="13.5" customHeight="1"/>
    <row r="53659" ht="13.5" customHeight="1"/>
    <row r="53661" ht="13.5" customHeight="1"/>
    <row r="53663" ht="13.5" customHeight="1"/>
    <row r="53665" ht="13.5" customHeight="1"/>
    <row r="53667" ht="13.5" customHeight="1"/>
    <row r="53669" ht="13.5" customHeight="1"/>
    <row r="53671" ht="13.5" customHeight="1"/>
    <row r="53673" ht="13.5" customHeight="1"/>
    <row r="53675" ht="13.5" customHeight="1"/>
    <row r="53677" ht="13.5" customHeight="1"/>
    <row r="53679" ht="13.5" customHeight="1"/>
    <row r="53681" ht="13.5" customHeight="1"/>
    <row r="53683" ht="13.5" customHeight="1"/>
    <row r="53685" ht="13.5" customHeight="1"/>
    <row r="53687" ht="13.5" customHeight="1"/>
    <row r="53689" ht="13.5" customHeight="1"/>
    <row r="53691" ht="13.5" customHeight="1"/>
    <row r="53693" ht="13.5" customHeight="1"/>
    <row r="53695" ht="13.5" customHeight="1"/>
    <row r="53697" ht="13.5" customHeight="1"/>
    <row r="53699" ht="13.5" customHeight="1"/>
    <row r="53701" ht="13.5" customHeight="1"/>
    <row r="53703" ht="13.5" customHeight="1"/>
    <row r="53705" ht="13.5" customHeight="1"/>
    <row r="53707" ht="13.5" customHeight="1"/>
    <row r="53709" ht="13.5" customHeight="1"/>
    <row r="53711" ht="13.5" customHeight="1"/>
    <row r="53713" ht="13.5" customHeight="1"/>
    <row r="53715" ht="13.5" customHeight="1"/>
    <row r="53717" ht="13.5" customHeight="1"/>
    <row r="53719" ht="13.5" customHeight="1"/>
    <row r="53721" ht="13.5" customHeight="1"/>
    <row r="53723" ht="13.5" customHeight="1"/>
    <row r="53725" ht="13.5" customHeight="1"/>
    <row r="53727" ht="13.5" customHeight="1"/>
    <row r="53729" ht="13.5" customHeight="1"/>
    <row r="53731" ht="13.5" customHeight="1"/>
    <row r="53733" ht="13.5" customHeight="1"/>
    <row r="53735" ht="13.5" customHeight="1"/>
    <row r="53737" ht="13.5" customHeight="1"/>
    <row r="53739" ht="13.5" customHeight="1"/>
    <row r="53741" ht="13.5" customHeight="1"/>
    <row r="53743" ht="13.5" customHeight="1"/>
    <row r="53745" ht="13.5" customHeight="1"/>
    <row r="53747" ht="13.5" customHeight="1"/>
    <row r="53749" ht="13.5" customHeight="1"/>
    <row r="53751" ht="13.5" customHeight="1"/>
    <row r="53753" ht="13.5" customHeight="1"/>
    <row r="53755" ht="13.5" customHeight="1"/>
    <row r="53757" ht="13.5" customHeight="1"/>
    <row r="53759" ht="13.5" customHeight="1"/>
    <row r="53761" ht="13.5" customHeight="1"/>
    <row r="53763" ht="13.5" customHeight="1"/>
    <row r="53765" ht="13.5" customHeight="1"/>
    <row r="53767" ht="13.5" customHeight="1"/>
    <row r="53769" ht="13.5" customHeight="1"/>
    <row r="53771" ht="13.5" customHeight="1"/>
    <row r="53773" ht="13.5" customHeight="1"/>
    <row r="53775" ht="13.5" customHeight="1"/>
    <row r="53777" ht="13.5" customHeight="1"/>
    <row r="53779" ht="13.5" customHeight="1"/>
    <row r="53781" ht="13.5" customHeight="1"/>
    <row r="53783" ht="13.5" customHeight="1"/>
    <row r="53785" ht="13.5" customHeight="1"/>
    <row r="53787" ht="13.5" customHeight="1"/>
    <row r="53789" ht="13.5" customHeight="1"/>
    <row r="53791" ht="13.5" customHeight="1"/>
    <row r="53793" ht="13.5" customHeight="1"/>
    <row r="53795" ht="13.5" customHeight="1"/>
    <row r="53797" ht="13.5" customHeight="1"/>
    <row r="53799" ht="13.5" customHeight="1"/>
    <row r="53801" ht="13.5" customHeight="1"/>
    <row r="53803" ht="13.5" customHeight="1"/>
    <row r="53805" ht="13.5" customHeight="1"/>
    <row r="53807" ht="13.5" customHeight="1"/>
    <row r="53809" ht="13.5" customHeight="1"/>
    <row r="53811" ht="13.5" customHeight="1"/>
    <row r="53813" ht="13.5" customHeight="1"/>
    <row r="53815" ht="13.5" customHeight="1"/>
    <row r="53817" ht="13.5" customHeight="1"/>
    <row r="53819" ht="13.5" customHeight="1"/>
    <row r="53821" ht="13.5" customHeight="1"/>
    <row r="53823" ht="13.5" customHeight="1"/>
    <row r="53825" ht="13.5" customHeight="1"/>
    <row r="53827" ht="13.5" customHeight="1"/>
    <row r="53829" ht="13.5" customHeight="1"/>
    <row r="53831" ht="13.5" customHeight="1"/>
    <row r="53833" ht="13.5" customHeight="1"/>
    <row r="53835" ht="13.5" customHeight="1"/>
    <row r="53837" ht="13.5" customHeight="1"/>
    <row r="53839" ht="13.5" customHeight="1"/>
    <row r="53841" ht="13.5" customHeight="1"/>
    <row r="53843" ht="13.5" customHeight="1"/>
    <row r="53845" ht="13.5" customHeight="1"/>
    <row r="53847" ht="13.5" customHeight="1"/>
    <row r="53849" ht="13.5" customHeight="1"/>
    <row r="53851" ht="13.5" customHeight="1"/>
    <row r="53853" ht="13.5" customHeight="1"/>
    <row r="53855" ht="13.5" customHeight="1"/>
    <row r="53857" ht="13.5" customHeight="1"/>
    <row r="53859" ht="13.5" customHeight="1"/>
    <row r="53861" ht="13.5" customHeight="1"/>
    <row r="53863" ht="13.5" customHeight="1"/>
    <row r="53865" ht="13.5" customHeight="1"/>
    <row r="53867" ht="13.5" customHeight="1"/>
    <row r="53869" ht="13.5" customHeight="1"/>
    <row r="53871" ht="13.5" customHeight="1"/>
    <row r="53873" ht="13.5" customHeight="1"/>
    <row r="53875" ht="13.5" customHeight="1"/>
    <row r="53877" ht="13.5" customHeight="1"/>
    <row r="53879" ht="13.5" customHeight="1"/>
    <row r="53881" ht="13.5" customHeight="1"/>
    <row r="53883" ht="13.5" customHeight="1"/>
    <row r="53885" ht="13.5" customHeight="1"/>
    <row r="53887" ht="13.5" customHeight="1"/>
    <row r="53889" ht="13.5" customHeight="1"/>
    <row r="53891" ht="13.5" customHeight="1"/>
    <row r="53893" ht="13.5" customHeight="1"/>
    <row r="53895" ht="13.5" customHeight="1"/>
    <row r="53897" ht="13.5" customHeight="1"/>
    <row r="53899" ht="13.5" customHeight="1"/>
    <row r="53901" ht="13.5" customHeight="1"/>
    <row r="53903" ht="13.5" customHeight="1"/>
    <row r="53905" ht="13.5" customHeight="1"/>
    <row r="53907" ht="13.5" customHeight="1"/>
    <row r="53909" ht="13.5" customHeight="1"/>
    <row r="53911" ht="13.5" customHeight="1"/>
    <row r="53913" ht="13.5" customHeight="1"/>
    <row r="53915" ht="13.5" customHeight="1"/>
    <row r="53917" ht="13.5" customHeight="1"/>
    <row r="53919" ht="13.5" customHeight="1"/>
    <row r="53921" ht="13.5" customHeight="1"/>
    <row r="53923" ht="13.5" customHeight="1"/>
    <row r="53925" ht="13.5" customHeight="1"/>
    <row r="53927" ht="13.5" customHeight="1"/>
    <row r="53929" ht="13.5" customHeight="1"/>
    <row r="53931" ht="13.5" customHeight="1"/>
    <row r="53933" ht="13.5" customHeight="1"/>
    <row r="53935" ht="13.5" customHeight="1"/>
    <row r="53937" ht="13.5" customHeight="1"/>
    <row r="53939" ht="13.5" customHeight="1"/>
    <row r="53941" ht="13.5" customHeight="1"/>
    <row r="53943" ht="13.5" customHeight="1"/>
    <row r="53945" ht="13.5" customHeight="1"/>
    <row r="53947" ht="13.5" customHeight="1"/>
    <row r="53949" ht="13.5" customHeight="1"/>
    <row r="53951" ht="13.5" customHeight="1"/>
    <row r="53953" ht="13.5" customHeight="1"/>
    <row r="53955" ht="13.5" customHeight="1"/>
    <row r="53957" ht="13.5" customHeight="1"/>
    <row r="53959" ht="13.5" customHeight="1"/>
    <row r="53961" ht="13.5" customHeight="1"/>
    <row r="53963" ht="13.5" customHeight="1"/>
    <row r="53965" ht="13.5" customHeight="1"/>
    <row r="53967" ht="13.5" customHeight="1"/>
    <row r="53969" ht="13.5" customHeight="1"/>
    <row r="53971" ht="13.5" customHeight="1"/>
    <row r="53973" ht="13.5" customHeight="1"/>
    <row r="53975" ht="13.5" customHeight="1"/>
    <row r="53977" ht="13.5" customHeight="1"/>
    <row r="53979" ht="13.5" customHeight="1"/>
    <row r="53981" ht="13.5" customHeight="1"/>
    <row r="53983" ht="13.5" customHeight="1"/>
    <row r="53985" ht="13.5" customHeight="1"/>
    <row r="53987" ht="13.5" customHeight="1"/>
    <row r="53989" ht="13.5" customHeight="1"/>
    <row r="53991" ht="13.5" customHeight="1"/>
    <row r="53993" ht="13.5" customHeight="1"/>
    <row r="53995" ht="13.5" customHeight="1"/>
    <row r="53997" ht="13.5" customHeight="1"/>
    <row r="53999" ht="13.5" customHeight="1"/>
    <row r="54001" ht="13.5" customHeight="1"/>
    <row r="54003" ht="13.5" customHeight="1"/>
    <row r="54005" ht="13.5" customHeight="1"/>
    <row r="54007" ht="13.5" customHeight="1"/>
    <row r="54009" ht="13.5" customHeight="1"/>
    <row r="54011" ht="13.5" customHeight="1"/>
    <row r="54013" ht="13.5" customHeight="1"/>
    <row r="54015" ht="13.5" customHeight="1"/>
    <row r="54017" ht="13.5" customHeight="1"/>
    <row r="54019" ht="13.5" customHeight="1"/>
    <row r="54021" ht="13.5" customHeight="1"/>
    <row r="54023" ht="13.5" customHeight="1"/>
    <row r="54025" ht="13.5" customHeight="1"/>
    <row r="54027" ht="13.5" customHeight="1"/>
    <row r="54029" ht="13.5" customHeight="1"/>
    <row r="54031" ht="13.5" customHeight="1"/>
    <row r="54033" ht="13.5" customHeight="1"/>
    <row r="54035" ht="13.5" customHeight="1"/>
    <row r="54037" ht="13.5" customHeight="1"/>
    <row r="54039" ht="13.5" customHeight="1"/>
    <row r="54041" ht="13.5" customHeight="1"/>
    <row r="54043" ht="13.5" customHeight="1"/>
    <row r="54045" ht="13.5" customHeight="1"/>
    <row r="54047" ht="13.5" customHeight="1"/>
    <row r="54049" ht="13.5" customHeight="1"/>
    <row r="54051" ht="13.5" customHeight="1"/>
    <row r="54053" ht="13.5" customHeight="1"/>
    <row r="54055" ht="13.5" customHeight="1"/>
    <row r="54057" ht="13.5" customHeight="1"/>
    <row r="54059" ht="13.5" customHeight="1"/>
    <row r="54061" ht="13.5" customHeight="1"/>
    <row r="54063" ht="13.5" customHeight="1"/>
    <row r="54065" ht="13.5" customHeight="1"/>
    <row r="54067" ht="13.5" customHeight="1"/>
    <row r="54069" ht="13.5" customHeight="1"/>
    <row r="54071" ht="13.5" customHeight="1"/>
    <row r="54073" ht="13.5" customHeight="1"/>
    <row r="54075" ht="13.5" customHeight="1"/>
    <row r="54077" ht="13.5" customHeight="1"/>
    <row r="54079" ht="13.5" customHeight="1"/>
    <row r="54081" ht="13.5" customHeight="1"/>
    <row r="54083" ht="13.5" customHeight="1"/>
    <row r="54085" ht="13.5" customHeight="1"/>
    <row r="54087" ht="13.5" customHeight="1"/>
    <row r="54089" ht="13.5" customHeight="1"/>
    <row r="54091" ht="13.5" customHeight="1"/>
    <row r="54093" ht="13.5" customHeight="1"/>
    <row r="54095" ht="13.5" customHeight="1"/>
    <row r="54097" ht="13.5" customHeight="1"/>
    <row r="54099" ht="13.5" customHeight="1"/>
    <row r="54101" ht="13.5" customHeight="1"/>
    <row r="54103" ht="13.5" customHeight="1"/>
    <row r="54105" ht="13.5" customHeight="1"/>
    <row r="54107" ht="13.5" customHeight="1"/>
    <row r="54109" ht="13.5" customHeight="1"/>
    <row r="54111" ht="13.5" customHeight="1"/>
    <row r="54113" ht="13.5" customHeight="1"/>
    <row r="54115" ht="13.5" customHeight="1"/>
    <row r="54117" ht="13.5" customHeight="1"/>
    <row r="54119" ht="13.5" customHeight="1"/>
    <row r="54121" ht="13.5" customHeight="1"/>
    <row r="54123" ht="13.5" customHeight="1"/>
    <row r="54125" ht="13.5" customHeight="1"/>
    <row r="54127" ht="13.5" customHeight="1"/>
    <row r="54129" ht="13.5" customHeight="1"/>
    <row r="54131" ht="13.5" customHeight="1"/>
    <row r="54133" ht="13.5" customHeight="1"/>
    <row r="54135" ht="13.5" customHeight="1"/>
    <row r="54137" ht="13.5" customHeight="1"/>
    <row r="54139" ht="13.5" customHeight="1"/>
    <row r="54141" ht="13.5" customHeight="1"/>
    <row r="54143" ht="13.5" customHeight="1"/>
    <row r="54145" ht="13.5" customHeight="1"/>
    <row r="54147" ht="13.5" customHeight="1"/>
    <row r="54149" ht="13.5" customHeight="1"/>
    <row r="54151" ht="13.5" customHeight="1"/>
    <row r="54153" ht="13.5" customHeight="1"/>
    <row r="54155" ht="13.5" customHeight="1"/>
    <row r="54157" ht="13.5" customHeight="1"/>
    <row r="54159" ht="13.5" customHeight="1"/>
    <row r="54161" ht="13.5" customHeight="1"/>
    <row r="54163" ht="13.5" customHeight="1"/>
    <row r="54165" ht="13.5" customHeight="1"/>
    <row r="54167" ht="13.5" customHeight="1"/>
    <row r="54169" ht="13.5" customHeight="1"/>
    <row r="54171" ht="13.5" customHeight="1"/>
    <row r="54173" ht="13.5" customHeight="1"/>
    <row r="54175" ht="13.5" customHeight="1"/>
    <row r="54177" ht="13.5" customHeight="1"/>
    <row r="54179" ht="13.5" customHeight="1"/>
    <row r="54181" ht="13.5" customHeight="1"/>
    <row r="54183" ht="13.5" customHeight="1"/>
    <row r="54185" ht="13.5" customHeight="1"/>
    <row r="54187" ht="13.5" customHeight="1"/>
    <row r="54189" ht="13.5" customHeight="1"/>
    <row r="54191" ht="13.5" customHeight="1"/>
    <row r="54193" ht="13.5" customHeight="1"/>
    <row r="54195" ht="13.5" customHeight="1"/>
    <row r="54197" ht="13.5" customHeight="1"/>
    <row r="54199" ht="13.5" customHeight="1"/>
    <row r="54201" ht="13.5" customHeight="1"/>
    <row r="54203" ht="13.5" customHeight="1"/>
    <row r="54205" ht="13.5" customHeight="1"/>
    <row r="54207" ht="13.5" customHeight="1"/>
    <row r="54209" ht="13.5" customHeight="1"/>
    <row r="54211" ht="13.5" customHeight="1"/>
    <row r="54213" ht="13.5" customHeight="1"/>
    <row r="54215" ht="13.5" customHeight="1"/>
    <row r="54217" ht="13.5" customHeight="1"/>
    <row r="54219" ht="13.5" customHeight="1"/>
    <row r="54221" ht="13.5" customHeight="1"/>
    <row r="54223" ht="13.5" customHeight="1"/>
    <row r="54225" ht="13.5" customHeight="1"/>
    <row r="54227" ht="13.5" customHeight="1"/>
    <row r="54229" ht="13.5" customHeight="1"/>
    <row r="54231" ht="13.5" customHeight="1"/>
    <row r="54233" ht="13.5" customHeight="1"/>
    <row r="54235" ht="13.5" customHeight="1"/>
    <row r="54237" ht="13.5" customHeight="1"/>
    <row r="54239" ht="13.5" customHeight="1"/>
    <row r="54241" ht="13.5" customHeight="1"/>
    <row r="54243" ht="13.5" customHeight="1"/>
    <row r="54245" ht="13.5" customHeight="1"/>
    <row r="54247" ht="13.5" customHeight="1"/>
    <row r="54249" ht="13.5" customHeight="1"/>
    <row r="54251" ht="13.5" customHeight="1"/>
    <row r="54253" ht="13.5" customHeight="1"/>
    <row r="54255" ht="13.5" customHeight="1"/>
    <row r="54257" ht="13.5" customHeight="1"/>
    <row r="54259" ht="13.5" customHeight="1"/>
    <row r="54261" ht="13.5" customHeight="1"/>
    <row r="54263" ht="13.5" customHeight="1"/>
    <row r="54265" ht="13.5" customHeight="1"/>
    <row r="54267" ht="13.5" customHeight="1"/>
    <row r="54269" ht="13.5" customHeight="1"/>
    <row r="54271" ht="13.5" customHeight="1"/>
    <row r="54273" ht="13.5" customHeight="1"/>
    <row r="54275" ht="13.5" customHeight="1"/>
    <row r="54277" ht="13.5" customHeight="1"/>
    <row r="54279" ht="13.5" customHeight="1"/>
    <row r="54281" ht="13.5" customHeight="1"/>
    <row r="54283" ht="13.5" customHeight="1"/>
    <row r="54285" ht="13.5" customHeight="1"/>
    <row r="54287" ht="13.5" customHeight="1"/>
    <row r="54289" ht="13.5" customHeight="1"/>
    <row r="54291" ht="13.5" customHeight="1"/>
    <row r="54293" ht="13.5" customHeight="1"/>
    <row r="54295" ht="13.5" customHeight="1"/>
    <row r="54297" ht="13.5" customHeight="1"/>
    <row r="54299" ht="13.5" customHeight="1"/>
    <row r="54301" ht="13.5" customHeight="1"/>
    <row r="54303" ht="13.5" customHeight="1"/>
    <row r="54305" ht="13.5" customHeight="1"/>
    <row r="54307" ht="13.5" customHeight="1"/>
    <row r="54309" ht="13.5" customHeight="1"/>
    <row r="54311" ht="13.5" customHeight="1"/>
    <row r="54313" ht="13.5" customHeight="1"/>
    <row r="54315" ht="13.5" customHeight="1"/>
    <row r="54317" ht="13.5" customHeight="1"/>
    <row r="54319" ht="13.5" customHeight="1"/>
    <row r="54321" ht="13.5" customHeight="1"/>
    <row r="54323" ht="13.5" customHeight="1"/>
    <row r="54325" ht="13.5" customHeight="1"/>
    <row r="54327" ht="13.5" customHeight="1"/>
    <row r="54329" ht="13.5" customHeight="1"/>
    <row r="54331" ht="13.5" customHeight="1"/>
    <row r="54333" ht="13.5" customHeight="1"/>
    <row r="54335" ht="13.5" customHeight="1"/>
    <row r="54337" ht="13.5" customHeight="1"/>
    <row r="54339" ht="13.5" customHeight="1"/>
    <row r="54341" ht="13.5" customHeight="1"/>
    <row r="54343" ht="13.5" customHeight="1"/>
    <row r="54345" ht="13.5" customHeight="1"/>
    <row r="54347" ht="13.5" customHeight="1"/>
    <row r="54349" ht="13.5" customHeight="1"/>
    <row r="54351" ht="13.5" customHeight="1"/>
    <row r="54353" ht="13.5" customHeight="1"/>
    <row r="54355" ht="13.5" customHeight="1"/>
    <row r="54357" ht="13.5" customHeight="1"/>
    <row r="54359" ht="13.5" customHeight="1"/>
    <row r="54361" ht="13.5" customHeight="1"/>
    <row r="54363" ht="13.5" customHeight="1"/>
    <row r="54365" ht="13.5" customHeight="1"/>
    <row r="54367" ht="13.5" customHeight="1"/>
    <row r="54369" ht="13.5" customHeight="1"/>
    <row r="54371" ht="13.5" customHeight="1"/>
    <row r="54373" ht="13.5" customHeight="1"/>
    <row r="54375" ht="13.5" customHeight="1"/>
    <row r="54377" ht="13.5" customHeight="1"/>
    <row r="54379" ht="13.5" customHeight="1"/>
    <row r="54381" ht="13.5" customHeight="1"/>
    <row r="54383" ht="13.5" customHeight="1"/>
    <row r="54385" ht="13.5" customHeight="1"/>
    <row r="54387" ht="13.5" customHeight="1"/>
    <row r="54389" ht="13.5" customHeight="1"/>
    <row r="54391" ht="13.5" customHeight="1"/>
    <row r="54393" ht="13.5" customHeight="1"/>
    <row r="54395" ht="13.5" customHeight="1"/>
    <row r="54397" ht="13.5" customHeight="1"/>
    <row r="54399" ht="13.5" customHeight="1"/>
    <row r="54401" ht="13.5" customHeight="1"/>
    <row r="54403" ht="13.5" customHeight="1"/>
    <row r="54405" ht="13.5" customHeight="1"/>
    <row r="54407" ht="13.5" customHeight="1"/>
    <row r="54409" ht="13.5" customHeight="1"/>
    <row r="54411" ht="13.5" customHeight="1"/>
    <row r="54413" ht="13.5" customHeight="1"/>
    <row r="54415" ht="13.5" customHeight="1"/>
    <row r="54417" ht="13.5" customHeight="1"/>
    <row r="54419" ht="13.5" customHeight="1"/>
    <row r="54421" ht="13.5" customHeight="1"/>
    <row r="54423" ht="13.5" customHeight="1"/>
    <row r="54425" ht="13.5" customHeight="1"/>
    <row r="54427" ht="13.5" customHeight="1"/>
    <row r="54429" ht="13.5" customHeight="1"/>
    <row r="54431" ht="13.5" customHeight="1"/>
    <row r="54433" ht="13.5" customHeight="1"/>
    <row r="54435" ht="13.5" customHeight="1"/>
    <row r="54437" ht="13.5" customHeight="1"/>
    <row r="54439" ht="13.5" customHeight="1"/>
    <row r="54441" ht="13.5" customHeight="1"/>
    <row r="54443" ht="13.5" customHeight="1"/>
    <row r="54445" ht="13.5" customHeight="1"/>
    <row r="54447" ht="13.5" customHeight="1"/>
    <row r="54449" ht="13.5" customHeight="1"/>
    <row r="54451" ht="13.5" customHeight="1"/>
    <row r="54453" ht="13.5" customHeight="1"/>
    <row r="54455" ht="13.5" customHeight="1"/>
    <row r="54457" ht="13.5" customHeight="1"/>
    <row r="54459" ht="13.5" customHeight="1"/>
    <row r="54461" ht="13.5" customHeight="1"/>
    <row r="54463" ht="13.5" customHeight="1"/>
    <row r="54465" ht="13.5" customHeight="1"/>
    <row r="54467" ht="13.5" customHeight="1"/>
    <row r="54469" ht="13.5" customHeight="1"/>
    <row r="54471" ht="13.5" customHeight="1"/>
    <row r="54473" ht="13.5" customHeight="1"/>
    <row r="54475" ht="13.5" customHeight="1"/>
    <row r="54477" ht="13.5" customHeight="1"/>
    <row r="54479" ht="13.5" customHeight="1"/>
    <row r="54481" ht="13.5" customHeight="1"/>
    <row r="54483" ht="13.5" customHeight="1"/>
    <row r="54485" ht="13.5" customHeight="1"/>
    <row r="54487" ht="13.5" customHeight="1"/>
    <row r="54489" ht="13.5" customHeight="1"/>
    <row r="54491" ht="13.5" customHeight="1"/>
    <row r="54493" ht="13.5" customHeight="1"/>
    <row r="54495" ht="13.5" customHeight="1"/>
    <row r="54497" ht="13.5" customHeight="1"/>
    <row r="54499" ht="13.5" customHeight="1"/>
    <row r="54501" ht="13.5" customHeight="1"/>
    <row r="54503" ht="13.5" customHeight="1"/>
    <row r="54505" ht="13.5" customHeight="1"/>
    <row r="54507" ht="13.5" customHeight="1"/>
    <row r="54509" ht="13.5" customHeight="1"/>
    <row r="54511" ht="13.5" customHeight="1"/>
    <row r="54513" ht="13.5" customHeight="1"/>
    <row r="54515" ht="13.5" customHeight="1"/>
    <row r="54517" ht="13.5" customHeight="1"/>
    <row r="54519" ht="13.5" customHeight="1"/>
    <row r="54521" ht="13.5" customHeight="1"/>
    <row r="54523" ht="13.5" customHeight="1"/>
    <row r="54525" ht="13.5" customHeight="1"/>
    <row r="54527" ht="13.5" customHeight="1"/>
    <row r="54529" ht="13.5" customHeight="1"/>
    <row r="54531" ht="13.5" customHeight="1"/>
    <row r="54533" ht="13.5" customHeight="1"/>
    <row r="54535" ht="13.5" customHeight="1"/>
    <row r="54537" ht="13.5" customHeight="1"/>
    <row r="54539" ht="13.5" customHeight="1"/>
    <row r="54541" ht="13.5" customHeight="1"/>
    <row r="54543" ht="13.5" customHeight="1"/>
    <row r="54545" ht="13.5" customHeight="1"/>
    <row r="54547" ht="13.5" customHeight="1"/>
    <row r="54549" ht="13.5" customHeight="1"/>
    <row r="54551" ht="13.5" customHeight="1"/>
    <row r="54553" ht="13.5" customHeight="1"/>
    <row r="54555" ht="13.5" customHeight="1"/>
    <row r="54557" ht="13.5" customHeight="1"/>
    <row r="54559" ht="13.5" customHeight="1"/>
    <row r="54561" ht="13.5" customHeight="1"/>
    <row r="54563" ht="13.5" customHeight="1"/>
    <row r="54565" ht="13.5" customHeight="1"/>
    <row r="54567" ht="13.5" customHeight="1"/>
    <row r="54569" ht="13.5" customHeight="1"/>
    <row r="54571" ht="13.5" customHeight="1"/>
    <row r="54573" ht="13.5" customHeight="1"/>
    <row r="54575" ht="13.5" customHeight="1"/>
    <row r="54577" ht="13.5" customHeight="1"/>
    <row r="54579" ht="13.5" customHeight="1"/>
    <row r="54581" ht="13.5" customHeight="1"/>
    <row r="54583" ht="13.5" customHeight="1"/>
    <row r="54585" ht="13.5" customHeight="1"/>
    <row r="54587" ht="13.5" customHeight="1"/>
    <row r="54589" ht="13.5" customHeight="1"/>
    <row r="54591" ht="13.5" customHeight="1"/>
    <row r="54593" ht="13.5" customHeight="1"/>
    <row r="54595" ht="13.5" customHeight="1"/>
    <row r="54597" ht="13.5" customHeight="1"/>
    <row r="54599" ht="13.5" customHeight="1"/>
    <row r="54601" ht="13.5" customHeight="1"/>
    <row r="54603" ht="13.5" customHeight="1"/>
    <row r="54605" ht="13.5" customHeight="1"/>
    <row r="54607" ht="13.5" customHeight="1"/>
    <row r="54609" ht="13.5" customHeight="1"/>
    <row r="54611" ht="13.5" customHeight="1"/>
    <row r="54613" ht="13.5" customHeight="1"/>
    <row r="54615" ht="13.5" customHeight="1"/>
    <row r="54617" ht="13.5" customHeight="1"/>
    <row r="54619" ht="13.5" customHeight="1"/>
    <row r="54621" ht="13.5" customHeight="1"/>
    <row r="54623" ht="13.5" customHeight="1"/>
    <row r="54625" ht="13.5" customHeight="1"/>
    <row r="54627" ht="13.5" customHeight="1"/>
    <row r="54629" ht="13.5" customHeight="1"/>
    <row r="54631" ht="13.5" customHeight="1"/>
    <row r="54633" ht="13.5" customHeight="1"/>
    <row r="54635" ht="13.5" customHeight="1"/>
    <row r="54637" ht="13.5" customHeight="1"/>
    <row r="54639" ht="13.5" customHeight="1"/>
    <row r="54641" ht="13.5" customHeight="1"/>
    <row r="54643" ht="13.5" customHeight="1"/>
    <row r="54645" ht="13.5" customHeight="1"/>
    <row r="54647" ht="13.5" customHeight="1"/>
    <row r="54649" ht="13.5" customHeight="1"/>
    <row r="54651" ht="13.5" customHeight="1"/>
    <row r="54653" ht="13.5" customHeight="1"/>
    <row r="54655" ht="13.5" customHeight="1"/>
    <row r="54657" ht="13.5" customHeight="1"/>
    <row r="54659" ht="13.5" customHeight="1"/>
    <row r="54661" ht="13.5" customHeight="1"/>
    <row r="54663" ht="13.5" customHeight="1"/>
    <row r="54665" ht="13.5" customHeight="1"/>
    <row r="54667" ht="13.5" customHeight="1"/>
    <row r="54669" ht="13.5" customHeight="1"/>
    <row r="54671" ht="13.5" customHeight="1"/>
    <row r="54673" ht="13.5" customHeight="1"/>
    <row r="54675" ht="13.5" customHeight="1"/>
    <row r="54677" ht="13.5" customHeight="1"/>
    <row r="54679" ht="13.5" customHeight="1"/>
    <row r="54681" ht="13.5" customHeight="1"/>
    <row r="54683" ht="13.5" customHeight="1"/>
    <row r="54685" ht="13.5" customHeight="1"/>
    <row r="54687" ht="13.5" customHeight="1"/>
    <row r="54689" ht="13.5" customHeight="1"/>
    <row r="54691" ht="13.5" customHeight="1"/>
    <row r="54693" ht="13.5" customHeight="1"/>
    <row r="54695" ht="13.5" customHeight="1"/>
    <row r="54697" ht="13.5" customHeight="1"/>
    <row r="54699" ht="13.5" customHeight="1"/>
    <row r="54701" ht="13.5" customHeight="1"/>
    <row r="54703" ht="13.5" customHeight="1"/>
    <row r="54705" ht="13.5" customHeight="1"/>
    <row r="54707" ht="13.5" customHeight="1"/>
    <row r="54709" ht="13.5" customHeight="1"/>
    <row r="54711" ht="13.5" customHeight="1"/>
    <row r="54713" ht="13.5" customHeight="1"/>
    <row r="54715" ht="13.5" customHeight="1"/>
    <row r="54717" ht="13.5" customHeight="1"/>
    <row r="54719" ht="13.5" customHeight="1"/>
    <row r="54721" ht="13.5" customHeight="1"/>
    <row r="54723" ht="13.5" customHeight="1"/>
    <row r="54725" ht="13.5" customHeight="1"/>
    <row r="54727" ht="13.5" customHeight="1"/>
    <row r="54729" ht="13.5" customHeight="1"/>
    <row r="54731" ht="13.5" customHeight="1"/>
    <row r="54733" ht="13.5" customHeight="1"/>
    <row r="54735" ht="13.5" customHeight="1"/>
    <row r="54737" ht="13.5" customHeight="1"/>
    <row r="54739" ht="13.5" customHeight="1"/>
    <row r="54741" ht="13.5" customHeight="1"/>
    <row r="54743" ht="13.5" customHeight="1"/>
    <row r="54745" ht="13.5" customHeight="1"/>
    <row r="54747" ht="13.5" customHeight="1"/>
    <row r="54749" ht="13.5" customHeight="1"/>
    <row r="54751" ht="13.5" customHeight="1"/>
    <row r="54753" ht="13.5" customHeight="1"/>
    <row r="54755" ht="13.5" customHeight="1"/>
    <row r="54757" ht="13.5" customHeight="1"/>
    <row r="54759" ht="13.5" customHeight="1"/>
    <row r="54761" ht="13.5" customHeight="1"/>
    <row r="54763" ht="13.5" customHeight="1"/>
    <row r="54765" ht="13.5" customHeight="1"/>
    <row r="54767" ht="13.5" customHeight="1"/>
    <row r="54769" ht="13.5" customHeight="1"/>
    <row r="54771" ht="13.5" customHeight="1"/>
    <row r="54773" ht="13.5" customHeight="1"/>
    <row r="54775" ht="13.5" customHeight="1"/>
    <row r="54777" ht="13.5" customHeight="1"/>
    <row r="54779" ht="13.5" customHeight="1"/>
    <row r="54781" ht="13.5" customHeight="1"/>
    <row r="54783" ht="13.5" customHeight="1"/>
    <row r="54785" ht="13.5" customHeight="1"/>
    <row r="54787" ht="13.5" customHeight="1"/>
    <row r="54789" ht="13.5" customHeight="1"/>
    <row r="54791" ht="13.5" customHeight="1"/>
    <row r="54793" ht="13.5" customHeight="1"/>
    <row r="54795" ht="13.5" customHeight="1"/>
    <row r="54797" ht="13.5" customHeight="1"/>
    <row r="54799" ht="13.5" customHeight="1"/>
    <row r="54801" ht="13.5" customHeight="1"/>
    <row r="54803" ht="13.5" customHeight="1"/>
    <row r="54805" ht="13.5" customHeight="1"/>
    <row r="54807" ht="13.5" customHeight="1"/>
    <row r="54809" ht="13.5" customHeight="1"/>
    <row r="54811" ht="13.5" customHeight="1"/>
    <row r="54813" ht="13.5" customHeight="1"/>
    <row r="54815" ht="13.5" customHeight="1"/>
    <row r="54817" ht="13.5" customHeight="1"/>
    <row r="54819" ht="13.5" customHeight="1"/>
    <row r="54821" ht="13.5" customHeight="1"/>
    <row r="54823" ht="13.5" customHeight="1"/>
    <row r="54825" ht="13.5" customHeight="1"/>
    <row r="54827" ht="13.5" customHeight="1"/>
    <row r="54829" ht="13.5" customHeight="1"/>
    <row r="54831" ht="13.5" customHeight="1"/>
    <row r="54833" ht="13.5" customHeight="1"/>
    <row r="54835" ht="13.5" customHeight="1"/>
    <row r="54837" ht="13.5" customHeight="1"/>
    <row r="54839" ht="13.5" customHeight="1"/>
    <row r="54841" ht="13.5" customHeight="1"/>
    <row r="54843" ht="13.5" customHeight="1"/>
    <row r="54845" ht="13.5" customHeight="1"/>
    <row r="54847" ht="13.5" customHeight="1"/>
    <row r="54849" ht="13.5" customHeight="1"/>
    <row r="54851" ht="13.5" customHeight="1"/>
    <row r="54853" ht="13.5" customHeight="1"/>
    <row r="54855" ht="13.5" customHeight="1"/>
    <row r="54857" ht="13.5" customHeight="1"/>
    <row r="54859" ht="13.5" customHeight="1"/>
    <row r="54861" ht="13.5" customHeight="1"/>
    <row r="54863" ht="13.5" customHeight="1"/>
    <row r="54865" ht="13.5" customHeight="1"/>
    <row r="54867" ht="13.5" customHeight="1"/>
    <row r="54869" ht="13.5" customHeight="1"/>
    <row r="54871" ht="13.5" customHeight="1"/>
    <row r="54873" ht="13.5" customHeight="1"/>
    <row r="54875" ht="13.5" customHeight="1"/>
    <row r="54877" ht="13.5" customHeight="1"/>
    <row r="54879" ht="13.5" customHeight="1"/>
    <row r="54881" ht="13.5" customHeight="1"/>
    <row r="54883" ht="13.5" customHeight="1"/>
    <row r="54885" ht="13.5" customHeight="1"/>
    <row r="54887" ht="13.5" customHeight="1"/>
    <row r="54889" ht="13.5" customHeight="1"/>
    <row r="54891" ht="13.5" customHeight="1"/>
    <row r="54893" ht="13.5" customHeight="1"/>
    <row r="54895" ht="13.5" customHeight="1"/>
    <row r="54897" ht="13.5" customHeight="1"/>
    <row r="54899" ht="13.5" customHeight="1"/>
    <row r="54901" ht="13.5" customHeight="1"/>
    <row r="54903" ht="13.5" customHeight="1"/>
    <row r="54905" ht="13.5" customHeight="1"/>
    <row r="54907" ht="13.5" customHeight="1"/>
    <row r="54909" ht="13.5" customHeight="1"/>
    <row r="54911" ht="13.5" customHeight="1"/>
    <row r="54913" ht="13.5" customHeight="1"/>
    <row r="54915" ht="13.5" customHeight="1"/>
    <row r="54917" ht="13.5" customHeight="1"/>
    <row r="54919" ht="13.5" customHeight="1"/>
    <row r="54921" ht="13.5" customHeight="1"/>
    <row r="54923" ht="13.5" customHeight="1"/>
    <row r="54925" ht="13.5" customHeight="1"/>
    <row r="54927" ht="13.5" customHeight="1"/>
    <row r="54929" ht="13.5" customHeight="1"/>
    <row r="54931" ht="13.5" customHeight="1"/>
    <row r="54933" ht="13.5" customHeight="1"/>
    <row r="54935" ht="13.5" customHeight="1"/>
    <row r="54937" ht="13.5" customHeight="1"/>
    <row r="54939" ht="13.5" customHeight="1"/>
    <row r="54941" ht="13.5" customHeight="1"/>
    <row r="54943" ht="13.5" customHeight="1"/>
    <row r="54945" ht="13.5" customHeight="1"/>
    <row r="54947" ht="13.5" customHeight="1"/>
    <row r="54949" ht="13.5" customHeight="1"/>
    <row r="54951" ht="13.5" customHeight="1"/>
    <row r="54953" ht="13.5" customHeight="1"/>
    <row r="54955" ht="13.5" customHeight="1"/>
    <row r="54957" ht="13.5" customHeight="1"/>
    <row r="54959" ht="13.5" customHeight="1"/>
    <row r="54961" ht="13.5" customHeight="1"/>
    <row r="54963" ht="13.5" customHeight="1"/>
    <row r="54965" ht="13.5" customHeight="1"/>
    <row r="54967" ht="13.5" customHeight="1"/>
    <row r="54969" ht="13.5" customHeight="1"/>
    <row r="54971" ht="13.5" customHeight="1"/>
    <row r="54973" ht="13.5" customHeight="1"/>
    <row r="54975" ht="13.5" customHeight="1"/>
    <row r="54977" ht="13.5" customHeight="1"/>
    <row r="54979" ht="13.5" customHeight="1"/>
    <row r="54981" ht="13.5" customHeight="1"/>
    <row r="54983" ht="13.5" customHeight="1"/>
    <row r="54985" ht="13.5" customHeight="1"/>
    <row r="54987" ht="13.5" customHeight="1"/>
    <row r="54989" ht="13.5" customHeight="1"/>
    <row r="54991" ht="13.5" customHeight="1"/>
    <row r="54993" ht="13.5" customHeight="1"/>
    <row r="54995" ht="13.5" customHeight="1"/>
    <row r="54997" ht="13.5" customHeight="1"/>
    <row r="54999" ht="13.5" customHeight="1"/>
    <row r="55001" ht="13.5" customHeight="1"/>
    <row r="55003" ht="13.5" customHeight="1"/>
    <row r="55005" ht="13.5" customHeight="1"/>
    <row r="55007" ht="13.5" customHeight="1"/>
    <row r="55009" ht="13.5" customHeight="1"/>
    <row r="55011" ht="13.5" customHeight="1"/>
    <row r="55013" ht="13.5" customHeight="1"/>
    <row r="55015" ht="13.5" customHeight="1"/>
    <row r="55017" ht="13.5" customHeight="1"/>
    <row r="55019" ht="13.5" customHeight="1"/>
    <row r="55021" ht="13.5" customHeight="1"/>
    <row r="55023" ht="13.5" customHeight="1"/>
    <row r="55025" ht="13.5" customHeight="1"/>
    <row r="55027" ht="13.5" customHeight="1"/>
    <row r="55029" ht="13.5" customHeight="1"/>
    <row r="55031" ht="13.5" customHeight="1"/>
    <row r="55033" ht="13.5" customHeight="1"/>
    <row r="55035" ht="13.5" customHeight="1"/>
    <row r="55037" ht="13.5" customHeight="1"/>
    <row r="55039" ht="13.5" customHeight="1"/>
    <row r="55041" ht="13.5" customHeight="1"/>
    <row r="55043" ht="13.5" customHeight="1"/>
    <row r="55045" ht="13.5" customHeight="1"/>
    <row r="55047" ht="13.5" customHeight="1"/>
    <row r="55049" ht="13.5" customHeight="1"/>
    <row r="55051" ht="13.5" customHeight="1"/>
    <row r="55053" ht="13.5" customHeight="1"/>
    <row r="55055" ht="13.5" customHeight="1"/>
    <row r="55057" ht="13.5" customHeight="1"/>
    <row r="55059" ht="13.5" customHeight="1"/>
    <row r="55061" ht="13.5" customHeight="1"/>
    <row r="55063" ht="13.5" customHeight="1"/>
    <row r="55065" ht="13.5" customHeight="1"/>
    <row r="55067" ht="13.5" customHeight="1"/>
    <row r="55069" ht="13.5" customHeight="1"/>
    <row r="55071" ht="13.5" customHeight="1"/>
    <row r="55073" ht="13.5" customHeight="1"/>
    <row r="55075" ht="13.5" customHeight="1"/>
    <row r="55077" ht="13.5" customHeight="1"/>
    <row r="55079" ht="13.5" customHeight="1"/>
    <row r="55081" ht="13.5" customHeight="1"/>
    <row r="55083" ht="13.5" customHeight="1"/>
    <row r="55085" ht="13.5" customHeight="1"/>
    <row r="55087" ht="13.5" customHeight="1"/>
    <row r="55089" ht="13.5" customHeight="1"/>
    <row r="55091" ht="13.5" customHeight="1"/>
    <row r="55093" ht="13.5" customHeight="1"/>
    <row r="55095" ht="13.5" customHeight="1"/>
    <row r="55097" ht="13.5" customHeight="1"/>
    <row r="55099" ht="13.5" customHeight="1"/>
    <row r="55101" ht="13.5" customHeight="1"/>
    <row r="55103" ht="13.5" customHeight="1"/>
    <row r="55105" ht="13.5" customHeight="1"/>
    <row r="55107" ht="13.5" customHeight="1"/>
    <row r="55109" ht="13.5" customHeight="1"/>
    <row r="55111" ht="13.5" customHeight="1"/>
    <row r="55113" ht="13.5" customHeight="1"/>
    <row r="55115" ht="13.5" customHeight="1"/>
    <row r="55117" ht="13.5" customHeight="1"/>
    <row r="55119" ht="13.5" customHeight="1"/>
    <row r="55121" ht="13.5" customHeight="1"/>
    <row r="55123" ht="13.5" customHeight="1"/>
    <row r="55125" ht="13.5" customHeight="1"/>
    <row r="55127" ht="13.5" customHeight="1"/>
    <row r="55129" ht="13.5" customHeight="1"/>
    <row r="55131" ht="13.5" customHeight="1"/>
    <row r="55133" ht="13.5" customHeight="1"/>
    <row r="55135" ht="13.5" customHeight="1"/>
    <row r="55137" ht="13.5" customHeight="1"/>
    <row r="55139" ht="13.5" customHeight="1"/>
    <row r="55141" ht="13.5" customHeight="1"/>
    <row r="55143" ht="13.5" customHeight="1"/>
    <row r="55145" ht="13.5" customHeight="1"/>
    <row r="55147" ht="13.5" customHeight="1"/>
    <row r="55149" ht="13.5" customHeight="1"/>
    <row r="55151" ht="13.5" customHeight="1"/>
    <row r="55153" ht="13.5" customHeight="1"/>
    <row r="55155" ht="13.5" customHeight="1"/>
    <row r="55157" ht="13.5" customHeight="1"/>
    <row r="55159" ht="13.5" customHeight="1"/>
    <row r="55161" ht="13.5" customHeight="1"/>
    <row r="55163" ht="13.5" customHeight="1"/>
    <row r="55165" ht="13.5" customHeight="1"/>
    <row r="55167" ht="13.5" customHeight="1"/>
    <row r="55169" ht="13.5" customHeight="1"/>
    <row r="55171" ht="13.5" customHeight="1"/>
    <row r="55173" ht="13.5" customHeight="1"/>
    <row r="55175" ht="13.5" customHeight="1"/>
    <row r="55177" ht="13.5" customHeight="1"/>
    <row r="55179" ht="13.5" customHeight="1"/>
    <row r="55181" ht="13.5" customHeight="1"/>
    <row r="55183" ht="13.5" customHeight="1"/>
    <row r="55185" ht="13.5" customHeight="1"/>
    <row r="55187" ht="13.5" customHeight="1"/>
    <row r="55189" ht="13.5" customHeight="1"/>
    <row r="55191" ht="13.5" customHeight="1"/>
    <row r="55193" ht="13.5" customHeight="1"/>
    <row r="55195" ht="13.5" customHeight="1"/>
    <row r="55197" ht="13.5" customHeight="1"/>
    <row r="55199" ht="13.5" customHeight="1"/>
    <row r="55201" ht="13.5" customHeight="1"/>
    <row r="55203" ht="13.5" customHeight="1"/>
    <row r="55205" ht="13.5" customHeight="1"/>
    <row r="55207" ht="13.5" customHeight="1"/>
    <row r="55209" ht="13.5" customHeight="1"/>
    <row r="55211" ht="13.5" customHeight="1"/>
    <row r="55213" ht="13.5" customHeight="1"/>
    <row r="55215" ht="13.5" customHeight="1"/>
    <row r="55217" ht="13.5" customHeight="1"/>
    <row r="55219" ht="13.5" customHeight="1"/>
    <row r="55221" ht="13.5" customHeight="1"/>
    <row r="55223" ht="13.5" customHeight="1"/>
    <row r="55225" ht="13.5" customHeight="1"/>
    <row r="55227" ht="13.5" customHeight="1"/>
    <row r="55229" ht="13.5" customHeight="1"/>
    <row r="55231" ht="13.5" customHeight="1"/>
    <row r="55233" ht="13.5" customHeight="1"/>
    <row r="55235" ht="13.5" customHeight="1"/>
    <row r="55237" ht="13.5" customHeight="1"/>
    <row r="55239" ht="13.5" customHeight="1"/>
    <row r="55241" ht="13.5" customHeight="1"/>
    <row r="55243" ht="13.5" customHeight="1"/>
    <row r="55245" ht="13.5" customHeight="1"/>
    <row r="55247" ht="13.5" customHeight="1"/>
    <row r="55249" ht="13.5" customHeight="1"/>
    <row r="55251" ht="13.5" customHeight="1"/>
    <row r="55253" ht="13.5" customHeight="1"/>
    <row r="55255" ht="13.5" customHeight="1"/>
    <row r="55257" ht="13.5" customHeight="1"/>
    <row r="55259" ht="13.5" customHeight="1"/>
    <row r="55261" ht="13.5" customHeight="1"/>
    <row r="55263" ht="13.5" customHeight="1"/>
    <row r="55265" ht="13.5" customHeight="1"/>
    <row r="55267" ht="13.5" customHeight="1"/>
    <row r="55269" ht="13.5" customHeight="1"/>
    <row r="55271" ht="13.5" customHeight="1"/>
    <row r="55273" ht="13.5" customHeight="1"/>
    <row r="55275" ht="13.5" customHeight="1"/>
    <row r="55277" ht="13.5" customHeight="1"/>
    <row r="55279" ht="13.5" customHeight="1"/>
    <row r="55281" ht="13.5" customHeight="1"/>
    <row r="55283" ht="13.5" customHeight="1"/>
    <row r="55285" ht="13.5" customHeight="1"/>
    <row r="55287" ht="13.5" customHeight="1"/>
    <row r="55289" ht="13.5" customHeight="1"/>
    <row r="55291" ht="13.5" customHeight="1"/>
    <row r="55293" ht="13.5" customHeight="1"/>
    <row r="55295" ht="13.5" customHeight="1"/>
    <row r="55297" ht="13.5" customHeight="1"/>
    <row r="55299" ht="13.5" customHeight="1"/>
    <row r="55301" ht="13.5" customHeight="1"/>
    <row r="55303" ht="13.5" customHeight="1"/>
    <row r="55305" ht="13.5" customHeight="1"/>
    <row r="55307" ht="13.5" customHeight="1"/>
    <row r="55309" ht="13.5" customHeight="1"/>
    <row r="55311" ht="13.5" customHeight="1"/>
    <row r="55313" ht="13.5" customHeight="1"/>
    <row r="55315" ht="13.5" customHeight="1"/>
    <row r="55317" ht="13.5" customHeight="1"/>
    <row r="55319" ht="13.5" customHeight="1"/>
    <row r="55321" ht="13.5" customHeight="1"/>
    <row r="55323" ht="13.5" customHeight="1"/>
    <row r="55325" ht="13.5" customHeight="1"/>
    <row r="55327" ht="13.5" customHeight="1"/>
    <row r="55329" ht="13.5" customHeight="1"/>
    <row r="55331" ht="13.5" customHeight="1"/>
    <row r="55333" ht="13.5" customHeight="1"/>
    <row r="55335" ht="13.5" customHeight="1"/>
    <row r="55337" ht="13.5" customHeight="1"/>
    <row r="55339" ht="13.5" customHeight="1"/>
    <row r="55341" ht="13.5" customHeight="1"/>
    <row r="55343" ht="13.5" customHeight="1"/>
    <row r="55345" ht="13.5" customHeight="1"/>
    <row r="55347" ht="13.5" customHeight="1"/>
    <row r="55349" ht="13.5" customHeight="1"/>
    <row r="55351" ht="13.5" customHeight="1"/>
    <row r="55353" ht="13.5" customHeight="1"/>
    <row r="55355" ht="13.5" customHeight="1"/>
    <row r="55357" ht="13.5" customHeight="1"/>
    <row r="55359" ht="13.5" customHeight="1"/>
    <row r="55361" ht="13.5" customHeight="1"/>
    <row r="55363" ht="13.5" customHeight="1"/>
    <row r="55365" ht="13.5" customHeight="1"/>
    <row r="55367" ht="13.5" customHeight="1"/>
    <row r="55369" ht="13.5" customHeight="1"/>
    <row r="55371" ht="13.5" customHeight="1"/>
    <row r="55373" ht="13.5" customHeight="1"/>
    <row r="55375" ht="13.5" customHeight="1"/>
    <row r="55377" ht="13.5" customHeight="1"/>
    <row r="55379" ht="13.5" customHeight="1"/>
    <row r="55381" ht="13.5" customHeight="1"/>
    <row r="55383" ht="13.5" customHeight="1"/>
    <row r="55385" ht="13.5" customHeight="1"/>
    <row r="55387" ht="13.5" customHeight="1"/>
    <row r="55389" ht="13.5" customHeight="1"/>
    <row r="55391" ht="13.5" customHeight="1"/>
    <row r="55393" ht="13.5" customHeight="1"/>
    <row r="55395" ht="13.5" customHeight="1"/>
    <row r="55397" ht="13.5" customHeight="1"/>
    <row r="55399" ht="13.5" customHeight="1"/>
    <row r="55401" ht="13.5" customHeight="1"/>
    <row r="55403" ht="13.5" customHeight="1"/>
    <row r="55405" ht="13.5" customHeight="1"/>
    <row r="55407" ht="13.5" customHeight="1"/>
    <row r="55409" ht="13.5" customHeight="1"/>
    <row r="55411" ht="13.5" customHeight="1"/>
    <row r="55413" ht="13.5" customHeight="1"/>
    <row r="55415" ht="13.5" customHeight="1"/>
    <row r="55417" ht="13.5" customHeight="1"/>
    <row r="55419" ht="13.5" customHeight="1"/>
    <row r="55421" ht="13.5" customHeight="1"/>
    <row r="55423" ht="13.5" customHeight="1"/>
    <row r="55425" ht="13.5" customHeight="1"/>
    <row r="55427" ht="13.5" customHeight="1"/>
    <row r="55429" ht="13.5" customHeight="1"/>
    <row r="55431" ht="13.5" customHeight="1"/>
    <row r="55433" ht="13.5" customHeight="1"/>
    <row r="55435" ht="13.5" customHeight="1"/>
    <row r="55437" ht="13.5" customHeight="1"/>
    <row r="55439" ht="13.5" customHeight="1"/>
    <row r="55441" ht="13.5" customHeight="1"/>
    <row r="55443" ht="13.5" customHeight="1"/>
    <row r="55445" ht="13.5" customHeight="1"/>
    <row r="55447" ht="13.5" customHeight="1"/>
    <row r="55449" ht="13.5" customHeight="1"/>
    <row r="55451" ht="13.5" customHeight="1"/>
    <row r="55453" ht="13.5" customHeight="1"/>
    <row r="55455" ht="13.5" customHeight="1"/>
    <row r="55457" ht="13.5" customHeight="1"/>
    <row r="55459" ht="13.5" customHeight="1"/>
    <row r="55461" ht="13.5" customHeight="1"/>
    <row r="55463" ht="13.5" customHeight="1"/>
    <row r="55465" ht="13.5" customHeight="1"/>
    <row r="55467" ht="13.5" customHeight="1"/>
    <row r="55469" ht="13.5" customHeight="1"/>
    <row r="55471" ht="13.5" customHeight="1"/>
    <row r="55473" ht="13.5" customHeight="1"/>
    <row r="55475" ht="13.5" customHeight="1"/>
    <row r="55477" ht="13.5" customHeight="1"/>
    <row r="55479" ht="13.5" customHeight="1"/>
    <row r="55481" ht="13.5" customHeight="1"/>
    <row r="55483" ht="13.5" customHeight="1"/>
    <row r="55485" ht="13.5" customHeight="1"/>
    <row r="55487" ht="13.5" customHeight="1"/>
    <row r="55489" ht="13.5" customHeight="1"/>
    <row r="55491" ht="13.5" customHeight="1"/>
    <row r="55493" ht="13.5" customHeight="1"/>
    <row r="55495" ht="13.5" customHeight="1"/>
    <row r="55497" ht="13.5" customHeight="1"/>
    <row r="55499" ht="13.5" customHeight="1"/>
    <row r="55501" ht="13.5" customHeight="1"/>
    <row r="55503" ht="13.5" customHeight="1"/>
    <row r="55505" ht="13.5" customHeight="1"/>
    <row r="55507" ht="13.5" customHeight="1"/>
    <row r="55509" ht="13.5" customHeight="1"/>
    <row r="55511" ht="13.5" customHeight="1"/>
    <row r="55513" ht="13.5" customHeight="1"/>
    <row r="55515" ht="13.5" customHeight="1"/>
    <row r="55517" ht="13.5" customHeight="1"/>
    <row r="55519" ht="13.5" customHeight="1"/>
    <row r="55521" ht="13.5" customHeight="1"/>
    <row r="55523" ht="13.5" customHeight="1"/>
    <row r="55525" ht="13.5" customHeight="1"/>
    <row r="55527" ht="13.5" customHeight="1"/>
    <row r="55529" ht="13.5" customHeight="1"/>
    <row r="55531" ht="13.5" customHeight="1"/>
    <row r="55533" ht="13.5" customHeight="1"/>
    <row r="55535" ht="13.5" customHeight="1"/>
    <row r="55537" ht="13.5" customHeight="1"/>
    <row r="55539" ht="13.5" customHeight="1"/>
    <row r="55541" ht="13.5" customHeight="1"/>
    <row r="55543" ht="13.5" customHeight="1"/>
    <row r="55545" ht="13.5" customHeight="1"/>
    <row r="55547" ht="13.5" customHeight="1"/>
    <row r="55549" ht="13.5" customHeight="1"/>
    <row r="55551" ht="13.5" customHeight="1"/>
    <row r="55553" ht="13.5" customHeight="1"/>
    <row r="55555" ht="13.5" customHeight="1"/>
    <row r="55557" ht="13.5" customHeight="1"/>
    <row r="55559" ht="13.5" customHeight="1"/>
    <row r="55561" ht="13.5" customHeight="1"/>
    <row r="55563" ht="13.5" customHeight="1"/>
    <row r="55565" ht="13.5" customHeight="1"/>
    <row r="55567" ht="13.5" customHeight="1"/>
    <row r="55569" ht="13.5" customHeight="1"/>
    <row r="55571" ht="13.5" customHeight="1"/>
    <row r="55573" ht="13.5" customHeight="1"/>
    <row r="55575" ht="13.5" customHeight="1"/>
    <row r="55577" ht="13.5" customHeight="1"/>
    <row r="55579" ht="13.5" customHeight="1"/>
    <row r="55581" ht="13.5" customHeight="1"/>
    <row r="55583" ht="13.5" customHeight="1"/>
    <row r="55585" ht="13.5" customHeight="1"/>
    <row r="55587" ht="13.5" customHeight="1"/>
    <row r="55589" ht="13.5" customHeight="1"/>
    <row r="55591" ht="13.5" customHeight="1"/>
    <row r="55593" ht="13.5" customHeight="1"/>
    <row r="55595" ht="13.5" customHeight="1"/>
    <row r="55597" ht="13.5" customHeight="1"/>
    <row r="55599" ht="13.5" customHeight="1"/>
    <row r="55601" ht="13.5" customHeight="1"/>
    <row r="55603" ht="13.5" customHeight="1"/>
    <row r="55605" ht="13.5" customHeight="1"/>
    <row r="55607" ht="13.5" customHeight="1"/>
    <row r="55609" ht="13.5" customHeight="1"/>
    <row r="55611" ht="13.5" customHeight="1"/>
    <row r="55613" ht="13.5" customHeight="1"/>
    <row r="55615" ht="13.5" customHeight="1"/>
    <row r="55617" ht="13.5" customHeight="1"/>
    <row r="55619" ht="13.5" customHeight="1"/>
    <row r="55621" ht="13.5" customHeight="1"/>
    <row r="55623" ht="13.5" customHeight="1"/>
    <row r="55625" ht="13.5" customHeight="1"/>
    <row r="55627" ht="13.5" customHeight="1"/>
    <row r="55629" ht="13.5" customHeight="1"/>
    <row r="55631" ht="13.5" customHeight="1"/>
    <row r="55633" ht="13.5" customHeight="1"/>
    <row r="55635" ht="13.5" customHeight="1"/>
    <row r="55637" ht="13.5" customHeight="1"/>
    <row r="55639" ht="13.5" customHeight="1"/>
    <row r="55641" ht="13.5" customHeight="1"/>
    <row r="55643" ht="13.5" customHeight="1"/>
    <row r="55645" ht="13.5" customHeight="1"/>
    <row r="55647" ht="13.5" customHeight="1"/>
    <row r="55649" ht="13.5" customHeight="1"/>
    <row r="55651" ht="13.5" customHeight="1"/>
    <row r="55653" ht="13.5" customHeight="1"/>
    <row r="55655" ht="13.5" customHeight="1"/>
    <row r="55657" ht="13.5" customHeight="1"/>
    <row r="55659" ht="13.5" customHeight="1"/>
    <row r="55661" ht="13.5" customHeight="1"/>
    <row r="55663" ht="13.5" customHeight="1"/>
    <row r="55665" ht="13.5" customHeight="1"/>
    <row r="55667" ht="13.5" customHeight="1"/>
    <row r="55669" ht="13.5" customHeight="1"/>
    <row r="55671" ht="13.5" customHeight="1"/>
    <row r="55673" ht="13.5" customHeight="1"/>
    <row r="55675" ht="13.5" customHeight="1"/>
    <row r="55677" ht="13.5" customHeight="1"/>
    <row r="55679" ht="13.5" customHeight="1"/>
    <row r="55681" ht="13.5" customHeight="1"/>
    <row r="55683" ht="13.5" customHeight="1"/>
    <row r="55685" ht="13.5" customHeight="1"/>
    <row r="55687" ht="13.5" customHeight="1"/>
    <row r="55689" ht="13.5" customHeight="1"/>
    <row r="55691" ht="13.5" customHeight="1"/>
    <row r="55693" ht="13.5" customHeight="1"/>
    <row r="55695" ht="13.5" customHeight="1"/>
    <row r="55697" ht="13.5" customHeight="1"/>
    <row r="55699" ht="13.5" customHeight="1"/>
    <row r="55701" ht="13.5" customHeight="1"/>
    <row r="55703" ht="13.5" customHeight="1"/>
    <row r="55705" ht="13.5" customHeight="1"/>
    <row r="55707" ht="13.5" customHeight="1"/>
    <row r="55709" ht="13.5" customHeight="1"/>
    <row r="55711" ht="13.5" customHeight="1"/>
    <row r="55713" ht="13.5" customHeight="1"/>
    <row r="55715" ht="13.5" customHeight="1"/>
    <row r="55717" ht="13.5" customHeight="1"/>
    <row r="55719" ht="13.5" customHeight="1"/>
    <row r="55721" ht="13.5" customHeight="1"/>
    <row r="55723" ht="13.5" customHeight="1"/>
    <row r="55725" ht="13.5" customHeight="1"/>
    <row r="55727" ht="13.5" customHeight="1"/>
    <row r="55729" ht="13.5" customHeight="1"/>
    <row r="55731" ht="13.5" customHeight="1"/>
    <row r="55733" ht="13.5" customHeight="1"/>
    <row r="55735" ht="13.5" customHeight="1"/>
    <row r="55737" ht="13.5" customHeight="1"/>
    <row r="55739" ht="13.5" customHeight="1"/>
    <row r="55741" ht="13.5" customHeight="1"/>
    <row r="55743" ht="13.5" customHeight="1"/>
    <row r="55745" ht="13.5" customHeight="1"/>
    <row r="55747" ht="13.5" customHeight="1"/>
    <row r="55749" ht="13.5" customHeight="1"/>
    <row r="55751" ht="13.5" customHeight="1"/>
    <row r="55753" ht="13.5" customHeight="1"/>
    <row r="55755" ht="13.5" customHeight="1"/>
    <row r="55757" ht="13.5" customHeight="1"/>
    <row r="55759" ht="13.5" customHeight="1"/>
    <row r="55761" ht="13.5" customHeight="1"/>
    <row r="55763" ht="13.5" customHeight="1"/>
    <row r="55765" ht="13.5" customHeight="1"/>
    <row r="55767" ht="13.5" customHeight="1"/>
    <row r="55769" ht="13.5" customHeight="1"/>
    <row r="55771" ht="13.5" customHeight="1"/>
    <row r="55773" ht="13.5" customHeight="1"/>
    <row r="55775" ht="13.5" customHeight="1"/>
    <row r="55777" ht="13.5" customHeight="1"/>
    <row r="55779" ht="13.5" customHeight="1"/>
    <row r="55781" ht="13.5" customHeight="1"/>
    <row r="55783" ht="13.5" customHeight="1"/>
    <row r="55785" ht="13.5" customHeight="1"/>
    <row r="55787" ht="13.5" customHeight="1"/>
    <row r="55789" ht="13.5" customHeight="1"/>
    <row r="55791" ht="13.5" customHeight="1"/>
    <row r="55793" ht="13.5" customHeight="1"/>
    <row r="55795" ht="13.5" customHeight="1"/>
    <row r="55797" ht="13.5" customHeight="1"/>
    <row r="55799" ht="13.5" customHeight="1"/>
    <row r="55801" ht="13.5" customHeight="1"/>
    <row r="55803" ht="13.5" customHeight="1"/>
    <row r="55805" ht="13.5" customHeight="1"/>
    <row r="55807" ht="13.5" customHeight="1"/>
    <row r="55809" ht="13.5" customHeight="1"/>
    <row r="55811" ht="13.5" customHeight="1"/>
    <row r="55813" ht="13.5" customHeight="1"/>
    <row r="55815" ht="13.5" customHeight="1"/>
    <row r="55817" ht="13.5" customHeight="1"/>
    <row r="55819" ht="13.5" customHeight="1"/>
    <row r="55821" ht="13.5" customHeight="1"/>
    <row r="55823" ht="13.5" customHeight="1"/>
    <row r="55825" ht="13.5" customHeight="1"/>
    <row r="55827" ht="13.5" customHeight="1"/>
    <row r="55829" ht="13.5" customHeight="1"/>
    <row r="55831" ht="13.5" customHeight="1"/>
    <row r="55833" ht="13.5" customHeight="1"/>
    <row r="55835" ht="13.5" customHeight="1"/>
    <row r="55837" ht="13.5" customHeight="1"/>
    <row r="55839" ht="13.5" customHeight="1"/>
    <row r="55841" ht="13.5" customHeight="1"/>
    <row r="55843" ht="13.5" customHeight="1"/>
    <row r="55845" ht="13.5" customHeight="1"/>
    <row r="55847" ht="13.5" customHeight="1"/>
    <row r="55849" ht="13.5" customHeight="1"/>
    <row r="55851" ht="13.5" customHeight="1"/>
    <row r="55853" ht="13.5" customHeight="1"/>
    <row r="55855" ht="13.5" customHeight="1"/>
    <row r="55857" ht="13.5" customHeight="1"/>
    <row r="55859" ht="13.5" customHeight="1"/>
    <row r="55861" ht="13.5" customHeight="1"/>
    <row r="55863" ht="13.5" customHeight="1"/>
    <row r="55865" ht="13.5" customHeight="1"/>
    <row r="55867" ht="13.5" customHeight="1"/>
    <row r="55869" ht="13.5" customHeight="1"/>
    <row r="55871" ht="13.5" customHeight="1"/>
    <row r="55873" ht="13.5" customHeight="1"/>
    <row r="55875" ht="13.5" customHeight="1"/>
    <row r="55877" ht="13.5" customHeight="1"/>
    <row r="55879" ht="13.5" customHeight="1"/>
    <row r="55881" ht="13.5" customHeight="1"/>
    <row r="55883" ht="13.5" customHeight="1"/>
    <row r="55885" ht="13.5" customHeight="1"/>
    <row r="55887" ht="13.5" customHeight="1"/>
    <row r="55889" ht="13.5" customHeight="1"/>
    <row r="55891" ht="13.5" customHeight="1"/>
    <row r="55893" ht="13.5" customHeight="1"/>
    <row r="55895" ht="13.5" customHeight="1"/>
    <row r="55897" ht="13.5" customHeight="1"/>
    <row r="55899" ht="13.5" customHeight="1"/>
    <row r="55901" ht="13.5" customHeight="1"/>
    <row r="55903" ht="13.5" customHeight="1"/>
    <row r="55905" ht="13.5" customHeight="1"/>
    <row r="55907" ht="13.5" customHeight="1"/>
    <row r="55909" ht="13.5" customHeight="1"/>
    <row r="55911" ht="13.5" customHeight="1"/>
    <row r="55913" ht="13.5" customHeight="1"/>
    <row r="55915" ht="13.5" customHeight="1"/>
    <row r="55917" ht="13.5" customHeight="1"/>
    <row r="55919" ht="13.5" customHeight="1"/>
    <row r="55921" ht="13.5" customHeight="1"/>
    <row r="55923" ht="13.5" customHeight="1"/>
    <row r="55925" ht="13.5" customHeight="1"/>
    <row r="55927" ht="13.5" customHeight="1"/>
    <row r="55929" ht="13.5" customHeight="1"/>
    <row r="55931" ht="13.5" customHeight="1"/>
    <row r="55933" ht="13.5" customHeight="1"/>
    <row r="55935" ht="13.5" customHeight="1"/>
    <row r="55937" ht="13.5" customHeight="1"/>
    <row r="55939" ht="13.5" customHeight="1"/>
    <row r="55941" ht="13.5" customHeight="1"/>
    <row r="55943" ht="13.5" customHeight="1"/>
    <row r="55945" ht="13.5" customHeight="1"/>
    <row r="55947" ht="13.5" customHeight="1"/>
    <row r="55949" ht="13.5" customHeight="1"/>
    <row r="55951" ht="13.5" customHeight="1"/>
    <row r="55953" ht="13.5" customHeight="1"/>
    <row r="55955" ht="13.5" customHeight="1"/>
    <row r="55957" ht="13.5" customHeight="1"/>
    <row r="55959" ht="13.5" customHeight="1"/>
    <row r="55961" ht="13.5" customHeight="1"/>
    <row r="55963" ht="13.5" customHeight="1"/>
    <row r="55965" ht="13.5" customHeight="1"/>
    <row r="55967" ht="13.5" customHeight="1"/>
    <row r="55969" ht="13.5" customHeight="1"/>
    <row r="55971" ht="13.5" customHeight="1"/>
    <row r="55973" ht="13.5" customHeight="1"/>
    <row r="55975" ht="13.5" customHeight="1"/>
    <row r="55977" ht="13.5" customHeight="1"/>
    <row r="55979" ht="13.5" customHeight="1"/>
    <row r="55981" ht="13.5" customHeight="1"/>
    <row r="55983" ht="13.5" customHeight="1"/>
    <row r="55985" ht="13.5" customHeight="1"/>
    <row r="55987" ht="13.5" customHeight="1"/>
    <row r="55989" ht="13.5" customHeight="1"/>
    <row r="55991" ht="13.5" customHeight="1"/>
    <row r="55993" ht="13.5" customHeight="1"/>
    <row r="55995" ht="13.5" customHeight="1"/>
    <row r="55997" ht="13.5" customHeight="1"/>
    <row r="55999" ht="13.5" customHeight="1"/>
    <row r="56001" ht="13.5" customHeight="1"/>
    <row r="56003" ht="13.5" customHeight="1"/>
    <row r="56005" ht="13.5" customHeight="1"/>
    <row r="56007" ht="13.5" customHeight="1"/>
    <row r="56009" ht="13.5" customHeight="1"/>
    <row r="56011" ht="13.5" customHeight="1"/>
    <row r="56013" ht="13.5" customHeight="1"/>
    <row r="56015" ht="13.5" customHeight="1"/>
    <row r="56017" ht="13.5" customHeight="1"/>
    <row r="56019" ht="13.5" customHeight="1"/>
    <row r="56021" ht="13.5" customHeight="1"/>
    <row r="56023" ht="13.5" customHeight="1"/>
    <row r="56025" ht="13.5" customHeight="1"/>
    <row r="56027" ht="13.5" customHeight="1"/>
    <row r="56029" ht="13.5" customHeight="1"/>
    <row r="56031" ht="13.5" customHeight="1"/>
    <row r="56033" ht="13.5" customHeight="1"/>
    <row r="56035" ht="13.5" customHeight="1"/>
    <row r="56037" ht="13.5" customHeight="1"/>
    <row r="56039" ht="13.5" customHeight="1"/>
    <row r="56041" ht="13.5" customHeight="1"/>
    <row r="56043" ht="13.5" customHeight="1"/>
    <row r="56045" ht="13.5" customHeight="1"/>
    <row r="56047" ht="13.5" customHeight="1"/>
    <row r="56049" ht="13.5" customHeight="1"/>
    <row r="56051" ht="13.5" customHeight="1"/>
    <row r="56053" ht="13.5" customHeight="1"/>
    <row r="56055" ht="13.5" customHeight="1"/>
    <row r="56057" ht="13.5" customHeight="1"/>
    <row r="56059" ht="13.5" customHeight="1"/>
    <row r="56061" ht="13.5" customHeight="1"/>
    <row r="56063" ht="13.5" customHeight="1"/>
    <row r="56065" ht="13.5" customHeight="1"/>
    <row r="56067" ht="13.5" customHeight="1"/>
    <row r="56069" ht="13.5" customHeight="1"/>
    <row r="56071" ht="13.5" customHeight="1"/>
    <row r="56073" ht="13.5" customHeight="1"/>
    <row r="56075" ht="13.5" customHeight="1"/>
    <row r="56077" ht="13.5" customHeight="1"/>
    <row r="56079" ht="13.5" customHeight="1"/>
    <row r="56081" ht="13.5" customHeight="1"/>
    <row r="56083" ht="13.5" customHeight="1"/>
    <row r="56085" ht="13.5" customHeight="1"/>
    <row r="56087" ht="13.5" customHeight="1"/>
    <row r="56089" ht="13.5" customHeight="1"/>
    <row r="56091" ht="13.5" customHeight="1"/>
    <row r="56093" ht="13.5" customHeight="1"/>
    <row r="56095" ht="13.5" customHeight="1"/>
    <row r="56097" ht="13.5" customHeight="1"/>
    <row r="56099" ht="13.5" customHeight="1"/>
    <row r="56101" ht="13.5" customHeight="1"/>
    <row r="56103" ht="13.5" customHeight="1"/>
    <row r="56105" ht="13.5" customHeight="1"/>
    <row r="56107" ht="13.5" customHeight="1"/>
    <row r="56109" ht="13.5" customHeight="1"/>
    <row r="56111" ht="13.5" customHeight="1"/>
    <row r="56113" ht="13.5" customHeight="1"/>
    <row r="56115" ht="13.5" customHeight="1"/>
    <row r="56117" ht="13.5" customHeight="1"/>
    <row r="56119" ht="13.5" customHeight="1"/>
    <row r="56121" ht="13.5" customHeight="1"/>
    <row r="56123" ht="13.5" customHeight="1"/>
    <row r="56125" ht="13.5" customHeight="1"/>
    <row r="56127" ht="13.5" customHeight="1"/>
    <row r="56129" ht="13.5" customHeight="1"/>
    <row r="56131" ht="13.5" customHeight="1"/>
    <row r="56133" ht="13.5" customHeight="1"/>
    <row r="56135" ht="13.5" customHeight="1"/>
    <row r="56137" ht="13.5" customHeight="1"/>
    <row r="56139" ht="13.5" customHeight="1"/>
    <row r="56141" ht="13.5" customHeight="1"/>
    <row r="56143" ht="13.5" customHeight="1"/>
    <row r="56145" ht="13.5" customHeight="1"/>
    <row r="56147" ht="13.5" customHeight="1"/>
    <row r="56149" ht="13.5" customHeight="1"/>
    <row r="56151" ht="13.5" customHeight="1"/>
    <row r="56153" ht="13.5" customHeight="1"/>
    <row r="56155" ht="13.5" customHeight="1"/>
    <row r="56157" ht="13.5" customHeight="1"/>
    <row r="56159" ht="13.5" customHeight="1"/>
    <row r="56161" ht="13.5" customHeight="1"/>
    <row r="56163" ht="13.5" customHeight="1"/>
    <row r="56165" ht="13.5" customHeight="1"/>
    <row r="56167" ht="13.5" customHeight="1"/>
    <row r="56169" ht="13.5" customHeight="1"/>
    <row r="56171" ht="13.5" customHeight="1"/>
    <row r="56173" ht="13.5" customHeight="1"/>
    <row r="56175" ht="13.5" customHeight="1"/>
    <row r="56177" ht="13.5" customHeight="1"/>
    <row r="56179" ht="13.5" customHeight="1"/>
    <row r="56181" ht="13.5" customHeight="1"/>
    <row r="56183" ht="13.5" customHeight="1"/>
    <row r="56185" ht="13.5" customHeight="1"/>
    <row r="56187" ht="13.5" customHeight="1"/>
    <row r="56189" ht="13.5" customHeight="1"/>
    <row r="56191" ht="13.5" customHeight="1"/>
    <row r="56193" ht="13.5" customHeight="1"/>
    <row r="56195" ht="13.5" customHeight="1"/>
    <row r="56197" ht="13.5" customHeight="1"/>
    <row r="56199" ht="13.5" customHeight="1"/>
    <row r="56201" ht="13.5" customHeight="1"/>
    <row r="56203" ht="13.5" customHeight="1"/>
    <row r="56205" ht="13.5" customHeight="1"/>
    <row r="56207" ht="13.5" customHeight="1"/>
    <row r="56209" ht="13.5" customHeight="1"/>
    <row r="56211" ht="13.5" customHeight="1"/>
    <row r="56213" ht="13.5" customHeight="1"/>
    <row r="56215" ht="13.5" customHeight="1"/>
    <row r="56217" ht="13.5" customHeight="1"/>
    <row r="56219" ht="13.5" customHeight="1"/>
    <row r="56221" ht="13.5" customHeight="1"/>
    <row r="56223" ht="13.5" customHeight="1"/>
    <row r="56225" ht="13.5" customHeight="1"/>
    <row r="56227" ht="13.5" customHeight="1"/>
    <row r="56229" ht="13.5" customHeight="1"/>
    <row r="56231" ht="13.5" customHeight="1"/>
    <row r="56233" ht="13.5" customHeight="1"/>
    <row r="56235" ht="13.5" customHeight="1"/>
    <row r="56237" ht="13.5" customHeight="1"/>
    <row r="56239" ht="13.5" customHeight="1"/>
    <row r="56241" ht="13.5" customHeight="1"/>
    <row r="56243" ht="13.5" customHeight="1"/>
    <row r="56245" ht="13.5" customHeight="1"/>
    <row r="56247" ht="13.5" customHeight="1"/>
    <row r="56249" ht="13.5" customHeight="1"/>
    <row r="56251" ht="13.5" customHeight="1"/>
    <row r="56253" ht="13.5" customHeight="1"/>
    <row r="56255" ht="13.5" customHeight="1"/>
    <row r="56257" ht="13.5" customHeight="1"/>
    <row r="56259" ht="13.5" customHeight="1"/>
    <row r="56261" ht="13.5" customHeight="1"/>
    <row r="56263" ht="13.5" customHeight="1"/>
    <row r="56265" ht="13.5" customHeight="1"/>
    <row r="56267" ht="13.5" customHeight="1"/>
    <row r="56269" ht="13.5" customHeight="1"/>
    <row r="56271" ht="13.5" customHeight="1"/>
    <row r="56273" ht="13.5" customHeight="1"/>
    <row r="56275" ht="13.5" customHeight="1"/>
    <row r="56277" ht="13.5" customHeight="1"/>
    <row r="56279" ht="13.5" customHeight="1"/>
    <row r="56281" ht="13.5" customHeight="1"/>
    <row r="56283" ht="13.5" customHeight="1"/>
    <row r="56285" ht="13.5" customHeight="1"/>
    <row r="56287" ht="13.5" customHeight="1"/>
    <row r="56289" ht="13.5" customHeight="1"/>
    <row r="56291" ht="13.5" customHeight="1"/>
    <row r="56293" ht="13.5" customHeight="1"/>
    <row r="56295" ht="13.5" customHeight="1"/>
    <row r="56297" ht="13.5" customHeight="1"/>
    <row r="56299" ht="13.5" customHeight="1"/>
    <row r="56301" ht="13.5" customHeight="1"/>
    <row r="56303" ht="13.5" customHeight="1"/>
    <row r="56305" ht="13.5" customHeight="1"/>
    <row r="56307" ht="13.5" customHeight="1"/>
    <row r="56309" ht="13.5" customHeight="1"/>
    <row r="56311" ht="13.5" customHeight="1"/>
    <row r="56313" ht="13.5" customHeight="1"/>
    <row r="56315" ht="13.5" customHeight="1"/>
    <row r="56317" ht="13.5" customHeight="1"/>
    <row r="56319" ht="13.5" customHeight="1"/>
    <row r="56321" ht="13.5" customHeight="1"/>
    <row r="56323" ht="13.5" customHeight="1"/>
    <row r="56325" ht="13.5" customHeight="1"/>
    <row r="56327" ht="13.5" customHeight="1"/>
    <row r="56329" ht="13.5" customHeight="1"/>
    <row r="56331" ht="13.5" customHeight="1"/>
    <row r="56333" ht="13.5" customHeight="1"/>
    <row r="56335" ht="13.5" customHeight="1"/>
    <row r="56337" ht="13.5" customHeight="1"/>
    <row r="56339" ht="13.5" customHeight="1"/>
    <row r="56341" ht="13.5" customHeight="1"/>
    <row r="56343" ht="13.5" customHeight="1"/>
    <row r="56345" ht="13.5" customHeight="1"/>
    <row r="56347" ht="13.5" customHeight="1"/>
    <row r="56349" ht="13.5" customHeight="1"/>
    <row r="56351" ht="13.5" customHeight="1"/>
    <row r="56353" ht="13.5" customHeight="1"/>
    <row r="56355" ht="13.5" customHeight="1"/>
    <row r="56357" ht="13.5" customHeight="1"/>
    <row r="56359" ht="13.5" customHeight="1"/>
    <row r="56361" ht="13.5" customHeight="1"/>
    <row r="56363" ht="13.5" customHeight="1"/>
    <row r="56365" ht="13.5" customHeight="1"/>
    <row r="56367" ht="13.5" customHeight="1"/>
    <row r="56369" ht="13.5" customHeight="1"/>
    <row r="56371" ht="13.5" customHeight="1"/>
    <row r="56373" ht="13.5" customHeight="1"/>
    <row r="56375" ht="13.5" customHeight="1"/>
    <row r="56377" ht="13.5" customHeight="1"/>
    <row r="56379" ht="13.5" customHeight="1"/>
    <row r="56381" ht="13.5" customHeight="1"/>
    <row r="56383" ht="13.5" customHeight="1"/>
    <row r="56385" ht="13.5" customHeight="1"/>
    <row r="56387" ht="13.5" customHeight="1"/>
    <row r="56389" ht="13.5" customHeight="1"/>
    <row r="56391" ht="13.5" customHeight="1"/>
    <row r="56393" ht="13.5" customHeight="1"/>
    <row r="56395" ht="13.5" customHeight="1"/>
    <row r="56397" ht="13.5" customHeight="1"/>
    <row r="56399" ht="13.5" customHeight="1"/>
    <row r="56401" ht="13.5" customHeight="1"/>
    <row r="56403" ht="13.5" customHeight="1"/>
    <row r="56405" ht="13.5" customHeight="1"/>
    <row r="56407" ht="13.5" customHeight="1"/>
    <row r="56409" ht="13.5" customHeight="1"/>
    <row r="56411" ht="13.5" customHeight="1"/>
    <row r="56413" ht="13.5" customHeight="1"/>
    <row r="56415" ht="13.5" customHeight="1"/>
    <row r="56417" ht="13.5" customHeight="1"/>
    <row r="56419" ht="13.5" customHeight="1"/>
    <row r="56421" ht="13.5" customHeight="1"/>
    <row r="56423" ht="13.5" customHeight="1"/>
    <row r="56425" ht="13.5" customHeight="1"/>
    <row r="56427" ht="13.5" customHeight="1"/>
    <row r="56429" ht="13.5" customHeight="1"/>
    <row r="56431" ht="13.5" customHeight="1"/>
    <row r="56433" ht="13.5" customHeight="1"/>
    <row r="56435" ht="13.5" customHeight="1"/>
    <row r="56437" ht="13.5" customHeight="1"/>
    <row r="56439" ht="13.5" customHeight="1"/>
    <row r="56441" ht="13.5" customHeight="1"/>
    <row r="56443" ht="13.5" customHeight="1"/>
    <row r="56445" ht="13.5" customHeight="1"/>
    <row r="56447" ht="13.5" customHeight="1"/>
    <row r="56449" ht="13.5" customHeight="1"/>
    <row r="56451" ht="13.5" customHeight="1"/>
    <row r="56453" ht="13.5" customHeight="1"/>
    <row r="56455" ht="13.5" customHeight="1"/>
    <row r="56457" ht="13.5" customHeight="1"/>
    <row r="56459" ht="13.5" customHeight="1"/>
    <row r="56461" ht="13.5" customHeight="1"/>
    <row r="56463" ht="13.5" customHeight="1"/>
    <row r="56465" ht="13.5" customHeight="1"/>
    <row r="56467" ht="13.5" customHeight="1"/>
    <row r="56469" ht="13.5" customHeight="1"/>
    <row r="56471" ht="13.5" customHeight="1"/>
    <row r="56473" ht="13.5" customHeight="1"/>
    <row r="56475" ht="13.5" customHeight="1"/>
    <row r="56477" ht="13.5" customHeight="1"/>
    <row r="56479" ht="13.5" customHeight="1"/>
    <row r="56481" ht="13.5" customHeight="1"/>
    <row r="56483" ht="13.5" customHeight="1"/>
    <row r="56485" ht="13.5" customHeight="1"/>
    <row r="56487" ht="13.5" customHeight="1"/>
    <row r="56489" ht="13.5" customHeight="1"/>
    <row r="56491" ht="13.5" customHeight="1"/>
    <row r="56493" ht="13.5" customHeight="1"/>
    <row r="56495" ht="13.5" customHeight="1"/>
    <row r="56497" ht="13.5" customHeight="1"/>
    <row r="56499" ht="13.5" customHeight="1"/>
    <row r="56501" ht="13.5" customHeight="1"/>
    <row r="56503" ht="13.5" customHeight="1"/>
    <row r="56505" ht="13.5" customHeight="1"/>
    <row r="56507" ht="13.5" customHeight="1"/>
    <row r="56509" ht="13.5" customHeight="1"/>
    <row r="56511" ht="13.5" customHeight="1"/>
    <row r="56513" ht="13.5" customHeight="1"/>
    <row r="56515" ht="13.5" customHeight="1"/>
    <row r="56517" ht="13.5" customHeight="1"/>
    <row r="56519" ht="13.5" customHeight="1"/>
    <row r="56521" ht="13.5" customHeight="1"/>
    <row r="56523" ht="13.5" customHeight="1"/>
    <row r="56525" ht="13.5" customHeight="1"/>
    <row r="56527" ht="13.5" customHeight="1"/>
    <row r="56529" ht="13.5" customHeight="1"/>
    <row r="56531" ht="13.5" customHeight="1"/>
    <row r="56533" ht="13.5" customHeight="1"/>
    <row r="56535" ht="13.5" customHeight="1"/>
    <row r="56537" ht="13.5" customHeight="1"/>
    <row r="56539" ht="13.5" customHeight="1"/>
    <row r="56541" ht="13.5" customHeight="1"/>
    <row r="56543" ht="13.5" customHeight="1"/>
    <row r="56545" ht="13.5" customHeight="1"/>
    <row r="56547" ht="13.5" customHeight="1"/>
    <row r="56549" ht="13.5" customHeight="1"/>
    <row r="56551" ht="13.5" customHeight="1"/>
    <row r="56553" ht="13.5" customHeight="1"/>
    <row r="56555" ht="13.5" customHeight="1"/>
    <row r="56557" ht="13.5" customHeight="1"/>
    <row r="56559" ht="13.5" customHeight="1"/>
    <row r="56561" ht="13.5" customHeight="1"/>
    <row r="56563" ht="13.5" customHeight="1"/>
    <row r="56565" ht="13.5" customHeight="1"/>
    <row r="56567" ht="13.5" customHeight="1"/>
    <row r="56569" ht="13.5" customHeight="1"/>
    <row r="56571" ht="13.5" customHeight="1"/>
    <row r="56573" ht="13.5" customHeight="1"/>
    <row r="56575" ht="13.5" customHeight="1"/>
    <row r="56577" ht="13.5" customHeight="1"/>
    <row r="56579" ht="13.5" customHeight="1"/>
    <row r="56581" ht="13.5" customHeight="1"/>
    <row r="56583" ht="13.5" customHeight="1"/>
    <row r="56585" ht="13.5" customHeight="1"/>
    <row r="56587" ht="13.5" customHeight="1"/>
    <row r="56589" ht="13.5" customHeight="1"/>
    <row r="56591" ht="13.5" customHeight="1"/>
    <row r="56593" ht="13.5" customHeight="1"/>
    <row r="56595" ht="13.5" customHeight="1"/>
    <row r="56597" ht="13.5" customHeight="1"/>
    <row r="56599" ht="13.5" customHeight="1"/>
    <row r="56601" ht="13.5" customHeight="1"/>
    <row r="56603" ht="13.5" customHeight="1"/>
    <row r="56605" ht="13.5" customHeight="1"/>
    <row r="56607" ht="13.5" customHeight="1"/>
    <row r="56609" ht="13.5" customHeight="1"/>
    <row r="56611" ht="13.5" customHeight="1"/>
    <row r="56613" ht="13.5" customHeight="1"/>
    <row r="56615" ht="13.5" customHeight="1"/>
    <row r="56617" ht="13.5" customHeight="1"/>
    <row r="56619" ht="13.5" customHeight="1"/>
    <row r="56621" ht="13.5" customHeight="1"/>
    <row r="56623" ht="13.5" customHeight="1"/>
    <row r="56625" ht="13.5" customHeight="1"/>
    <row r="56627" ht="13.5" customHeight="1"/>
    <row r="56629" ht="13.5" customHeight="1"/>
    <row r="56631" ht="13.5" customHeight="1"/>
    <row r="56633" ht="13.5" customHeight="1"/>
    <row r="56635" ht="13.5" customHeight="1"/>
    <row r="56637" ht="13.5" customHeight="1"/>
    <row r="56639" ht="13.5" customHeight="1"/>
    <row r="56641" ht="13.5" customHeight="1"/>
    <row r="56643" ht="13.5" customHeight="1"/>
    <row r="56645" ht="13.5" customHeight="1"/>
    <row r="56647" ht="13.5" customHeight="1"/>
    <row r="56649" ht="13.5" customHeight="1"/>
    <row r="56651" ht="13.5" customHeight="1"/>
    <row r="56653" ht="13.5" customHeight="1"/>
    <row r="56655" ht="13.5" customHeight="1"/>
    <row r="56657" ht="13.5" customHeight="1"/>
    <row r="56659" ht="13.5" customHeight="1"/>
    <row r="56661" ht="13.5" customHeight="1"/>
    <row r="56663" ht="13.5" customHeight="1"/>
    <row r="56665" ht="13.5" customHeight="1"/>
    <row r="56667" ht="13.5" customHeight="1"/>
    <row r="56669" ht="13.5" customHeight="1"/>
    <row r="56671" ht="13.5" customHeight="1"/>
    <row r="56673" ht="13.5" customHeight="1"/>
    <row r="56675" ht="13.5" customHeight="1"/>
    <row r="56677" ht="13.5" customHeight="1"/>
    <row r="56679" ht="13.5" customHeight="1"/>
    <row r="56681" ht="13.5" customHeight="1"/>
    <row r="56683" ht="13.5" customHeight="1"/>
    <row r="56685" ht="13.5" customHeight="1"/>
    <row r="56687" ht="13.5" customHeight="1"/>
    <row r="56689" ht="13.5" customHeight="1"/>
    <row r="56691" ht="13.5" customHeight="1"/>
    <row r="56693" ht="13.5" customHeight="1"/>
    <row r="56695" ht="13.5" customHeight="1"/>
    <row r="56697" ht="13.5" customHeight="1"/>
    <row r="56699" ht="13.5" customHeight="1"/>
    <row r="56701" ht="13.5" customHeight="1"/>
    <row r="56703" ht="13.5" customHeight="1"/>
    <row r="56705" ht="13.5" customHeight="1"/>
    <row r="56707" ht="13.5" customHeight="1"/>
    <row r="56709" ht="13.5" customHeight="1"/>
    <row r="56711" ht="13.5" customHeight="1"/>
    <row r="56713" ht="13.5" customHeight="1"/>
    <row r="56715" ht="13.5" customHeight="1"/>
    <row r="56717" ht="13.5" customHeight="1"/>
    <row r="56719" ht="13.5" customHeight="1"/>
    <row r="56721" ht="13.5" customHeight="1"/>
    <row r="56723" ht="13.5" customHeight="1"/>
    <row r="56725" ht="13.5" customHeight="1"/>
    <row r="56727" ht="13.5" customHeight="1"/>
    <row r="56729" ht="13.5" customHeight="1"/>
    <row r="56731" ht="13.5" customHeight="1"/>
    <row r="56733" ht="13.5" customHeight="1"/>
    <row r="56735" ht="13.5" customHeight="1"/>
    <row r="56737" ht="13.5" customHeight="1"/>
    <row r="56739" ht="13.5" customHeight="1"/>
    <row r="56741" ht="13.5" customHeight="1"/>
    <row r="56743" ht="13.5" customHeight="1"/>
    <row r="56745" ht="13.5" customHeight="1"/>
    <row r="56747" ht="13.5" customHeight="1"/>
    <row r="56749" ht="13.5" customHeight="1"/>
    <row r="56751" ht="13.5" customHeight="1"/>
    <row r="56753" ht="13.5" customHeight="1"/>
    <row r="56755" ht="13.5" customHeight="1"/>
    <row r="56757" ht="13.5" customHeight="1"/>
    <row r="56759" ht="13.5" customHeight="1"/>
    <row r="56761" ht="13.5" customHeight="1"/>
    <row r="56763" ht="13.5" customHeight="1"/>
    <row r="56765" ht="13.5" customHeight="1"/>
    <row r="56767" ht="13.5" customHeight="1"/>
    <row r="56769" ht="13.5" customHeight="1"/>
    <row r="56771" ht="13.5" customHeight="1"/>
    <row r="56773" ht="13.5" customHeight="1"/>
    <row r="56775" ht="13.5" customHeight="1"/>
    <row r="56777" ht="13.5" customHeight="1"/>
    <row r="56779" ht="13.5" customHeight="1"/>
    <row r="56781" ht="13.5" customHeight="1"/>
    <row r="56783" ht="13.5" customHeight="1"/>
    <row r="56785" ht="13.5" customHeight="1"/>
    <row r="56787" ht="13.5" customHeight="1"/>
    <row r="56789" ht="13.5" customHeight="1"/>
    <row r="56791" ht="13.5" customHeight="1"/>
    <row r="56793" ht="13.5" customHeight="1"/>
    <row r="56795" ht="13.5" customHeight="1"/>
    <row r="56797" ht="13.5" customHeight="1"/>
    <row r="56799" ht="13.5" customHeight="1"/>
    <row r="56801" ht="13.5" customHeight="1"/>
    <row r="56803" ht="13.5" customHeight="1"/>
    <row r="56805" ht="13.5" customHeight="1"/>
    <row r="56807" ht="13.5" customHeight="1"/>
    <row r="56809" ht="13.5" customHeight="1"/>
    <row r="56811" ht="13.5" customHeight="1"/>
    <row r="56813" ht="13.5" customHeight="1"/>
    <row r="56815" ht="13.5" customHeight="1"/>
    <row r="56817" ht="13.5" customHeight="1"/>
    <row r="56819" ht="13.5" customHeight="1"/>
    <row r="56821" ht="13.5" customHeight="1"/>
    <row r="56823" ht="13.5" customHeight="1"/>
    <row r="56825" ht="13.5" customHeight="1"/>
    <row r="56827" ht="13.5" customHeight="1"/>
    <row r="56829" ht="13.5" customHeight="1"/>
    <row r="56831" ht="13.5" customHeight="1"/>
    <row r="56833" ht="13.5" customHeight="1"/>
    <row r="56835" ht="13.5" customHeight="1"/>
    <row r="56837" ht="13.5" customHeight="1"/>
    <row r="56839" ht="13.5" customHeight="1"/>
    <row r="56841" ht="13.5" customHeight="1"/>
    <row r="56843" ht="13.5" customHeight="1"/>
    <row r="56845" ht="13.5" customHeight="1"/>
    <row r="56847" ht="13.5" customHeight="1"/>
    <row r="56849" ht="13.5" customHeight="1"/>
    <row r="56851" ht="13.5" customHeight="1"/>
    <row r="56853" ht="13.5" customHeight="1"/>
    <row r="56855" ht="13.5" customHeight="1"/>
    <row r="56857" ht="13.5" customHeight="1"/>
    <row r="56859" ht="13.5" customHeight="1"/>
    <row r="56861" ht="13.5" customHeight="1"/>
    <row r="56863" ht="13.5" customHeight="1"/>
    <row r="56865" ht="13.5" customHeight="1"/>
    <row r="56867" ht="13.5" customHeight="1"/>
    <row r="56869" ht="13.5" customHeight="1"/>
    <row r="56871" ht="13.5" customHeight="1"/>
    <row r="56873" ht="13.5" customHeight="1"/>
    <row r="56875" ht="13.5" customHeight="1"/>
    <row r="56877" ht="13.5" customHeight="1"/>
    <row r="56879" ht="13.5" customHeight="1"/>
    <row r="56881" ht="13.5" customHeight="1"/>
    <row r="56883" ht="13.5" customHeight="1"/>
    <row r="56885" ht="13.5" customHeight="1"/>
    <row r="56887" ht="13.5" customHeight="1"/>
    <row r="56889" ht="13.5" customHeight="1"/>
    <row r="56891" ht="13.5" customHeight="1"/>
    <row r="56893" ht="13.5" customHeight="1"/>
    <row r="56895" ht="13.5" customHeight="1"/>
    <row r="56897" ht="13.5" customHeight="1"/>
    <row r="56899" ht="13.5" customHeight="1"/>
    <row r="56901" ht="13.5" customHeight="1"/>
    <row r="56903" ht="13.5" customHeight="1"/>
    <row r="56905" ht="13.5" customHeight="1"/>
    <row r="56907" ht="13.5" customHeight="1"/>
    <row r="56909" ht="13.5" customHeight="1"/>
    <row r="56911" ht="13.5" customHeight="1"/>
    <row r="56913" ht="13.5" customHeight="1"/>
    <row r="56915" ht="13.5" customHeight="1"/>
    <row r="56917" ht="13.5" customHeight="1"/>
    <row r="56919" ht="13.5" customHeight="1"/>
    <row r="56921" ht="13.5" customHeight="1"/>
    <row r="56923" ht="13.5" customHeight="1"/>
    <row r="56925" ht="13.5" customHeight="1"/>
    <row r="56927" ht="13.5" customHeight="1"/>
    <row r="56929" ht="13.5" customHeight="1"/>
    <row r="56931" ht="13.5" customHeight="1"/>
    <row r="56933" ht="13.5" customHeight="1"/>
    <row r="56935" ht="13.5" customHeight="1"/>
    <row r="56937" ht="13.5" customHeight="1"/>
    <row r="56939" ht="13.5" customHeight="1"/>
    <row r="56941" ht="13.5" customHeight="1"/>
    <row r="56943" ht="13.5" customHeight="1"/>
    <row r="56945" ht="13.5" customHeight="1"/>
    <row r="56947" ht="13.5" customHeight="1"/>
    <row r="56949" ht="13.5" customHeight="1"/>
    <row r="56951" ht="13.5" customHeight="1"/>
    <row r="56953" ht="13.5" customHeight="1"/>
    <row r="56955" ht="13.5" customHeight="1"/>
    <row r="56957" ht="13.5" customHeight="1"/>
    <row r="56959" ht="13.5" customHeight="1"/>
    <row r="56961" ht="13.5" customHeight="1"/>
    <row r="56963" ht="13.5" customHeight="1"/>
    <row r="56965" ht="13.5" customHeight="1"/>
    <row r="56967" ht="13.5" customHeight="1"/>
    <row r="56969" ht="13.5" customHeight="1"/>
    <row r="56971" ht="13.5" customHeight="1"/>
    <row r="56973" ht="13.5" customHeight="1"/>
    <row r="56975" ht="13.5" customHeight="1"/>
    <row r="56977" ht="13.5" customHeight="1"/>
    <row r="56979" ht="13.5" customHeight="1"/>
    <row r="56981" ht="13.5" customHeight="1"/>
    <row r="56983" ht="13.5" customHeight="1"/>
    <row r="56985" ht="13.5" customHeight="1"/>
    <row r="56987" ht="13.5" customHeight="1"/>
    <row r="56989" ht="13.5" customHeight="1"/>
    <row r="56991" ht="13.5" customHeight="1"/>
    <row r="56993" ht="13.5" customHeight="1"/>
    <row r="56995" ht="13.5" customHeight="1"/>
    <row r="56997" ht="13.5" customHeight="1"/>
    <row r="56999" ht="13.5" customHeight="1"/>
    <row r="57001" ht="13.5" customHeight="1"/>
    <row r="57003" ht="13.5" customHeight="1"/>
    <row r="57005" ht="13.5" customHeight="1"/>
    <row r="57007" ht="13.5" customHeight="1"/>
    <row r="57009" ht="13.5" customHeight="1"/>
    <row r="57011" ht="13.5" customHeight="1"/>
    <row r="57013" ht="13.5" customHeight="1"/>
    <row r="57015" ht="13.5" customHeight="1"/>
    <row r="57017" ht="13.5" customHeight="1"/>
    <row r="57019" ht="13.5" customHeight="1"/>
    <row r="57021" ht="13.5" customHeight="1"/>
    <row r="57023" ht="13.5" customHeight="1"/>
    <row r="57025" ht="13.5" customHeight="1"/>
    <row r="57027" ht="13.5" customHeight="1"/>
    <row r="57029" ht="13.5" customHeight="1"/>
    <row r="57031" ht="13.5" customHeight="1"/>
    <row r="57033" ht="13.5" customHeight="1"/>
    <row r="57035" ht="13.5" customHeight="1"/>
    <row r="57037" ht="13.5" customHeight="1"/>
    <row r="57039" ht="13.5" customHeight="1"/>
    <row r="57041" ht="13.5" customHeight="1"/>
    <row r="57043" ht="13.5" customHeight="1"/>
    <row r="57045" ht="13.5" customHeight="1"/>
    <row r="57047" ht="13.5" customHeight="1"/>
    <row r="57049" ht="13.5" customHeight="1"/>
    <row r="57051" ht="13.5" customHeight="1"/>
    <row r="57053" ht="13.5" customHeight="1"/>
    <row r="57055" ht="13.5" customHeight="1"/>
    <row r="57057" ht="13.5" customHeight="1"/>
    <row r="57059" ht="13.5" customHeight="1"/>
    <row r="57061" ht="13.5" customHeight="1"/>
    <row r="57063" ht="13.5" customHeight="1"/>
    <row r="57065" ht="13.5" customHeight="1"/>
    <row r="57067" ht="13.5" customHeight="1"/>
    <row r="57069" ht="13.5" customHeight="1"/>
    <row r="57071" ht="13.5" customHeight="1"/>
    <row r="57073" ht="13.5" customHeight="1"/>
    <row r="57075" ht="13.5" customHeight="1"/>
    <row r="57077" ht="13.5" customHeight="1"/>
    <row r="57079" ht="13.5" customHeight="1"/>
    <row r="57081" ht="13.5" customHeight="1"/>
    <row r="57083" ht="13.5" customHeight="1"/>
    <row r="57085" ht="13.5" customHeight="1"/>
    <row r="57087" ht="13.5" customHeight="1"/>
    <row r="57089" ht="13.5" customHeight="1"/>
    <row r="57091" ht="13.5" customHeight="1"/>
    <row r="57093" ht="13.5" customHeight="1"/>
    <row r="57095" ht="13.5" customHeight="1"/>
    <row r="57097" ht="13.5" customHeight="1"/>
    <row r="57099" ht="13.5" customHeight="1"/>
    <row r="57101" ht="13.5" customHeight="1"/>
    <row r="57103" ht="13.5" customHeight="1"/>
    <row r="57105" ht="13.5" customHeight="1"/>
    <row r="57107" ht="13.5" customHeight="1"/>
    <row r="57109" ht="13.5" customHeight="1"/>
    <row r="57111" ht="13.5" customHeight="1"/>
    <row r="57113" ht="13.5" customHeight="1"/>
    <row r="57115" ht="13.5" customHeight="1"/>
    <row r="57117" ht="13.5" customHeight="1"/>
    <row r="57119" ht="13.5" customHeight="1"/>
    <row r="57121" ht="13.5" customHeight="1"/>
    <row r="57123" ht="13.5" customHeight="1"/>
    <row r="57125" ht="13.5" customHeight="1"/>
    <row r="57127" ht="13.5" customHeight="1"/>
    <row r="57129" ht="13.5" customHeight="1"/>
    <row r="57131" ht="13.5" customHeight="1"/>
    <row r="57133" ht="13.5" customHeight="1"/>
    <row r="57135" ht="13.5" customHeight="1"/>
    <row r="57137" ht="13.5" customHeight="1"/>
    <row r="57139" ht="13.5" customHeight="1"/>
    <row r="57141" ht="13.5" customHeight="1"/>
    <row r="57143" ht="13.5" customHeight="1"/>
    <row r="57145" ht="13.5" customHeight="1"/>
    <row r="57147" ht="13.5" customHeight="1"/>
    <row r="57149" ht="13.5" customHeight="1"/>
    <row r="57151" ht="13.5" customHeight="1"/>
    <row r="57153" ht="13.5" customHeight="1"/>
    <row r="57155" ht="13.5" customHeight="1"/>
    <row r="57157" ht="13.5" customHeight="1"/>
    <row r="57159" ht="13.5" customHeight="1"/>
    <row r="57161" ht="13.5" customHeight="1"/>
    <row r="57163" ht="13.5" customHeight="1"/>
    <row r="57165" ht="13.5" customHeight="1"/>
    <row r="57167" ht="13.5" customHeight="1"/>
    <row r="57169" ht="13.5" customHeight="1"/>
    <row r="57171" ht="13.5" customHeight="1"/>
    <row r="57173" ht="13.5" customHeight="1"/>
    <row r="57175" ht="13.5" customHeight="1"/>
    <row r="57177" ht="13.5" customHeight="1"/>
    <row r="57179" ht="13.5" customHeight="1"/>
    <row r="57181" ht="13.5" customHeight="1"/>
    <row r="57183" ht="13.5" customHeight="1"/>
    <row r="57185" ht="13.5" customHeight="1"/>
    <row r="57187" ht="13.5" customHeight="1"/>
    <row r="57189" ht="13.5" customHeight="1"/>
    <row r="57191" ht="13.5" customHeight="1"/>
    <row r="57193" ht="13.5" customHeight="1"/>
    <row r="57195" ht="13.5" customHeight="1"/>
    <row r="57197" ht="13.5" customHeight="1"/>
    <row r="57199" ht="13.5" customHeight="1"/>
    <row r="57201" ht="13.5" customHeight="1"/>
    <row r="57203" ht="13.5" customHeight="1"/>
    <row r="57205" ht="13.5" customHeight="1"/>
    <row r="57207" ht="13.5" customHeight="1"/>
    <row r="57209" ht="13.5" customHeight="1"/>
    <row r="57211" ht="13.5" customHeight="1"/>
    <row r="57213" ht="13.5" customHeight="1"/>
    <row r="57215" ht="13.5" customHeight="1"/>
    <row r="57217" ht="13.5" customHeight="1"/>
    <row r="57219" ht="13.5" customHeight="1"/>
    <row r="57221" ht="13.5" customHeight="1"/>
    <row r="57223" ht="13.5" customHeight="1"/>
    <row r="57225" ht="13.5" customHeight="1"/>
    <row r="57227" ht="13.5" customHeight="1"/>
    <row r="57229" ht="13.5" customHeight="1"/>
    <row r="57231" ht="13.5" customHeight="1"/>
    <row r="57233" ht="13.5" customHeight="1"/>
    <row r="57235" ht="13.5" customHeight="1"/>
    <row r="57237" ht="13.5" customHeight="1"/>
    <row r="57239" ht="13.5" customHeight="1"/>
    <row r="57241" ht="13.5" customHeight="1"/>
    <row r="57243" ht="13.5" customHeight="1"/>
    <row r="57245" ht="13.5" customHeight="1"/>
    <row r="57247" ht="13.5" customHeight="1"/>
    <row r="57249" ht="13.5" customHeight="1"/>
    <row r="57251" ht="13.5" customHeight="1"/>
    <row r="57253" ht="13.5" customHeight="1"/>
    <row r="57255" ht="13.5" customHeight="1"/>
    <row r="57257" ht="13.5" customHeight="1"/>
    <row r="57259" ht="13.5" customHeight="1"/>
    <row r="57261" ht="13.5" customHeight="1"/>
    <row r="57263" ht="13.5" customHeight="1"/>
    <row r="57265" ht="13.5" customHeight="1"/>
    <row r="57267" ht="13.5" customHeight="1"/>
    <row r="57269" ht="13.5" customHeight="1"/>
    <row r="57271" ht="13.5" customHeight="1"/>
    <row r="57273" ht="13.5" customHeight="1"/>
    <row r="57275" ht="13.5" customHeight="1"/>
    <row r="57277" ht="13.5" customHeight="1"/>
    <row r="57279" ht="13.5" customHeight="1"/>
    <row r="57281" ht="13.5" customHeight="1"/>
    <row r="57283" ht="13.5" customHeight="1"/>
    <row r="57285" ht="13.5" customHeight="1"/>
    <row r="57287" ht="13.5" customHeight="1"/>
    <row r="57289" ht="13.5" customHeight="1"/>
    <row r="57291" ht="13.5" customHeight="1"/>
    <row r="57293" ht="13.5" customHeight="1"/>
    <row r="57295" ht="13.5" customHeight="1"/>
    <row r="57297" ht="13.5" customHeight="1"/>
    <row r="57299" ht="13.5" customHeight="1"/>
    <row r="57301" ht="13.5" customHeight="1"/>
    <row r="57303" ht="13.5" customHeight="1"/>
    <row r="57305" ht="13.5" customHeight="1"/>
    <row r="57307" ht="13.5" customHeight="1"/>
    <row r="57309" ht="13.5" customHeight="1"/>
    <row r="57311" ht="13.5" customHeight="1"/>
    <row r="57313" ht="13.5" customHeight="1"/>
    <row r="57315" ht="13.5" customHeight="1"/>
    <row r="57317" ht="13.5" customHeight="1"/>
    <row r="57319" ht="13.5" customHeight="1"/>
    <row r="57321" ht="13.5" customHeight="1"/>
    <row r="57323" ht="13.5" customHeight="1"/>
    <row r="57325" ht="13.5" customHeight="1"/>
    <row r="57327" ht="13.5" customHeight="1"/>
    <row r="57329" ht="13.5" customHeight="1"/>
    <row r="57331" ht="13.5" customHeight="1"/>
    <row r="57333" ht="13.5" customHeight="1"/>
    <row r="57335" ht="13.5" customHeight="1"/>
    <row r="57337" ht="13.5" customHeight="1"/>
    <row r="57339" ht="13.5" customHeight="1"/>
    <row r="57341" ht="13.5" customHeight="1"/>
    <row r="57343" ht="13.5" customHeight="1"/>
    <row r="57345" ht="13.5" customHeight="1"/>
    <row r="57347" ht="13.5" customHeight="1"/>
    <row r="57349" ht="13.5" customHeight="1"/>
    <row r="57351" ht="13.5" customHeight="1"/>
    <row r="57353" ht="13.5" customHeight="1"/>
    <row r="57355" ht="13.5" customHeight="1"/>
    <row r="57357" ht="13.5" customHeight="1"/>
    <row r="57359" ht="13.5" customHeight="1"/>
    <row r="57361" ht="13.5" customHeight="1"/>
    <row r="57363" ht="13.5" customHeight="1"/>
    <row r="57365" ht="13.5" customHeight="1"/>
    <row r="57367" ht="13.5" customHeight="1"/>
    <row r="57369" ht="13.5" customHeight="1"/>
    <row r="57371" ht="13.5" customHeight="1"/>
    <row r="57373" ht="13.5" customHeight="1"/>
    <row r="57375" ht="13.5" customHeight="1"/>
    <row r="57377" ht="13.5" customHeight="1"/>
    <row r="57379" ht="13.5" customHeight="1"/>
    <row r="57381" ht="13.5" customHeight="1"/>
    <row r="57383" ht="13.5" customHeight="1"/>
    <row r="57385" ht="13.5" customHeight="1"/>
    <row r="57387" ht="13.5" customHeight="1"/>
    <row r="57389" ht="13.5" customHeight="1"/>
    <row r="57391" ht="13.5" customHeight="1"/>
    <row r="57393" ht="13.5" customHeight="1"/>
    <row r="57395" ht="13.5" customHeight="1"/>
    <row r="57397" ht="13.5" customHeight="1"/>
    <row r="57399" ht="13.5" customHeight="1"/>
    <row r="57401" ht="13.5" customHeight="1"/>
    <row r="57403" ht="13.5" customHeight="1"/>
    <row r="57405" ht="13.5" customHeight="1"/>
    <row r="57407" ht="13.5" customHeight="1"/>
    <row r="57409" ht="13.5" customHeight="1"/>
    <row r="57411" ht="13.5" customHeight="1"/>
    <row r="57413" ht="13.5" customHeight="1"/>
    <row r="57415" ht="13.5" customHeight="1"/>
    <row r="57417" ht="13.5" customHeight="1"/>
    <row r="57419" ht="13.5" customHeight="1"/>
    <row r="57421" ht="13.5" customHeight="1"/>
    <row r="57423" ht="13.5" customHeight="1"/>
    <row r="57425" ht="13.5" customHeight="1"/>
    <row r="57427" ht="13.5" customHeight="1"/>
    <row r="57429" ht="13.5" customHeight="1"/>
    <row r="57431" ht="13.5" customHeight="1"/>
    <row r="57433" ht="13.5" customHeight="1"/>
    <row r="57435" ht="13.5" customHeight="1"/>
    <row r="57437" ht="13.5" customHeight="1"/>
    <row r="57439" ht="13.5" customHeight="1"/>
    <row r="57441" ht="13.5" customHeight="1"/>
    <row r="57443" ht="13.5" customHeight="1"/>
    <row r="57445" ht="13.5" customHeight="1"/>
    <row r="57447" ht="13.5" customHeight="1"/>
    <row r="57449" ht="13.5" customHeight="1"/>
    <row r="57451" ht="13.5" customHeight="1"/>
    <row r="57453" ht="13.5" customHeight="1"/>
    <row r="57455" ht="13.5" customHeight="1"/>
    <row r="57457" ht="13.5" customHeight="1"/>
    <row r="57459" ht="13.5" customHeight="1"/>
    <row r="57461" ht="13.5" customHeight="1"/>
    <row r="57463" ht="13.5" customHeight="1"/>
    <row r="57465" ht="13.5" customHeight="1"/>
    <row r="57467" ht="13.5" customHeight="1"/>
    <row r="57469" ht="13.5" customHeight="1"/>
    <row r="57471" ht="13.5" customHeight="1"/>
    <row r="57473" ht="13.5" customHeight="1"/>
    <row r="57475" ht="13.5" customHeight="1"/>
    <row r="57477" ht="13.5" customHeight="1"/>
    <row r="57479" ht="13.5" customHeight="1"/>
    <row r="57481" ht="13.5" customHeight="1"/>
    <row r="57483" ht="13.5" customHeight="1"/>
    <row r="57485" ht="13.5" customHeight="1"/>
    <row r="57487" ht="13.5" customHeight="1"/>
    <row r="57489" ht="13.5" customHeight="1"/>
    <row r="57491" ht="13.5" customHeight="1"/>
    <row r="57493" ht="13.5" customHeight="1"/>
    <row r="57495" ht="13.5" customHeight="1"/>
    <row r="57497" ht="13.5" customHeight="1"/>
    <row r="57499" ht="13.5" customHeight="1"/>
    <row r="57501" ht="13.5" customHeight="1"/>
    <row r="57503" ht="13.5" customHeight="1"/>
    <row r="57505" ht="13.5" customHeight="1"/>
    <row r="57507" ht="13.5" customHeight="1"/>
    <row r="57509" ht="13.5" customHeight="1"/>
    <row r="57511" ht="13.5" customHeight="1"/>
    <row r="57513" ht="13.5" customHeight="1"/>
    <row r="57515" ht="13.5" customHeight="1"/>
    <row r="57517" ht="13.5" customHeight="1"/>
    <row r="57519" ht="13.5" customHeight="1"/>
    <row r="57521" ht="13.5" customHeight="1"/>
    <row r="57523" ht="13.5" customHeight="1"/>
    <row r="57525" ht="13.5" customHeight="1"/>
    <row r="57527" ht="13.5" customHeight="1"/>
    <row r="57529" ht="13.5" customHeight="1"/>
    <row r="57531" ht="13.5" customHeight="1"/>
    <row r="57533" ht="13.5" customHeight="1"/>
    <row r="57535" ht="13.5" customHeight="1"/>
    <row r="57537" ht="13.5" customHeight="1"/>
    <row r="57539" ht="13.5" customHeight="1"/>
    <row r="57541" ht="13.5" customHeight="1"/>
    <row r="57543" ht="13.5" customHeight="1"/>
    <row r="57545" ht="13.5" customHeight="1"/>
    <row r="57547" ht="13.5" customHeight="1"/>
    <row r="57549" ht="13.5" customHeight="1"/>
    <row r="57551" ht="13.5" customHeight="1"/>
    <row r="57553" ht="13.5" customHeight="1"/>
    <row r="57555" ht="13.5" customHeight="1"/>
    <row r="57557" ht="13.5" customHeight="1"/>
    <row r="57559" ht="13.5" customHeight="1"/>
    <row r="57561" ht="13.5" customHeight="1"/>
    <row r="57563" ht="13.5" customHeight="1"/>
    <row r="57565" ht="13.5" customHeight="1"/>
    <row r="57567" ht="13.5" customHeight="1"/>
    <row r="57569" ht="13.5" customHeight="1"/>
    <row r="57571" ht="13.5" customHeight="1"/>
    <row r="57573" ht="13.5" customHeight="1"/>
    <row r="57575" ht="13.5" customHeight="1"/>
    <row r="57577" ht="13.5" customHeight="1"/>
    <row r="57579" ht="13.5" customHeight="1"/>
    <row r="57581" ht="13.5" customHeight="1"/>
    <row r="57583" ht="13.5" customHeight="1"/>
    <row r="57585" ht="13.5" customHeight="1"/>
    <row r="57587" ht="13.5" customHeight="1"/>
    <row r="57589" ht="13.5" customHeight="1"/>
    <row r="57591" ht="13.5" customHeight="1"/>
    <row r="57593" ht="13.5" customHeight="1"/>
    <row r="57595" ht="13.5" customHeight="1"/>
    <row r="57597" ht="13.5" customHeight="1"/>
    <row r="57599" ht="13.5" customHeight="1"/>
    <row r="57601" ht="13.5" customHeight="1"/>
    <row r="57603" ht="13.5" customHeight="1"/>
    <row r="57605" ht="13.5" customHeight="1"/>
    <row r="57607" ht="13.5" customHeight="1"/>
    <row r="57609" ht="13.5" customHeight="1"/>
    <row r="57611" ht="13.5" customHeight="1"/>
    <row r="57613" ht="13.5" customHeight="1"/>
    <row r="57615" ht="13.5" customHeight="1"/>
    <row r="57617" ht="13.5" customHeight="1"/>
    <row r="57619" ht="13.5" customHeight="1"/>
    <row r="57621" ht="13.5" customHeight="1"/>
    <row r="57623" ht="13.5" customHeight="1"/>
    <row r="57625" ht="13.5" customHeight="1"/>
    <row r="57627" ht="13.5" customHeight="1"/>
    <row r="57629" ht="13.5" customHeight="1"/>
    <row r="57631" ht="13.5" customHeight="1"/>
    <row r="57633" ht="13.5" customHeight="1"/>
    <row r="57635" ht="13.5" customHeight="1"/>
    <row r="57637" ht="13.5" customHeight="1"/>
    <row r="57639" ht="13.5" customHeight="1"/>
    <row r="57641" ht="13.5" customHeight="1"/>
    <row r="57643" ht="13.5" customHeight="1"/>
    <row r="57645" ht="13.5" customHeight="1"/>
    <row r="57647" ht="13.5" customHeight="1"/>
    <row r="57649" ht="13.5" customHeight="1"/>
    <row r="57651" ht="13.5" customHeight="1"/>
    <row r="57653" ht="13.5" customHeight="1"/>
    <row r="57655" ht="13.5" customHeight="1"/>
    <row r="57657" ht="13.5" customHeight="1"/>
    <row r="57659" ht="13.5" customHeight="1"/>
    <row r="57661" ht="13.5" customHeight="1"/>
    <row r="57663" ht="13.5" customHeight="1"/>
    <row r="57665" ht="13.5" customHeight="1"/>
    <row r="57667" ht="13.5" customHeight="1"/>
    <row r="57669" ht="13.5" customHeight="1"/>
    <row r="57671" ht="13.5" customHeight="1"/>
    <row r="57673" ht="13.5" customHeight="1"/>
    <row r="57675" ht="13.5" customHeight="1"/>
    <row r="57677" ht="13.5" customHeight="1"/>
    <row r="57679" ht="13.5" customHeight="1"/>
    <row r="57681" ht="13.5" customHeight="1"/>
    <row r="57683" ht="13.5" customHeight="1"/>
    <row r="57685" ht="13.5" customHeight="1"/>
    <row r="57687" ht="13.5" customHeight="1"/>
    <row r="57689" ht="13.5" customHeight="1"/>
    <row r="57691" ht="13.5" customHeight="1"/>
    <row r="57693" ht="13.5" customHeight="1"/>
    <row r="57695" ht="13.5" customHeight="1"/>
    <row r="57697" ht="13.5" customHeight="1"/>
    <row r="57699" ht="13.5" customHeight="1"/>
    <row r="57701" ht="13.5" customHeight="1"/>
    <row r="57703" ht="13.5" customHeight="1"/>
    <row r="57705" ht="13.5" customHeight="1"/>
    <row r="57707" ht="13.5" customHeight="1"/>
    <row r="57709" ht="13.5" customHeight="1"/>
    <row r="57711" ht="13.5" customHeight="1"/>
    <row r="57713" ht="13.5" customHeight="1"/>
    <row r="57715" ht="13.5" customHeight="1"/>
    <row r="57717" ht="13.5" customHeight="1"/>
    <row r="57719" ht="13.5" customHeight="1"/>
    <row r="57721" ht="13.5" customHeight="1"/>
    <row r="57723" ht="13.5" customHeight="1"/>
    <row r="57725" ht="13.5" customHeight="1"/>
    <row r="57727" ht="13.5" customHeight="1"/>
    <row r="57729" ht="13.5" customHeight="1"/>
    <row r="57731" ht="13.5" customHeight="1"/>
    <row r="57733" ht="13.5" customHeight="1"/>
    <row r="57735" ht="13.5" customHeight="1"/>
    <row r="57737" ht="13.5" customHeight="1"/>
    <row r="57739" ht="13.5" customHeight="1"/>
    <row r="57741" ht="13.5" customHeight="1"/>
    <row r="57743" ht="13.5" customHeight="1"/>
    <row r="57745" ht="13.5" customHeight="1"/>
    <row r="57747" ht="13.5" customHeight="1"/>
    <row r="57749" ht="13.5" customHeight="1"/>
    <row r="57751" ht="13.5" customHeight="1"/>
    <row r="57753" ht="13.5" customHeight="1"/>
    <row r="57755" ht="13.5" customHeight="1"/>
    <row r="57757" ht="13.5" customHeight="1"/>
    <row r="57759" ht="13.5" customHeight="1"/>
    <row r="57761" ht="13.5" customHeight="1"/>
    <row r="57763" ht="13.5" customHeight="1"/>
    <row r="57765" ht="13.5" customHeight="1"/>
    <row r="57767" ht="13.5" customHeight="1"/>
    <row r="57769" ht="13.5" customHeight="1"/>
    <row r="57771" ht="13.5" customHeight="1"/>
    <row r="57773" ht="13.5" customHeight="1"/>
    <row r="57775" ht="13.5" customHeight="1"/>
    <row r="57777" ht="13.5" customHeight="1"/>
    <row r="57779" ht="13.5" customHeight="1"/>
    <row r="57781" ht="13.5" customHeight="1"/>
    <row r="57783" ht="13.5" customHeight="1"/>
    <row r="57785" ht="13.5" customHeight="1"/>
    <row r="57787" ht="13.5" customHeight="1"/>
    <row r="57789" ht="13.5" customHeight="1"/>
    <row r="57791" ht="13.5" customHeight="1"/>
    <row r="57793" ht="13.5" customHeight="1"/>
    <row r="57795" ht="13.5" customHeight="1"/>
    <row r="57797" ht="13.5" customHeight="1"/>
    <row r="57799" ht="13.5" customHeight="1"/>
    <row r="57801" ht="13.5" customHeight="1"/>
    <row r="57803" ht="13.5" customHeight="1"/>
    <row r="57805" ht="13.5" customHeight="1"/>
    <row r="57807" ht="13.5" customHeight="1"/>
    <row r="57809" ht="13.5" customHeight="1"/>
    <row r="57811" ht="13.5" customHeight="1"/>
    <row r="57813" ht="13.5" customHeight="1"/>
    <row r="57815" ht="13.5" customHeight="1"/>
    <row r="57817" ht="13.5" customHeight="1"/>
    <row r="57819" ht="13.5" customHeight="1"/>
    <row r="57821" ht="13.5" customHeight="1"/>
    <row r="57823" ht="13.5" customHeight="1"/>
    <row r="57825" ht="13.5" customHeight="1"/>
    <row r="57827" ht="13.5" customHeight="1"/>
    <row r="57829" ht="13.5" customHeight="1"/>
    <row r="57831" ht="13.5" customHeight="1"/>
    <row r="57833" ht="13.5" customHeight="1"/>
    <row r="57835" ht="13.5" customHeight="1"/>
    <row r="57837" ht="13.5" customHeight="1"/>
    <row r="57839" ht="13.5" customHeight="1"/>
    <row r="57841" ht="13.5" customHeight="1"/>
    <row r="57843" ht="13.5" customHeight="1"/>
    <row r="57845" ht="13.5" customHeight="1"/>
    <row r="57847" ht="13.5" customHeight="1"/>
    <row r="57849" ht="13.5" customHeight="1"/>
    <row r="57851" ht="13.5" customHeight="1"/>
    <row r="57853" ht="13.5" customHeight="1"/>
    <row r="57855" ht="13.5" customHeight="1"/>
    <row r="57857" ht="13.5" customHeight="1"/>
    <row r="57859" ht="13.5" customHeight="1"/>
    <row r="57861" ht="13.5" customHeight="1"/>
    <row r="57863" ht="13.5" customHeight="1"/>
    <row r="57865" ht="13.5" customHeight="1"/>
    <row r="57867" ht="13.5" customHeight="1"/>
    <row r="57869" ht="13.5" customHeight="1"/>
    <row r="57871" ht="13.5" customHeight="1"/>
    <row r="57873" ht="13.5" customHeight="1"/>
    <row r="57875" ht="13.5" customHeight="1"/>
    <row r="57877" ht="13.5" customHeight="1"/>
    <row r="57879" ht="13.5" customHeight="1"/>
    <row r="57881" ht="13.5" customHeight="1"/>
    <row r="57883" ht="13.5" customHeight="1"/>
    <row r="57885" ht="13.5" customHeight="1"/>
    <row r="57887" ht="13.5" customHeight="1"/>
    <row r="57889" ht="13.5" customHeight="1"/>
    <row r="57891" ht="13.5" customHeight="1"/>
    <row r="57893" ht="13.5" customHeight="1"/>
    <row r="57895" ht="13.5" customHeight="1"/>
    <row r="57897" ht="13.5" customHeight="1"/>
    <row r="57899" ht="13.5" customHeight="1"/>
    <row r="57901" ht="13.5" customHeight="1"/>
    <row r="57903" ht="13.5" customHeight="1"/>
    <row r="57905" ht="13.5" customHeight="1"/>
    <row r="57907" ht="13.5" customHeight="1"/>
    <row r="57909" ht="13.5" customHeight="1"/>
    <row r="57911" ht="13.5" customHeight="1"/>
    <row r="57913" ht="13.5" customHeight="1"/>
    <row r="57915" ht="13.5" customHeight="1"/>
    <row r="57917" ht="13.5" customHeight="1"/>
    <row r="57919" ht="13.5" customHeight="1"/>
    <row r="57921" ht="13.5" customHeight="1"/>
    <row r="57923" ht="13.5" customHeight="1"/>
    <row r="57925" ht="13.5" customHeight="1"/>
    <row r="57927" ht="13.5" customHeight="1"/>
    <row r="57929" ht="13.5" customHeight="1"/>
    <row r="57931" ht="13.5" customHeight="1"/>
    <row r="57933" ht="13.5" customHeight="1"/>
    <row r="57935" ht="13.5" customHeight="1"/>
    <row r="57937" ht="13.5" customHeight="1"/>
    <row r="57939" ht="13.5" customHeight="1"/>
    <row r="57941" ht="13.5" customHeight="1"/>
    <row r="57943" ht="13.5" customHeight="1"/>
    <row r="57945" ht="13.5" customHeight="1"/>
    <row r="57947" ht="13.5" customHeight="1"/>
    <row r="57949" ht="13.5" customHeight="1"/>
    <row r="57951" ht="13.5" customHeight="1"/>
    <row r="57953" ht="13.5" customHeight="1"/>
    <row r="57955" ht="13.5" customHeight="1"/>
    <row r="57957" ht="13.5" customHeight="1"/>
    <row r="57959" ht="13.5" customHeight="1"/>
    <row r="57961" ht="13.5" customHeight="1"/>
    <row r="57963" ht="13.5" customHeight="1"/>
    <row r="57965" ht="13.5" customHeight="1"/>
    <row r="57967" ht="13.5" customHeight="1"/>
    <row r="57969" ht="13.5" customHeight="1"/>
    <row r="57971" ht="13.5" customHeight="1"/>
    <row r="57973" ht="13.5" customHeight="1"/>
    <row r="57975" ht="13.5" customHeight="1"/>
    <row r="57977" ht="13.5" customHeight="1"/>
    <row r="57979" ht="13.5" customHeight="1"/>
    <row r="57981" ht="13.5" customHeight="1"/>
    <row r="57983" ht="13.5" customHeight="1"/>
    <row r="57985" ht="13.5" customHeight="1"/>
    <row r="57987" ht="13.5" customHeight="1"/>
    <row r="57989" ht="13.5" customHeight="1"/>
    <row r="57991" ht="13.5" customHeight="1"/>
    <row r="57993" ht="13.5" customHeight="1"/>
    <row r="57995" ht="13.5" customHeight="1"/>
    <row r="57997" ht="13.5" customHeight="1"/>
    <row r="57999" ht="13.5" customHeight="1"/>
    <row r="58001" ht="13.5" customHeight="1"/>
    <row r="58003" ht="13.5" customHeight="1"/>
    <row r="58005" ht="13.5" customHeight="1"/>
    <row r="58007" ht="13.5" customHeight="1"/>
    <row r="58009" ht="13.5" customHeight="1"/>
    <row r="58011" ht="13.5" customHeight="1"/>
    <row r="58013" ht="13.5" customHeight="1"/>
    <row r="58015" ht="13.5" customHeight="1"/>
    <row r="58017" ht="13.5" customHeight="1"/>
    <row r="58019" ht="13.5" customHeight="1"/>
    <row r="58021" ht="13.5" customHeight="1"/>
    <row r="58023" ht="13.5" customHeight="1"/>
    <row r="58025" ht="13.5" customHeight="1"/>
    <row r="58027" ht="13.5" customHeight="1"/>
    <row r="58029" ht="13.5" customHeight="1"/>
    <row r="58031" ht="13.5" customHeight="1"/>
    <row r="58033" ht="13.5" customHeight="1"/>
    <row r="58035" ht="13.5" customHeight="1"/>
    <row r="58037" ht="13.5" customHeight="1"/>
    <row r="58039" ht="13.5" customHeight="1"/>
    <row r="58041" ht="13.5" customHeight="1"/>
    <row r="58043" ht="13.5" customHeight="1"/>
    <row r="58045" ht="13.5" customHeight="1"/>
    <row r="58047" ht="13.5" customHeight="1"/>
    <row r="58049" ht="13.5" customHeight="1"/>
    <row r="58051" ht="13.5" customHeight="1"/>
    <row r="58053" ht="13.5" customHeight="1"/>
    <row r="58055" ht="13.5" customHeight="1"/>
    <row r="58057" ht="13.5" customHeight="1"/>
    <row r="58059" ht="13.5" customHeight="1"/>
    <row r="58061" ht="13.5" customHeight="1"/>
    <row r="58063" ht="13.5" customHeight="1"/>
    <row r="58065" ht="13.5" customHeight="1"/>
    <row r="58067" ht="13.5" customHeight="1"/>
    <row r="58069" ht="13.5" customHeight="1"/>
    <row r="58071" ht="13.5" customHeight="1"/>
    <row r="58073" ht="13.5" customHeight="1"/>
    <row r="58075" ht="13.5" customHeight="1"/>
    <row r="58077" ht="13.5" customHeight="1"/>
    <row r="58079" ht="13.5" customHeight="1"/>
    <row r="58081" ht="13.5" customHeight="1"/>
    <row r="58083" ht="13.5" customHeight="1"/>
    <row r="58085" ht="13.5" customHeight="1"/>
    <row r="58087" ht="13.5" customHeight="1"/>
    <row r="58089" ht="13.5" customHeight="1"/>
    <row r="58091" ht="13.5" customHeight="1"/>
    <row r="58093" ht="13.5" customHeight="1"/>
    <row r="58095" ht="13.5" customHeight="1"/>
    <row r="58097" ht="13.5" customHeight="1"/>
    <row r="58099" ht="13.5" customHeight="1"/>
    <row r="58101" ht="13.5" customHeight="1"/>
    <row r="58103" ht="13.5" customHeight="1"/>
    <row r="58105" ht="13.5" customHeight="1"/>
    <row r="58107" ht="13.5" customHeight="1"/>
    <row r="58109" ht="13.5" customHeight="1"/>
    <row r="58111" ht="13.5" customHeight="1"/>
    <row r="58113" ht="13.5" customHeight="1"/>
    <row r="58115" ht="13.5" customHeight="1"/>
    <row r="58117" ht="13.5" customHeight="1"/>
    <row r="58119" ht="13.5" customHeight="1"/>
    <row r="58121" ht="13.5" customHeight="1"/>
    <row r="58123" ht="13.5" customHeight="1"/>
    <row r="58125" ht="13.5" customHeight="1"/>
    <row r="58127" ht="13.5" customHeight="1"/>
    <row r="58129" ht="13.5" customHeight="1"/>
    <row r="58131" ht="13.5" customHeight="1"/>
    <row r="58133" ht="13.5" customHeight="1"/>
    <row r="58135" ht="13.5" customHeight="1"/>
    <row r="58137" ht="13.5" customHeight="1"/>
    <row r="58139" ht="13.5" customHeight="1"/>
    <row r="58141" ht="13.5" customHeight="1"/>
    <row r="58143" ht="13.5" customHeight="1"/>
    <row r="58145" ht="13.5" customHeight="1"/>
    <row r="58147" ht="13.5" customHeight="1"/>
    <row r="58149" ht="13.5" customHeight="1"/>
    <row r="58151" ht="13.5" customHeight="1"/>
    <row r="58153" ht="13.5" customHeight="1"/>
    <row r="58155" ht="13.5" customHeight="1"/>
    <row r="58157" ht="13.5" customHeight="1"/>
    <row r="58159" ht="13.5" customHeight="1"/>
    <row r="58161" ht="13.5" customHeight="1"/>
    <row r="58163" ht="13.5" customHeight="1"/>
    <row r="58165" ht="13.5" customHeight="1"/>
    <row r="58167" ht="13.5" customHeight="1"/>
    <row r="58169" ht="13.5" customHeight="1"/>
    <row r="58171" ht="13.5" customHeight="1"/>
    <row r="58173" ht="13.5" customHeight="1"/>
    <row r="58175" ht="13.5" customHeight="1"/>
    <row r="58177" ht="13.5" customHeight="1"/>
    <row r="58179" ht="13.5" customHeight="1"/>
    <row r="58181" ht="13.5" customHeight="1"/>
    <row r="58183" ht="13.5" customHeight="1"/>
    <row r="58185" ht="13.5" customHeight="1"/>
    <row r="58187" ht="13.5" customHeight="1"/>
    <row r="58189" ht="13.5" customHeight="1"/>
    <row r="58191" ht="13.5" customHeight="1"/>
    <row r="58193" ht="13.5" customHeight="1"/>
    <row r="58195" ht="13.5" customHeight="1"/>
    <row r="58197" ht="13.5" customHeight="1"/>
    <row r="58199" ht="13.5" customHeight="1"/>
    <row r="58201" ht="13.5" customHeight="1"/>
    <row r="58203" ht="13.5" customHeight="1"/>
    <row r="58205" ht="13.5" customHeight="1"/>
    <row r="58207" ht="13.5" customHeight="1"/>
    <row r="58209" ht="13.5" customHeight="1"/>
    <row r="58211" ht="13.5" customHeight="1"/>
    <row r="58213" ht="13.5" customHeight="1"/>
    <row r="58215" ht="13.5" customHeight="1"/>
    <row r="58217" ht="13.5" customHeight="1"/>
    <row r="58219" ht="13.5" customHeight="1"/>
    <row r="58221" ht="13.5" customHeight="1"/>
    <row r="58223" ht="13.5" customHeight="1"/>
    <row r="58225" ht="13.5" customHeight="1"/>
    <row r="58227" ht="13.5" customHeight="1"/>
    <row r="58229" ht="13.5" customHeight="1"/>
    <row r="58231" ht="13.5" customHeight="1"/>
    <row r="58233" ht="13.5" customHeight="1"/>
    <row r="58235" ht="13.5" customHeight="1"/>
    <row r="58237" ht="13.5" customHeight="1"/>
    <row r="58239" ht="13.5" customHeight="1"/>
    <row r="58241" ht="13.5" customHeight="1"/>
    <row r="58243" ht="13.5" customHeight="1"/>
    <row r="58245" ht="13.5" customHeight="1"/>
    <row r="58247" ht="13.5" customHeight="1"/>
    <row r="58249" ht="13.5" customHeight="1"/>
    <row r="58251" ht="13.5" customHeight="1"/>
    <row r="58253" ht="13.5" customHeight="1"/>
    <row r="58255" ht="13.5" customHeight="1"/>
    <row r="58257" ht="13.5" customHeight="1"/>
    <row r="58259" ht="13.5" customHeight="1"/>
    <row r="58261" ht="13.5" customHeight="1"/>
    <row r="58263" ht="13.5" customHeight="1"/>
    <row r="58265" ht="13.5" customHeight="1"/>
    <row r="58267" ht="13.5" customHeight="1"/>
    <row r="58269" ht="13.5" customHeight="1"/>
    <row r="58271" ht="13.5" customHeight="1"/>
    <row r="58273" ht="13.5" customHeight="1"/>
    <row r="58275" ht="13.5" customHeight="1"/>
    <row r="58277" ht="13.5" customHeight="1"/>
    <row r="58279" ht="13.5" customHeight="1"/>
    <row r="58281" ht="13.5" customHeight="1"/>
    <row r="58283" ht="13.5" customHeight="1"/>
    <row r="58285" ht="13.5" customHeight="1"/>
    <row r="58287" ht="13.5" customHeight="1"/>
    <row r="58289" ht="13.5" customHeight="1"/>
    <row r="58291" ht="13.5" customHeight="1"/>
    <row r="58293" ht="13.5" customHeight="1"/>
    <row r="58295" ht="13.5" customHeight="1"/>
    <row r="58297" ht="13.5" customHeight="1"/>
    <row r="58299" ht="13.5" customHeight="1"/>
    <row r="58301" ht="13.5" customHeight="1"/>
    <row r="58303" ht="13.5" customHeight="1"/>
    <row r="58305" ht="13.5" customHeight="1"/>
    <row r="58307" ht="13.5" customHeight="1"/>
    <row r="58309" ht="13.5" customHeight="1"/>
    <row r="58311" ht="13.5" customHeight="1"/>
    <row r="58313" ht="13.5" customHeight="1"/>
    <row r="58315" ht="13.5" customHeight="1"/>
    <row r="58317" ht="13.5" customHeight="1"/>
    <row r="58319" ht="13.5" customHeight="1"/>
    <row r="58321" ht="13.5" customHeight="1"/>
    <row r="58323" ht="13.5" customHeight="1"/>
    <row r="58325" ht="13.5" customHeight="1"/>
    <row r="58327" ht="13.5" customHeight="1"/>
    <row r="58329" ht="13.5" customHeight="1"/>
    <row r="58331" ht="13.5" customHeight="1"/>
    <row r="58333" ht="13.5" customHeight="1"/>
    <row r="58335" ht="13.5" customHeight="1"/>
    <row r="58337" ht="13.5" customHeight="1"/>
    <row r="58339" ht="13.5" customHeight="1"/>
    <row r="58341" ht="13.5" customHeight="1"/>
    <row r="58343" ht="13.5" customHeight="1"/>
    <row r="58345" ht="13.5" customHeight="1"/>
    <row r="58347" ht="13.5" customHeight="1"/>
    <row r="58349" ht="13.5" customHeight="1"/>
    <row r="58351" ht="13.5" customHeight="1"/>
    <row r="58353" ht="13.5" customHeight="1"/>
    <row r="58355" ht="13.5" customHeight="1"/>
    <row r="58357" ht="13.5" customHeight="1"/>
    <row r="58359" ht="13.5" customHeight="1"/>
    <row r="58361" ht="13.5" customHeight="1"/>
    <row r="58363" ht="13.5" customHeight="1"/>
    <row r="58365" ht="13.5" customHeight="1"/>
    <row r="58367" ht="13.5" customHeight="1"/>
    <row r="58369" ht="13.5" customHeight="1"/>
    <row r="58371" ht="13.5" customHeight="1"/>
    <row r="58373" ht="13.5" customHeight="1"/>
    <row r="58375" ht="13.5" customHeight="1"/>
    <row r="58377" ht="13.5" customHeight="1"/>
    <row r="58379" ht="13.5" customHeight="1"/>
    <row r="58381" ht="13.5" customHeight="1"/>
    <row r="58383" ht="13.5" customHeight="1"/>
    <row r="58385" ht="13.5" customHeight="1"/>
    <row r="58387" ht="13.5" customHeight="1"/>
    <row r="58389" ht="13.5" customHeight="1"/>
    <row r="58391" ht="13.5" customHeight="1"/>
    <row r="58393" ht="13.5" customHeight="1"/>
    <row r="58395" ht="13.5" customHeight="1"/>
    <row r="58397" ht="13.5" customHeight="1"/>
    <row r="58399" ht="13.5" customHeight="1"/>
    <row r="58401" ht="13.5" customHeight="1"/>
    <row r="58403" ht="13.5" customHeight="1"/>
    <row r="58405" ht="13.5" customHeight="1"/>
    <row r="58407" ht="13.5" customHeight="1"/>
    <row r="58409" ht="13.5" customHeight="1"/>
    <row r="58411" ht="13.5" customHeight="1"/>
    <row r="58413" ht="13.5" customHeight="1"/>
    <row r="58415" ht="13.5" customHeight="1"/>
    <row r="58417" ht="13.5" customHeight="1"/>
    <row r="58419" ht="13.5" customHeight="1"/>
    <row r="58421" ht="13.5" customHeight="1"/>
    <row r="58423" ht="13.5" customHeight="1"/>
    <row r="58425" ht="13.5" customHeight="1"/>
    <row r="58427" ht="13.5" customHeight="1"/>
    <row r="58429" ht="13.5" customHeight="1"/>
    <row r="58431" ht="13.5" customHeight="1"/>
    <row r="58433" ht="13.5" customHeight="1"/>
    <row r="58435" ht="13.5" customHeight="1"/>
    <row r="58437" ht="13.5" customHeight="1"/>
    <row r="58439" ht="13.5" customHeight="1"/>
    <row r="58441" ht="13.5" customHeight="1"/>
    <row r="58443" ht="13.5" customHeight="1"/>
    <row r="58445" ht="13.5" customHeight="1"/>
    <row r="58447" ht="13.5" customHeight="1"/>
    <row r="58449" ht="13.5" customHeight="1"/>
    <row r="58451" ht="13.5" customHeight="1"/>
    <row r="58453" ht="13.5" customHeight="1"/>
    <row r="58455" ht="13.5" customHeight="1"/>
    <row r="58457" ht="13.5" customHeight="1"/>
    <row r="58459" ht="13.5" customHeight="1"/>
    <row r="58461" ht="13.5" customHeight="1"/>
    <row r="58463" ht="13.5" customHeight="1"/>
    <row r="58465" ht="13.5" customHeight="1"/>
    <row r="58467" ht="13.5" customHeight="1"/>
    <row r="58469" ht="13.5" customHeight="1"/>
    <row r="58471" ht="13.5" customHeight="1"/>
    <row r="58473" ht="13.5" customHeight="1"/>
    <row r="58475" ht="13.5" customHeight="1"/>
    <row r="58477" ht="13.5" customHeight="1"/>
    <row r="58479" ht="13.5" customHeight="1"/>
    <row r="58481" ht="13.5" customHeight="1"/>
    <row r="58483" ht="13.5" customHeight="1"/>
    <row r="58485" ht="13.5" customHeight="1"/>
    <row r="58487" ht="13.5" customHeight="1"/>
    <row r="58489" ht="13.5" customHeight="1"/>
    <row r="58491" ht="13.5" customHeight="1"/>
    <row r="58493" ht="13.5" customHeight="1"/>
    <row r="58495" ht="13.5" customHeight="1"/>
    <row r="58497" ht="13.5" customHeight="1"/>
    <row r="58499" ht="13.5" customHeight="1"/>
    <row r="58501" ht="13.5" customHeight="1"/>
    <row r="58503" ht="13.5" customHeight="1"/>
    <row r="58505" ht="13.5" customHeight="1"/>
    <row r="58507" ht="13.5" customHeight="1"/>
    <row r="58509" ht="13.5" customHeight="1"/>
    <row r="58511" ht="13.5" customHeight="1"/>
    <row r="58513" ht="13.5" customHeight="1"/>
    <row r="58515" ht="13.5" customHeight="1"/>
    <row r="58517" ht="13.5" customHeight="1"/>
    <row r="58519" ht="13.5" customHeight="1"/>
    <row r="58521" ht="13.5" customHeight="1"/>
    <row r="58523" ht="13.5" customHeight="1"/>
    <row r="58525" ht="13.5" customHeight="1"/>
    <row r="58527" ht="13.5" customHeight="1"/>
    <row r="58529" ht="13.5" customHeight="1"/>
    <row r="58531" ht="13.5" customHeight="1"/>
    <row r="58533" ht="13.5" customHeight="1"/>
    <row r="58535" ht="13.5" customHeight="1"/>
    <row r="58537" ht="13.5" customHeight="1"/>
    <row r="58539" ht="13.5" customHeight="1"/>
    <row r="58541" ht="13.5" customHeight="1"/>
    <row r="58543" ht="13.5" customHeight="1"/>
    <row r="58545" ht="13.5" customHeight="1"/>
    <row r="58547" ht="13.5" customHeight="1"/>
    <row r="58549" ht="13.5" customHeight="1"/>
    <row r="58551" ht="13.5" customHeight="1"/>
    <row r="58553" ht="13.5" customHeight="1"/>
    <row r="58555" ht="13.5" customHeight="1"/>
    <row r="58557" ht="13.5" customHeight="1"/>
    <row r="58559" ht="13.5" customHeight="1"/>
    <row r="58561" ht="13.5" customHeight="1"/>
    <row r="58563" ht="13.5" customHeight="1"/>
    <row r="58565" ht="13.5" customHeight="1"/>
    <row r="58567" ht="13.5" customHeight="1"/>
    <row r="58569" ht="13.5" customHeight="1"/>
    <row r="58571" ht="13.5" customHeight="1"/>
    <row r="58573" ht="13.5" customHeight="1"/>
    <row r="58575" ht="13.5" customHeight="1"/>
    <row r="58577" ht="13.5" customHeight="1"/>
    <row r="58579" ht="13.5" customHeight="1"/>
    <row r="58581" ht="13.5" customHeight="1"/>
    <row r="58583" ht="13.5" customHeight="1"/>
    <row r="58585" ht="13.5" customHeight="1"/>
    <row r="58587" ht="13.5" customHeight="1"/>
    <row r="58589" ht="13.5" customHeight="1"/>
    <row r="58591" ht="13.5" customHeight="1"/>
    <row r="58593" ht="13.5" customHeight="1"/>
    <row r="58595" ht="13.5" customHeight="1"/>
    <row r="58597" ht="13.5" customHeight="1"/>
    <row r="58599" ht="13.5" customHeight="1"/>
    <row r="58601" ht="13.5" customHeight="1"/>
    <row r="58603" ht="13.5" customHeight="1"/>
    <row r="58605" ht="13.5" customHeight="1"/>
    <row r="58607" ht="13.5" customHeight="1"/>
    <row r="58609" ht="13.5" customHeight="1"/>
    <row r="58611" ht="13.5" customHeight="1"/>
    <row r="58613" ht="13.5" customHeight="1"/>
    <row r="58615" ht="13.5" customHeight="1"/>
    <row r="58617" ht="13.5" customHeight="1"/>
    <row r="58619" ht="13.5" customHeight="1"/>
    <row r="58621" ht="13.5" customHeight="1"/>
    <row r="58623" ht="13.5" customHeight="1"/>
    <row r="58625" ht="13.5" customHeight="1"/>
    <row r="58627" ht="13.5" customHeight="1"/>
    <row r="58629" ht="13.5" customHeight="1"/>
    <row r="58631" ht="13.5" customHeight="1"/>
    <row r="58633" ht="13.5" customHeight="1"/>
    <row r="58635" ht="13.5" customHeight="1"/>
    <row r="58637" ht="13.5" customHeight="1"/>
    <row r="58639" ht="13.5" customHeight="1"/>
    <row r="58641" ht="13.5" customHeight="1"/>
    <row r="58643" ht="13.5" customHeight="1"/>
    <row r="58645" ht="13.5" customHeight="1"/>
    <row r="58647" ht="13.5" customHeight="1"/>
    <row r="58649" ht="13.5" customHeight="1"/>
    <row r="58651" ht="13.5" customHeight="1"/>
    <row r="58653" ht="13.5" customHeight="1"/>
    <row r="58655" ht="13.5" customHeight="1"/>
    <row r="58657" ht="13.5" customHeight="1"/>
    <row r="58659" ht="13.5" customHeight="1"/>
    <row r="58661" ht="13.5" customHeight="1"/>
    <row r="58663" ht="13.5" customHeight="1"/>
    <row r="58665" ht="13.5" customHeight="1"/>
    <row r="58667" ht="13.5" customHeight="1"/>
    <row r="58669" ht="13.5" customHeight="1"/>
    <row r="58671" ht="13.5" customHeight="1"/>
    <row r="58673" ht="13.5" customHeight="1"/>
    <row r="58675" ht="13.5" customHeight="1"/>
    <row r="58677" ht="13.5" customHeight="1"/>
    <row r="58679" ht="13.5" customHeight="1"/>
    <row r="58681" ht="13.5" customHeight="1"/>
    <row r="58683" ht="13.5" customHeight="1"/>
    <row r="58685" ht="13.5" customHeight="1"/>
    <row r="58687" ht="13.5" customHeight="1"/>
    <row r="58689" ht="13.5" customHeight="1"/>
    <row r="58691" ht="13.5" customHeight="1"/>
    <row r="58693" ht="13.5" customHeight="1"/>
    <row r="58695" ht="13.5" customHeight="1"/>
    <row r="58697" ht="13.5" customHeight="1"/>
    <row r="58699" ht="13.5" customHeight="1"/>
    <row r="58701" ht="13.5" customHeight="1"/>
    <row r="58703" ht="13.5" customHeight="1"/>
    <row r="58705" ht="13.5" customHeight="1"/>
    <row r="58707" ht="13.5" customHeight="1"/>
    <row r="58709" ht="13.5" customHeight="1"/>
    <row r="58711" ht="13.5" customHeight="1"/>
    <row r="58713" ht="13.5" customHeight="1"/>
    <row r="58715" ht="13.5" customHeight="1"/>
    <row r="58717" ht="13.5" customHeight="1"/>
    <row r="58719" ht="13.5" customHeight="1"/>
    <row r="58721" ht="13.5" customHeight="1"/>
    <row r="58723" ht="13.5" customHeight="1"/>
    <row r="58725" ht="13.5" customHeight="1"/>
    <row r="58727" ht="13.5" customHeight="1"/>
    <row r="58729" ht="13.5" customHeight="1"/>
    <row r="58731" ht="13.5" customHeight="1"/>
    <row r="58733" ht="13.5" customHeight="1"/>
    <row r="58735" ht="13.5" customHeight="1"/>
    <row r="58737" ht="13.5" customHeight="1"/>
    <row r="58739" ht="13.5" customHeight="1"/>
    <row r="58741" ht="13.5" customHeight="1"/>
    <row r="58743" ht="13.5" customHeight="1"/>
    <row r="58745" ht="13.5" customHeight="1"/>
    <row r="58747" ht="13.5" customHeight="1"/>
    <row r="58749" ht="13.5" customHeight="1"/>
    <row r="58751" ht="13.5" customHeight="1"/>
    <row r="58753" ht="13.5" customHeight="1"/>
    <row r="58755" ht="13.5" customHeight="1"/>
    <row r="58757" ht="13.5" customHeight="1"/>
    <row r="58759" ht="13.5" customHeight="1"/>
    <row r="58761" ht="13.5" customHeight="1"/>
    <row r="58763" ht="13.5" customHeight="1"/>
    <row r="58765" ht="13.5" customHeight="1"/>
    <row r="58767" ht="13.5" customHeight="1"/>
    <row r="58769" ht="13.5" customHeight="1"/>
    <row r="58771" ht="13.5" customHeight="1"/>
    <row r="58773" ht="13.5" customHeight="1"/>
    <row r="58775" ht="13.5" customHeight="1"/>
    <row r="58777" ht="13.5" customHeight="1"/>
    <row r="58779" ht="13.5" customHeight="1"/>
    <row r="58781" ht="13.5" customHeight="1"/>
    <row r="58783" ht="13.5" customHeight="1"/>
    <row r="58785" ht="13.5" customHeight="1"/>
    <row r="58787" ht="13.5" customHeight="1"/>
    <row r="58789" ht="13.5" customHeight="1"/>
    <row r="58791" ht="13.5" customHeight="1"/>
    <row r="58793" ht="13.5" customHeight="1"/>
    <row r="58795" ht="13.5" customHeight="1"/>
    <row r="58797" ht="13.5" customHeight="1"/>
    <row r="58799" ht="13.5" customHeight="1"/>
    <row r="58801" ht="13.5" customHeight="1"/>
    <row r="58803" ht="13.5" customHeight="1"/>
    <row r="58805" ht="13.5" customHeight="1"/>
    <row r="58807" ht="13.5" customHeight="1"/>
    <row r="58809" ht="13.5" customHeight="1"/>
    <row r="58811" ht="13.5" customHeight="1"/>
    <row r="58813" ht="13.5" customHeight="1"/>
    <row r="58815" ht="13.5" customHeight="1"/>
    <row r="58817" ht="13.5" customHeight="1"/>
    <row r="58819" ht="13.5" customHeight="1"/>
    <row r="58821" ht="13.5" customHeight="1"/>
    <row r="58823" ht="13.5" customHeight="1"/>
    <row r="58825" ht="13.5" customHeight="1"/>
    <row r="58827" ht="13.5" customHeight="1"/>
    <row r="58829" ht="13.5" customHeight="1"/>
    <row r="58831" ht="13.5" customHeight="1"/>
    <row r="58833" ht="13.5" customHeight="1"/>
    <row r="58835" ht="13.5" customHeight="1"/>
    <row r="58837" ht="13.5" customHeight="1"/>
    <row r="58839" ht="13.5" customHeight="1"/>
    <row r="58841" ht="13.5" customHeight="1"/>
    <row r="58843" ht="13.5" customHeight="1"/>
    <row r="58845" ht="13.5" customHeight="1"/>
    <row r="58847" ht="13.5" customHeight="1"/>
    <row r="58849" ht="13.5" customHeight="1"/>
    <row r="58851" ht="13.5" customHeight="1"/>
    <row r="58853" ht="13.5" customHeight="1"/>
    <row r="58855" ht="13.5" customHeight="1"/>
    <row r="58857" ht="13.5" customHeight="1"/>
    <row r="58859" ht="13.5" customHeight="1"/>
    <row r="58861" ht="13.5" customHeight="1"/>
    <row r="58863" ht="13.5" customHeight="1"/>
    <row r="58865" ht="13.5" customHeight="1"/>
    <row r="58867" ht="13.5" customHeight="1"/>
    <row r="58869" ht="13.5" customHeight="1"/>
    <row r="58871" ht="13.5" customHeight="1"/>
    <row r="58873" ht="13.5" customHeight="1"/>
    <row r="58875" ht="13.5" customHeight="1"/>
    <row r="58877" ht="13.5" customHeight="1"/>
    <row r="58879" ht="13.5" customHeight="1"/>
    <row r="58881" ht="13.5" customHeight="1"/>
    <row r="58883" ht="13.5" customHeight="1"/>
    <row r="58885" ht="13.5" customHeight="1"/>
    <row r="58887" ht="13.5" customHeight="1"/>
    <row r="58889" ht="13.5" customHeight="1"/>
    <row r="58891" ht="13.5" customHeight="1"/>
    <row r="58893" ht="13.5" customHeight="1"/>
    <row r="58895" ht="13.5" customHeight="1"/>
    <row r="58897" ht="13.5" customHeight="1"/>
    <row r="58899" ht="13.5" customHeight="1"/>
    <row r="58901" ht="13.5" customHeight="1"/>
    <row r="58903" ht="13.5" customHeight="1"/>
    <row r="58905" ht="13.5" customHeight="1"/>
    <row r="58907" ht="13.5" customHeight="1"/>
    <row r="58909" ht="13.5" customHeight="1"/>
    <row r="58911" ht="13.5" customHeight="1"/>
    <row r="58913" ht="13.5" customHeight="1"/>
    <row r="58915" ht="13.5" customHeight="1"/>
    <row r="58917" ht="13.5" customHeight="1"/>
    <row r="58919" ht="13.5" customHeight="1"/>
    <row r="58921" ht="13.5" customHeight="1"/>
    <row r="58923" ht="13.5" customHeight="1"/>
    <row r="58925" ht="13.5" customHeight="1"/>
    <row r="58927" ht="13.5" customHeight="1"/>
    <row r="58929" ht="13.5" customHeight="1"/>
    <row r="58931" ht="13.5" customHeight="1"/>
    <row r="58933" ht="13.5" customHeight="1"/>
    <row r="58935" ht="13.5" customHeight="1"/>
    <row r="58937" ht="13.5" customHeight="1"/>
    <row r="58939" ht="13.5" customHeight="1"/>
    <row r="58941" ht="13.5" customHeight="1"/>
    <row r="58943" ht="13.5" customHeight="1"/>
    <row r="58945" ht="13.5" customHeight="1"/>
    <row r="58947" ht="13.5" customHeight="1"/>
    <row r="58949" ht="13.5" customHeight="1"/>
    <row r="58951" ht="13.5" customHeight="1"/>
    <row r="58953" ht="13.5" customHeight="1"/>
    <row r="58955" ht="13.5" customHeight="1"/>
    <row r="58957" ht="13.5" customHeight="1"/>
    <row r="58959" ht="13.5" customHeight="1"/>
    <row r="58961" ht="13.5" customHeight="1"/>
    <row r="58963" ht="13.5" customHeight="1"/>
    <row r="58965" ht="13.5" customHeight="1"/>
    <row r="58967" ht="13.5" customHeight="1"/>
    <row r="58969" ht="13.5" customHeight="1"/>
    <row r="58971" ht="13.5" customHeight="1"/>
    <row r="58973" ht="13.5" customHeight="1"/>
    <row r="58975" ht="13.5" customHeight="1"/>
    <row r="58977" ht="13.5" customHeight="1"/>
    <row r="58979" ht="13.5" customHeight="1"/>
    <row r="58981" ht="13.5" customHeight="1"/>
    <row r="58983" ht="13.5" customHeight="1"/>
    <row r="58985" ht="13.5" customHeight="1"/>
    <row r="58987" ht="13.5" customHeight="1"/>
    <row r="58989" ht="13.5" customHeight="1"/>
    <row r="58991" ht="13.5" customHeight="1"/>
    <row r="58993" ht="13.5" customHeight="1"/>
    <row r="58995" ht="13.5" customHeight="1"/>
    <row r="58997" ht="13.5" customHeight="1"/>
    <row r="58999" ht="13.5" customHeight="1"/>
    <row r="59001" ht="13.5" customHeight="1"/>
    <row r="59003" ht="13.5" customHeight="1"/>
    <row r="59005" ht="13.5" customHeight="1"/>
    <row r="59007" ht="13.5" customHeight="1"/>
    <row r="59009" ht="13.5" customHeight="1"/>
    <row r="59011" ht="13.5" customHeight="1"/>
    <row r="59013" ht="13.5" customHeight="1"/>
    <row r="59015" ht="13.5" customHeight="1"/>
    <row r="59017" ht="13.5" customHeight="1"/>
    <row r="59019" ht="13.5" customHeight="1"/>
    <row r="59021" ht="13.5" customHeight="1"/>
    <row r="59023" ht="13.5" customHeight="1"/>
    <row r="59025" ht="13.5" customHeight="1"/>
    <row r="59027" ht="13.5" customHeight="1"/>
    <row r="59029" ht="13.5" customHeight="1"/>
    <row r="59031" ht="13.5" customHeight="1"/>
    <row r="59033" ht="13.5" customHeight="1"/>
    <row r="59035" ht="13.5" customHeight="1"/>
    <row r="59037" ht="13.5" customHeight="1"/>
    <row r="59039" ht="13.5" customHeight="1"/>
    <row r="59041" ht="13.5" customHeight="1"/>
    <row r="59043" ht="13.5" customHeight="1"/>
    <row r="59045" ht="13.5" customHeight="1"/>
    <row r="59047" ht="13.5" customHeight="1"/>
    <row r="59049" ht="13.5" customHeight="1"/>
    <row r="59051" ht="13.5" customHeight="1"/>
    <row r="59053" ht="13.5" customHeight="1"/>
    <row r="59055" ht="13.5" customHeight="1"/>
    <row r="59057" ht="13.5" customHeight="1"/>
    <row r="59059" ht="13.5" customHeight="1"/>
    <row r="59061" ht="13.5" customHeight="1"/>
    <row r="59063" ht="13.5" customHeight="1"/>
    <row r="59065" ht="13.5" customHeight="1"/>
    <row r="59067" ht="13.5" customHeight="1"/>
    <row r="59069" ht="13.5" customHeight="1"/>
    <row r="59071" ht="13.5" customHeight="1"/>
    <row r="59073" ht="13.5" customHeight="1"/>
    <row r="59075" ht="13.5" customHeight="1"/>
    <row r="59077" ht="13.5" customHeight="1"/>
    <row r="59079" ht="13.5" customHeight="1"/>
    <row r="59081" ht="13.5" customHeight="1"/>
    <row r="59083" ht="13.5" customHeight="1"/>
    <row r="59085" ht="13.5" customHeight="1"/>
    <row r="59087" ht="13.5" customHeight="1"/>
    <row r="59089" ht="13.5" customHeight="1"/>
    <row r="59091" ht="13.5" customHeight="1"/>
    <row r="59093" ht="13.5" customHeight="1"/>
    <row r="59095" ht="13.5" customHeight="1"/>
    <row r="59097" ht="13.5" customHeight="1"/>
    <row r="59099" ht="13.5" customHeight="1"/>
    <row r="59101" ht="13.5" customHeight="1"/>
    <row r="59103" ht="13.5" customHeight="1"/>
    <row r="59105" ht="13.5" customHeight="1"/>
    <row r="59107" ht="13.5" customHeight="1"/>
    <row r="59109" ht="13.5" customHeight="1"/>
    <row r="59111" ht="13.5" customHeight="1"/>
    <row r="59113" ht="13.5" customHeight="1"/>
    <row r="59115" ht="13.5" customHeight="1"/>
    <row r="59117" ht="13.5" customHeight="1"/>
    <row r="59119" ht="13.5" customHeight="1"/>
    <row r="59121" ht="13.5" customHeight="1"/>
    <row r="59123" ht="13.5" customHeight="1"/>
    <row r="59125" ht="13.5" customHeight="1"/>
    <row r="59127" ht="13.5" customHeight="1"/>
    <row r="59129" ht="13.5" customHeight="1"/>
    <row r="59131" ht="13.5" customHeight="1"/>
    <row r="59133" ht="13.5" customHeight="1"/>
    <row r="59135" ht="13.5" customHeight="1"/>
    <row r="59137" ht="13.5" customHeight="1"/>
    <row r="59139" ht="13.5" customHeight="1"/>
    <row r="59141" ht="13.5" customHeight="1"/>
    <row r="59143" ht="13.5" customHeight="1"/>
    <row r="59145" ht="13.5" customHeight="1"/>
    <row r="59147" ht="13.5" customHeight="1"/>
    <row r="59149" ht="13.5" customHeight="1"/>
    <row r="59151" ht="13.5" customHeight="1"/>
    <row r="59153" ht="13.5" customHeight="1"/>
    <row r="59155" ht="13.5" customHeight="1"/>
    <row r="59157" ht="13.5" customHeight="1"/>
    <row r="59159" ht="13.5" customHeight="1"/>
    <row r="59161" ht="13.5" customHeight="1"/>
    <row r="59163" ht="13.5" customHeight="1"/>
    <row r="59165" ht="13.5" customHeight="1"/>
    <row r="59167" ht="13.5" customHeight="1"/>
    <row r="59169" ht="13.5" customHeight="1"/>
    <row r="59171" ht="13.5" customHeight="1"/>
    <row r="59173" ht="13.5" customHeight="1"/>
    <row r="59175" ht="13.5" customHeight="1"/>
    <row r="59177" ht="13.5" customHeight="1"/>
    <row r="59179" ht="13.5" customHeight="1"/>
    <row r="59181" ht="13.5" customHeight="1"/>
    <row r="59183" ht="13.5" customHeight="1"/>
    <row r="59185" ht="13.5" customHeight="1"/>
    <row r="59187" ht="13.5" customHeight="1"/>
    <row r="59189" ht="13.5" customHeight="1"/>
    <row r="59191" ht="13.5" customHeight="1"/>
    <row r="59193" ht="13.5" customHeight="1"/>
    <row r="59195" ht="13.5" customHeight="1"/>
    <row r="59197" ht="13.5" customHeight="1"/>
    <row r="59199" ht="13.5" customHeight="1"/>
    <row r="59201" ht="13.5" customHeight="1"/>
    <row r="59203" ht="13.5" customHeight="1"/>
    <row r="59205" ht="13.5" customHeight="1"/>
    <row r="59207" ht="13.5" customHeight="1"/>
    <row r="59209" ht="13.5" customHeight="1"/>
    <row r="59211" ht="13.5" customHeight="1"/>
    <row r="59213" ht="13.5" customHeight="1"/>
    <row r="59215" ht="13.5" customHeight="1"/>
    <row r="59217" ht="13.5" customHeight="1"/>
    <row r="59219" ht="13.5" customHeight="1"/>
    <row r="59221" ht="13.5" customHeight="1"/>
    <row r="59223" ht="13.5" customHeight="1"/>
    <row r="59225" ht="13.5" customHeight="1"/>
    <row r="59227" ht="13.5" customHeight="1"/>
    <row r="59229" ht="13.5" customHeight="1"/>
    <row r="59231" ht="13.5" customHeight="1"/>
    <row r="59233" ht="13.5" customHeight="1"/>
    <row r="59235" ht="13.5" customHeight="1"/>
    <row r="59237" ht="13.5" customHeight="1"/>
    <row r="59239" ht="13.5" customHeight="1"/>
    <row r="59241" ht="13.5" customHeight="1"/>
    <row r="59243" ht="13.5" customHeight="1"/>
    <row r="59245" ht="13.5" customHeight="1"/>
    <row r="59247" ht="13.5" customHeight="1"/>
    <row r="59249" ht="13.5" customHeight="1"/>
    <row r="59251" ht="13.5" customHeight="1"/>
    <row r="59253" ht="13.5" customHeight="1"/>
    <row r="59255" ht="13.5" customHeight="1"/>
    <row r="59257" ht="13.5" customHeight="1"/>
    <row r="59259" ht="13.5" customHeight="1"/>
    <row r="59261" ht="13.5" customHeight="1"/>
    <row r="59263" ht="13.5" customHeight="1"/>
    <row r="59265" ht="13.5" customHeight="1"/>
    <row r="59267" ht="13.5" customHeight="1"/>
    <row r="59269" ht="13.5" customHeight="1"/>
    <row r="59271" ht="13.5" customHeight="1"/>
    <row r="59273" ht="13.5" customHeight="1"/>
    <row r="59275" ht="13.5" customHeight="1"/>
    <row r="59277" ht="13.5" customHeight="1"/>
    <row r="59279" ht="13.5" customHeight="1"/>
    <row r="59281" ht="13.5" customHeight="1"/>
    <row r="59283" ht="13.5" customHeight="1"/>
    <row r="59285" ht="13.5" customHeight="1"/>
    <row r="59287" ht="13.5" customHeight="1"/>
    <row r="59289" ht="13.5" customHeight="1"/>
    <row r="59291" ht="13.5" customHeight="1"/>
    <row r="59293" ht="13.5" customHeight="1"/>
    <row r="59295" ht="13.5" customHeight="1"/>
    <row r="59297" ht="13.5" customHeight="1"/>
    <row r="59299" ht="13.5" customHeight="1"/>
    <row r="59301" ht="13.5" customHeight="1"/>
    <row r="59303" ht="13.5" customHeight="1"/>
    <row r="59305" ht="13.5" customHeight="1"/>
    <row r="59307" ht="13.5" customHeight="1"/>
    <row r="59309" ht="13.5" customHeight="1"/>
    <row r="59311" ht="13.5" customHeight="1"/>
    <row r="59313" ht="13.5" customHeight="1"/>
    <row r="59315" ht="13.5" customHeight="1"/>
    <row r="59317" ht="13.5" customHeight="1"/>
    <row r="59319" ht="13.5" customHeight="1"/>
    <row r="59321" ht="13.5" customHeight="1"/>
    <row r="59323" ht="13.5" customHeight="1"/>
    <row r="59325" ht="13.5" customHeight="1"/>
    <row r="59327" ht="13.5" customHeight="1"/>
    <row r="59329" ht="13.5" customHeight="1"/>
    <row r="59331" ht="13.5" customHeight="1"/>
    <row r="59333" ht="13.5" customHeight="1"/>
    <row r="59335" ht="13.5" customHeight="1"/>
    <row r="59337" ht="13.5" customHeight="1"/>
    <row r="59339" ht="13.5" customHeight="1"/>
    <row r="59341" ht="13.5" customHeight="1"/>
    <row r="59343" ht="13.5" customHeight="1"/>
    <row r="59345" ht="13.5" customHeight="1"/>
    <row r="59347" ht="13.5" customHeight="1"/>
    <row r="59349" ht="13.5" customHeight="1"/>
    <row r="59351" ht="13.5" customHeight="1"/>
    <row r="59353" ht="13.5" customHeight="1"/>
    <row r="59355" ht="13.5" customHeight="1"/>
    <row r="59357" ht="13.5" customHeight="1"/>
    <row r="59359" ht="13.5" customHeight="1"/>
    <row r="59361" ht="13.5" customHeight="1"/>
    <row r="59363" ht="13.5" customHeight="1"/>
    <row r="59365" ht="13.5" customHeight="1"/>
    <row r="59367" ht="13.5" customHeight="1"/>
    <row r="59369" ht="13.5" customHeight="1"/>
    <row r="59371" ht="13.5" customHeight="1"/>
    <row r="59373" ht="13.5" customHeight="1"/>
    <row r="59375" ht="13.5" customHeight="1"/>
    <row r="59377" ht="13.5" customHeight="1"/>
    <row r="59379" ht="13.5" customHeight="1"/>
    <row r="59381" ht="13.5" customHeight="1"/>
    <row r="59383" ht="13.5" customHeight="1"/>
    <row r="59385" ht="13.5" customHeight="1"/>
    <row r="59387" ht="13.5" customHeight="1"/>
    <row r="59389" ht="13.5" customHeight="1"/>
    <row r="59391" ht="13.5" customHeight="1"/>
    <row r="59393" ht="13.5" customHeight="1"/>
    <row r="59395" ht="13.5" customHeight="1"/>
    <row r="59397" ht="13.5" customHeight="1"/>
    <row r="59399" ht="13.5" customHeight="1"/>
    <row r="59401" ht="13.5" customHeight="1"/>
    <row r="59403" ht="13.5" customHeight="1"/>
    <row r="59405" ht="13.5" customHeight="1"/>
    <row r="59407" ht="13.5" customHeight="1"/>
    <row r="59409" ht="13.5" customHeight="1"/>
    <row r="59411" ht="13.5" customHeight="1"/>
    <row r="59413" ht="13.5" customHeight="1"/>
    <row r="59415" ht="13.5" customHeight="1"/>
    <row r="59417" ht="13.5" customHeight="1"/>
    <row r="59419" ht="13.5" customHeight="1"/>
    <row r="59421" ht="13.5" customHeight="1"/>
    <row r="59423" ht="13.5" customHeight="1"/>
    <row r="59425" ht="13.5" customHeight="1"/>
    <row r="59427" ht="13.5" customHeight="1"/>
    <row r="59429" ht="13.5" customHeight="1"/>
    <row r="59431" ht="13.5" customHeight="1"/>
    <row r="59433" ht="13.5" customHeight="1"/>
    <row r="59435" ht="13.5" customHeight="1"/>
    <row r="59437" ht="13.5" customHeight="1"/>
    <row r="59439" ht="13.5" customHeight="1"/>
    <row r="59441" ht="13.5" customHeight="1"/>
    <row r="59443" ht="13.5" customHeight="1"/>
    <row r="59445" ht="13.5" customHeight="1"/>
    <row r="59447" ht="13.5" customHeight="1"/>
    <row r="59449" ht="13.5" customHeight="1"/>
    <row r="59451" ht="13.5" customHeight="1"/>
    <row r="59453" ht="13.5" customHeight="1"/>
    <row r="59455" ht="13.5" customHeight="1"/>
    <row r="59457" ht="13.5" customHeight="1"/>
    <row r="59459" ht="13.5" customHeight="1"/>
    <row r="59461" ht="13.5" customHeight="1"/>
    <row r="59463" ht="13.5" customHeight="1"/>
    <row r="59465" ht="13.5" customHeight="1"/>
    <row r="59467" ht="13.5" customHeight="1"/>
    <row r="59469" ht="13.5" customHeight="1"/>
    <row r="59471" ht="13.5" customHeight="1"/>
    <row r="59473" ht="13.5" customHeight="1"/>
    <row r="59475" ht="13.5" customHeight="1"/>
    <row r="59477" ht="13.5" customHeight="1"/>
    <row r="59479" ht="13.5" customHeight="1"/>
    <row r="59481" ht="13.5" customHeight="1"/>
    <row r="59483" ht="13.5" customHeight="1"/>
    <row r="59485" ht="13.5" customHeight="1"/>
    <row r="59487" ht="13.5" customHeight="1"/>
    <row r="59489" ht="13.5" customHeight="1"/>
    <row r="59491" ht="13.5" customHeight="1"/>
    <row r="59493" ht="13.5" customHeight="1"/>
    <row r="59495" ht="13.5" customHeight="1"/>
    <row r="59497" ht="13.5" customHeight="1"/>
    <row r="59499" ht="13.5" customHeight="1"/>
    <row r="59501" ht="13.5" customHeight="1"/>
    <row r="59503" ht="13.5" customHeight="1"/>
    <row r="59505" ht="13.5" customHeight="1"/>
    <row r="59507" ht="13.5" customHeight="1"/>
    <row r="59509" ht="13.5" customHeight="1"/>
    <row r="59511" ht="13.5" customHeight="1"/>
    <row r="59513" ht="13.5" customHeight="1"/>
    <row r="59515" ht="13.5" customHeight="1"/>
    <row r="59517" ht="13.5" customHeight="1"/>
    <row r="59519" ht="13.5" customHeight="1"/>
    <row r="59521" ht="13.5" customHeight="1"/>
    <row r="59523" ht="13.5" customHeight="1"/>
    <row r="59525" ht="13.5" customHeight="1"/>
    <row r="59527" ht="13.5" customHeight="1"/>
    <row r="59529" ht="13.5" customHeight="1"/>
    <row r="59531" ht="13.5" customHeight="1"/>
    <row r="59533" ht="13.5" customHeight="1"/>
    <row r="59535" ht="13.5" customHeight="1"/>
    <row r="59537" ht="13.5" customHeight="1"/>
    <row r="59539" ht="13.5" customHeight="1"/>
    <row r="59541" ht="13.5" customHeight="1"/>
    <row r="59543" ht="13.5" customHeight="1"/>
    <row r="59545" ht="13.5" customHeight="1"/>
    <row r="59547" ht="13.5" customHeight="1"/>
    <row r="59549" ht="13.5" customHeight="1"/>
    <row r="59551" ht="13.5" customHeight="1"/>
    <row r="59553" ht="13.5" customHeight="1"/>
    <row r="59555" ht="13.5" customHeight="1"/>
    <row r="59557" ht="13.5" customHeight="1"/>
    <row r="59559" ht="13.5" customHeight="1"/>
    <row r="59561" ht="13.5" customHeight="1"/>
    <row r="59563" ht="13.5" customHeight="1"/>
    <row r="59565" ht="13.5" customHeight="1"/>
    <row r="59567" ht="13.5" customHeight="1"/>
    <row r="59569" ht="13.5" customHeight="1"/>
    <row r="59571" ht="13.5" customHeight="1"/>
    <row r="59573" ht="13.5" customHeight="1"/>
    <row r="59575" ht="13.5" customHeight="1"/>
    <row r="59577" ht="13.5" customHeight="1"/>
    <row r="59579" ht="13.5" customHeight="1"/>
    <row r="59581" ht="13.5" customHeight="1"/>
    <row r="59583" ht="13.5" customHeight="1"/>
    <row r="59585" ht="13.5" customHeight="1"/>
    <row r="59587" ht="13.5" customHeight="1"/>
    <row r="59589" ht="13.5" customHeight="1"/>
    <row r="59591" ht="13.5" customHeight="1"/>
    <row r="59593" ht="13.5" customHeight="1"/>
    <row r="59595" ht="13.5" customHeight="1"/>
    <row r="59597" ht="13.5" customHeight="1"/>
    <row r="59599" ht="13.5" customHeight="1"/>
    <row r="59601" ht="13.5" customHeight="1"/>
    <row r="59603" ht="13.5" customHeight="1"/>
    <row r="59605" ht="13.5" customHeight="1"/>
    <row r="59607" ht="13.5" customHeight="1"/>
    <row r="59609" ht="13.5" customHeight="1"/>
    <row r="59611" ht="13.5" customHeight="1"/>
    <row r="59613" ht="13.5" customHeight="1"/>
    <row r="59615" ht="13.5" customHeight="1"/>
    <row r="59617" ht="13.5" customHeight="1"/>
    <row r="59619" ht="13.5" customHeight="1"/>
    <row r="59621" ht="13.5" customHeight="1"/>
    <row r="59623" ht="13.5" customHeight="1"/>
    <row r="59625" ht="13.5" customHeight="1"/>
    <row r="59627" ht="13.5" customHeight="1"/>
    <row r="59629" ht="13.5" customHeight="1"/>
    <row r="59631" ht="13.5" customHeight="1"/>
    <row r="59633" ht="13.5" customHeight="1"/>
    <row r="59635" ht="13.5" customHeight="1"/>
    <row r="59637" ht="13.5" customHeight="1"/>
    <row r="59639" ht="13.5" customHeight="1"/>
    <row r="59641" ht="13.5" customHeight="1"/>
    <row r="59643" ht="13.5" customHeight="1"/>
    <row r="59645" ht="13.5" customHeight="1"/>
    <row r="59647" ht="13.5" customHeight="1"/>
    <row r="59649" ht="13.5" customHeight="1"/>
    <row r="59651" ht="13.5" customHeight="1"/>
    <row r="59653" ht="13.5" customHeight="1"/>
    <row r="59655" ht="13.5" customHeight="1"/>
    <row r="59657" ht="13.5" customHeight="1"/>
    <row r="59659" ht="13.5" customHeight="1"/>
    <row r="59661" ht="13.5" customHeight="1"/>
    <row r="59663" ht="13.5" customHeight="1"/>
    <row r="59665" ht="13.5" customHeight="1"/>
    <row r="59667" ht="13.5" customHeight="1"/>
    <row r="59669" ht="13.5" customHeight="1"/>
    <row r="59671" ht="13.5" customHeight="1"/>
    <row r="59673" ht="13.5" customHeight="1"/>
    <row r="59675" ht="13.5" customHeight="1"/>
    <row r="59677" ht="13.5" customHeight="1"/>
    <row r="59679" ht="13.5" customHeight="1"/>
    <row r="59681" ht="13.5" customHeight="1"/>
    <row r="59683" ht="13.5" customHeight="1"/>
    <row r="59685" ht="13.5" customHeight="1"/>
    <row r="59687" ht="13.5" customHeight="1"/>
    <row r="59689" ht="13.5" customHeight="1"/>
    <row r="59691" ht="13.5" customHeight="1"/>
    <row r="59693" ht="13.5" customHeight="1"/>
    <row r="59695" ht="13.5" customHeight="1"/>
    <row r="59697" ht="13.5" customHeight="1"/>
    <row r="59699" ht="13.5" customHeight="1"/>
    <row r="59701" ht="13.5" customHeight="1"/>
    <row r="59703" ht="13.5" customHeight="1"/>
    <row r="59705" ht="13.5" customHeight="1"/>
    <row r="59707" ht="13.5" customHeight="1"/>
    <row r="59709" ht="13.5" customHeight="1"/>
    <row r="59711" ht="13.5" customHeight="1"/>
    <row r="59713" ht="13.5" customHeight="1"/>
    <row r="59715" ht="13.5" customHeight="1"/>
    <row r="59717" ht="13.5" customHeight="1"/>
    <row r="59719" ht="13.5" customHeight="1"/>
    <row r="59721" ht="13.5" customHeight="1"/>
    <row r="59723" ht="13.5" customHeight="1"/>
    <row r="59725" ht="13.5" customHeight="1"/>
    <row r="59727" ht="13.5" customHeight="1"/>
    <row r="59729" ht="13.5" customHeight="1"/>
    <row r="59731" ht="13.5" customHeight="1"/>
    <row r="59733" ht="13.5" customHeight="1"/>
    <row r="59735" ht="13.5" customHeight="1"/>
    <row r="59737" ht="13.5" customHeight="1"/>
    <row r="59739" ht="13.5" customHeight="1"/>
    <row r="59741" ht="13.5" customHeight="1"/>
    <row r="59743" ht="13.5" customHeight="1"/>
    <row r="59745" ht="13.5" customHeight="1"/>
    <row r="59747" ht="13.5" customHeight="1"/>
    <row r="59749" ht="13.5" customHeight="1"/>
    <row r="59751" ht="13.5" customHeight="1"/>
    <row r="59753" ht="13.5" customHeight="1"/>
    <row r="59755" ht="13.5" customHeight="1"/>
    <row r="59757" ht="13.5" customHeight="1"/>
    <row r="59759" ht="13.5" customHeight="1"/>
    <row r="59761" ht="13.5" customHeight="1"/>
    <row r="59763" ht="13.5" customHeight="1"/>
    <row r="59765" ht="13.5" customHeight="1"/>
    <row r="59767" ht="13.5" customHeight="1"/>
    <row r="59769" ht="13.5" customHeight="1"/>
    <row r="59771" ht="13.5" customHeight="1"/>
    <row r="59773" ht="13.5" customHeight="1"/>
    <row r="59775" ht="13.5" customHeight="1"/>
    <row r="59777" ht="13.5" customHeight="1"/>
    <row r="59779" ht="13.5" customHeight="1"/>
    <row r="59781" ht="13.5" customHeight="1"/>
    <row r="59783" ht="13.5" customHeight="1"/>
    <row r="59785" ht="13.5" customHeight="1"/>
    <row r="59787" ht="13.5" customHeight="1"/>
    <row r="59789" ht="13.5" customHeight="1"/>
    <row r="59791" ht="13.5" customHeight="1"/>
    <row r="59793" ht="13.5" customHeight="1"/>
    <row r="59795" ht="13.5" customHeight="1"/>
    <row r="59797" ht="13.5" customHeight="1"/>
    <row r="59799" ht="13.5" customHeight="1"/>
    <row r="59801" ht="13.5" customHeight="1"/>
    <row r="59803" ht="13.5" customHeight="1"/>
    <row r="59805" ht="13.5" customHeight="1"/>
    <row r="59807" ht="13.5" customHeight="1"/>
    <row r="59809" ht="13.5" customHeight="1"/>
    <row r="59811" ht="13.5" customHeight="1"/>
    <row r="59813" ht="13.5" customHeight="1"/>
    <row r="59815" ht="13.5" customHeight="1"/>
    <row r="59817" ht="13.5" customHeight="1"/>
    <row r="59819" ht="13.5" customHeight="1"/>
    <row r="59821" ht="13.5" customHeight="1"/>
    <row r="59823" ht="13.5" customHeight="1"/>
    <row r="59825" ht="13.5" customHeight="1"/>
    <row r="59827" ht="13.5" customHeight="1"/>
    <row r="59829" ht="13.5" customHeight="1"/>
    <row r="59831" ht="13.5" customHeight="1"/>
    <row r="59833" ht="13.5" customHeight="1"/>
    <row r="59835" ht="13.5" customHeight="1"/>
    <row r="59837" ht="13.5" customHeight="1"/>
    <row r="59839" ht="13.5" customHeight="1"/>
    <row r="59841" ht="13.5" customHeight="1"/>
    <row r="59843" ht="13.5" customHeight="1"/>
    <row r="59845" ht="13.5" customHeight="1"/>
    <row r="59847" ht="13.5" customHeight="1"/>
    <row r="59849" ht="13.5" customHeight="1"/>
    <row r="59851" ht="13.5" customHeight="1"/>
    <row r="59853" ht="13.5" customHeight="1"/>
    <row r="59855" ht="13.5" customHeight="1"/>
    <row r="59857" ht="13.5" customHeight="1"/>
    <row r="59859" ht="13.5" customHeight="1"/>
    <row r="59861" ht="13.5" customHeight="1"/>
    <row r="59863" ht="13.5" customHeight="1"/>
    <row r="59865" ht="13.5" customHeight="1"/>
    <row r="59867" ht="13.5" customHeight="1"/>
    <row r="59869" ht="13.5" customHeight="1"/>
    <row r="59871" ht="13.5" customHeight="1"/>
    <row r="59873" ht="13.5" customHeight="1"/>
    <row r="59875" ht="13.5" customHeight="1"/>
    <row r="59877" ht="13.5" customHeight="1"/>
    <row r="59879" ht="13.5" customHeight="1"/>
    <row r="59881" ht="13.5" customHeight="1"/>
    <row r="59883" ht="13.5" customHeight="1"/>
    <row r="59885" ht="13.5" customHeight="1"/>
    <row r="59887" ht="13.5" customHeight="1"/>
    <row r="59889" ht="13.5" customHeight="1"/>
    <row r="59891" ht="13.5" customHeight="1"/>
    <row r="59893" ht="13.5" customHeight="1"/>
    <row r="59895" ht="13.5" customHeight="1"/>
    <row r="59897" ht="13.5" customHeight="1"/>
    <row r="59899" ht="13.5" customHeight="1"/>
    <row r="59901" ht="13.5" customHeight="1"/>
    <row r="59903" ht="13.5" customHeight="1"/>
    <row r="59905" ht="13.5" customHeight="1"/>
    <row r="59907" ht="13.5" customHeight="1"/>
    <row r="59909" ht="13.5" customHeight="1"/>
    <row r="59911" ht="13.5" customHeight="1"/>
    <row r="59913" ht="13.5" customHeight="1"/>
    <row r="59915" ht="13.5" customHeight="1"/>
    <row r="59917" ht="13.5" customHeight="1"/>
    <row r="59919" ht="13.5" customHeight="1"/>
    <row r="59921" ht="13.5" customHeight="1"/>
    <row r="59923" ht="13.5" customHeight="1"/>
    <row r="59925" ht="13.5" customHeight="1"/>
    <row r="59927" ht="13.5" customHeight="1"/>
    <row r="59929" ht="13.5" customHeight="1"/>
    <row r="59931" ht="13.5" customHeight="1"/>
    <row r="59933" ht="13.5" customHeight="1"/>
    <row r="59935" ht="13.5" customHeight="1"/>
    <row r="59937" ht="13.5" customHeight="1"/>
    <row r="59939" ht="13.5" customHeight="1"/>
    <row r="59941" ht="13.5" customHeight="1"/>
    <row r="59943" ht="13.5" customHeight="1"/>
    <row r="59945" ht="13.5" customHeight="1"/>
    <row r="59947" ht="13.5" customHeight="1"/>
    <row r="59949" ht="13.5" customHeight="1"/>
    <row r="59951" ht="13.5" customHeight="1"/>
    <row r="59953" ht="13.5" customHeight="1"/>
    <row r="59955" ht="13.5" customHeight="1"/>
    <row r="59957" ht="13.5" customHeight="1"/>
    <row r="59959" ht="13.5" customHeight="1"/>
    <row r="59961" ht="13.5" customHeight="1"/>
    <row r="59963" ht="13.5" customHeight="1"/>
    <row r="59965" ht="13.5" customHeight="1"/>
    <row r="59967" ht="13.5" customHeight="1"/>
    <row r="59969" ht="13.5" customHeight="1"/>
    <row r="59971" ht="13.5" customHeight="1"/>
    <row r="59973" ht="13.5" customHeight="1"/>
    <row r="59975" ht="13.5" customHeight="1"/>
    <row r="59977" ht="13.5" customHeight="1"/>
    <row r="59979" ht="13.5" customHeight="1"/>
    <row r="59981" ht="13.5" customHeight="1"/>
    <row r="59983" ht="13.5" customHeight="1"/>
    <row r="59985" ht="13.5" customHeight="1"/>
    <row r="59987" ht="13.5" customHeight="1"/>
    <row r="59989" ht="13.5" customHeight="1"/>
    <row r="59991" ht="13.5" customHeight="1"/>
    <row r="59993" ht="13.5" customHeight="1"/>
    <row r="59995" ht="13.5" customHeight="1"/>
    <row r="59997" ht="13.5" customHeight="1"/>
    <row r="59999" ht="13.5" customHeight="1"/>
    <row r="60001" ht="13.5" customHeight="1"/>
    <row r="60003" ht="13.5" customHeight="1"/>
    <row r="60005" ht="13.5" customHeight="1"/>
    <row r="60007" ht="13.5" customHeight="1"/>
    <row r="60009" ht="13.5" customHeight="1"/>
    <row r="60011" ht="13.5" customHeight="1"/>
    <row r="60013" ht="13.5" customHeight="1"/>
    <row r="60015" ht="13.5" customHeight="1"/>
    <row r="60017" ht="13.5" customHeight="1"/>
    <row r="60019" ht="13.5" customHeight="1"/>
    <row r="60021" ht="13.5" customHeight="1"/>
    <row r="60023" ht="13.5" customHeight="1"/>
    <row r="60025" ht="13.5" customHeight="1"/>
    <row r="60027" ht="13.5" customHeight="1"/>
    <row r="60029" ht="13.5" customHeight="1"/>
    <row r="60031" ht="13.5" customHeight="1"/>
    <row r="60033" ht="13.5" customHeight="1"/>
    <row r="60035" ht="13.5" customHeight="1"/>
    <row r="60037" ht="13.5" customHeight="1"/>
    <row r="60039" ht="13.5" customHeight="1"/>
    <row r="60041" ht="13.5" customHeight="1"/>
    <row r="60043" ht="13.5" customHeight="1"/>
    <row r="60045" ht="13.5" customHeight="1"/>
    <row r="60047" ht="13.5" customHeight="1"/>
    <row r="60049" ht="13.5" customHeight="1"/>
    <row r="60051" ht="13.5" customHeight="1"/>
    <row r="60053" ht="13.5" customHeight="1"/>
    <row r="60055" ht="13.5" customHeight="1"/>
    <row r="60057" ht="13.5" customHeight="1"/>
    <row r="60059" ht="13.5" customHeight="1"/>
    <row r="60061" ht="13.5" customHeight="1"/>
    <row r="60063" ht="13.5" customHeight="1"/>
    <row r="60065" ht="13.5" customHeight="1"/>
    <row r="60067" ht="13.5" customHeight="1"/>
    <row r="60069" ht="13.5" customHeight="1"/>
    <row r="60071" ht="13.5" customHeight="1"/>
    <row r="60073" ht="13.5" customHeight="1"/>
    <row r="60075" ht="13.5" customHeight="1"/>
    <row r="60077" ht="13.5" customHeight="1"/>
    <row r="60079" ht="13.5" customHeight="1"/>
    <row r="60081" ht="13.5" customHeight="1"/>
    <row r="60083" ht="13.5" customHeight="1"/>
    <row r="60085" ht="13.5" customHeight="1"/>
    <row r="60087" ht="13.5" customHeight="1"/>
    <row r="60089" ht="13.5" customHeight="1"/>
    <row r="60091" ht="13.5" customHeight="1"/>
    <row r="60093" ht="13.5" customHeight="1"/>
    <row r="60095" ht="13.5" customHeight="1"/>
    <row r="60097" ht="13.5" customHeight="1"/>
    <row r="60099" ht="13.5" customHeight="1"/>
    <row r="60101" ht="13.5" customHeight="1"/>
    <row r="60103" ht="13.5" customHeight="1"/>
    <row r="60105" ht="13.5" customHeight="1"/>
    <row r="60107" ht="13.5" customHeight="1"/>
    <row r="60109" ht="13.5" customHeight="1"/>
    <row r="60111" ht="13.5" customHeight="1"/>
    <row r="60113" ht="13.5" customHeight="1"/>
    <row r="60115" ht="13.5" customHeight="1"/>
    <row r="60117" ht="13.5" customHeight="1"/>
    <row r="60119" ht="13.5" customHeight="1"/>
    <row r="60121" ht="13.5" customHeight="1"/>
    <row r="60123" ht="13.5" customHeight="1"/>
    <row r="60125" ht="13.5" customHeight="1"/>
    <row r="60127" ht="13.5" customHeight="1"/>
    <row r="60129" ht="13.5" customHeight="1"/>
    <row r="60131" ht="13.5" customHeight="1"/>
    <row r="60133" ht="13.5" customHeight="1"/>
    <row r="60135" ht="13.5" customHeight="1"/>
    <row r="60137" ht="13.5" customHeight="1"/>
    <row r="60139" ht="13.5" customHeight="1"/>
    <row r="60141" ht="13.5" customHeight="1"/>
    <row r="60143" ht="13.5" customHeight="1"/>
    <row r="60145" ht="13.5" customHeight="1"/>
    <row r="60147" ht="13.5" customHeight="1"/>
    <row r="60149" ht="13.5" customHeight="1"/>
    <row r="60151" ht="13.5" customHeight="1"/>
    <row r="60153" ht="13.5" customHeight="1"/>
    <row r="60155" ht="13.5" customHeight="1"/>
    <row r="60157" ht="13.5" customHeight="1"/>
    <row r="60159" ht="13.5" customHeight="1"/>
    <row r="60161" ht="13.5" customHeight="1"/>
    <row r="60163" ht="13.5" customHeight="1"/>
    <row r="60165" ht="13.5" customHeight="1"/>
    <row r="60167" ht="13.5" customHeight="1"/>
    <row r="60169" ht="13.5" customHeight="1"/>
    <row r="60171" ht="13.5" customHeight="1"/>
    <row r="60173" ht="13.5" customHeight="1"/>
    <row r="60175" ht="13.5" customHeight="1"/>
    <row r="60177" ht="13.5" customHeight="1"/>
    <row r="60179" ht="13.5" customHeight="1"/>
    <row r="60181" ht="13.5" customHeight="1"/>
    <row r="60183" ht="13.5" customHeight="1"/>
    <row r="60185" ht="13.5" customHeight="1"/>
    <row r="60187" ht="13.5" customHeight="1"/>
    <row r="60189" ht="13.5" customHeight="1"/>
    <row r="60191" ht="13.5" customHeight="1"/>
    <row r="60193" ht="13.5" customHeight="1"/>
    <row r="60195" ht="13.5" customHeight="1"/>
    <row r="60197" ht="13.5" customHeight="1"/>
    <row r="60199" ht="13.5" customHeight="1"/>
    <row r="60201" ht="13.5" customHeight="1"/>
    <row r="60203" ht="13.5" customHeight="1"/>
    <row r="60205" ht="13.5" customHeight="1"/>
    <row r="60207" ht="13.5" customHeight="1"/>
    <row r="60209" ht="13.5" customHeight="1"/>
    <row r="60211" ht="13.5" customHeight="1"/>
    <row r="60213" ht="13.5" customHeight="1"/>
    <row r="60215" ht="13.5" customHeight="1"/>
    <row r="60217" ht="13.5" customHeight="1"/>
    <row r="60219" ht="13.5" customHeight="1"/>
    <row r="60221" ht="13.5" customHeight="1"/>
    <row r="60223" ht="13.5" customHeight="1"/>
    <row r="60225" ht="13.5" customHeight="1"/>
    <row r="60227" ht="13.5" customHeight="1"/>
    <row r="60229" ht="13.5" customHeight="1"/>
    <row r="60231" ht="13.5" customHeight="1"/>
    <row r="60233" ht="13.5" customHeight="1"/>
    <row r="60235" ht="13.5" customHeight="1"/>
    <row r="60237" ht="13.5" customHeight="1"/>
    <row r="60239" ht="13.5" customHeight="1"/>
    <row r="60241" ht="13.5" customHeight="1"/>
    <row r="60243" ht="13.5" customHeight="1"/>
    <row r="60245" ht="13.5" customHeight="1"/>
    <row r="60247" ht="13.5" customHeight="1"/>
    <row r="60249" ht="13.5" customHeight="1"/>
    <row r="60251" ht="13.5" customHeight="1"/>
    <row r="60253" ht="13.5" customHeight="1"/>
    <row r="60255" ht="13.5" customHeight="1"/>
    <row r="60257" ht="13.5" customHeight="1"/>
    <row r="60259" ht="13.5" customHeight="1"/>
    <row r="60261" ht="13.5" customHeight="1"/>
    <row r="60263" ht="13.5" customHeight="1"/>
    <row r="60265" ht="13.5" customHeight="1"/>
    <row r="60267" ht="13.5" customHeight="1"/>
    <row r="60269" ht="13.5" customHeight="1"/>
    <row r="60271" ht="13.5" customHeight="1"/>
    <row r="60273" ht="13.5" customHeight="1"/>
    <row r="60275" ht="13.5" customHeight="1"/>
    <row r="60277" ht="13.5" customHeight="1"/>
    <row r="60279" ht="13.5" customHeight="1"/>
    <row r="60281" ht="13.5" customHeight="1"/>
    <row r="60283" ht="13.5" customHeight="1"/>
    <row r="60285" ht="13.5" customHeight="1"/>
    <row r="60287" ht="13.5" customHeight="1"/>
    <row r="60289" ht="13.5" customHeight="1"/>
    <row r="60291" ht="13.5" customHeight="1"/>
    <row r="60293" ht="13.5" customHeight="1"/>
    <row r="60295" ht="13.5" customHeight="1"/>
    <row r="60297" ht="13.5" customHeight="1"/>
    <row r="60299" ht="13.5" customHeight="1"/>
    <row r="60301" ht="13.5" customHeight="1"/>
    <row r="60303" ht="13.5" customHeight="1"/>
    <row r="60305" ht="13.5" customHeight="1"/>
    <row r="60307" ht="13.5" customHeight="1"/>
    <row r="60309" ht="13.5" customHeight="1"/>
    <row r="60311" ht="13.5" customHeight="1"/>
    <row r="60313" ht="13.5" customHeight="1"/>
    <row r="60315" ht="13.5" customHeight="1"/>
    <row r="60317" ht="13.5" customHeight="1"/>
    <row r="60319" ht="13.5" customHeight="1"/>
    <row r="60321" ht="13.5" customHeight="1"/>
    <row r="60323" ht="13.5" customHeight="1"/>
    <row r="60325" ht="13.5" customHeight="1"/>
    <row r="60327" ht="13.5" customHeight="1"/>
    <row r="60329" ht="13.5" customHeight="1"/>
    <row r="60331" ht="13.5" customHeight="1"/>
    <row r="60333" ht="13.5" customHeight="1"/>
    <row r="60335" ht="13.5" customHeight="1"/>
    <row r="60337" ht="13.5" customHeight="1"/>
    <row r="60339" ht="13.5" customHeight="1"/>
    <row r="60341" ht="13.5" customHeight="1"/>
    <row r="60343" ht="13.5" customHeight="1"/>
    <row r="60345" ht="13.5" customHeight="1"/>
    <row r="60347" ht="13.5" customHeight="1"/>
    <row r="60349" ht="13.5" customHeight="1"/>
    <row r="60351" ht="13.5" customHeight="1"/>
    <row r="60353" ht="13.5" customHeight="1"/>
    <row r="60355" ht="13.5" customHeight="1"/>
    <row r="60357" ht="13.5" customHeight="1"/>
    <row r="60359" ht="13.5" customHeight="1"/>
    <row r="60361" ht="13.5" customHeight="1"/>
    <row r="60363" ht="13.5" customHeight="1"/>
    <row r="60365" ht="13.5" customHeight="1"/>
    <row r="60367" ht="13.5" customHeight="1"/>
    <row r="60369" ht="13.5" customHeight="1"/>
    <row r="60371" ht="13.5" customHeight="1"/>
    <row r="60373" ht="13.5" customHeight="1"/>
    <row r="60375" ht="13.5" customHeight="1"/>
    <row r="60377" ht="13.5" customHeight="1"/>
    <row r="60379" ht="13.5" customHeight="1"/>
    <row r="60381" ht="13.5" customHeight="1"/>
    <row r="60383" ht="13.5" customHeight="1"/>
    <row r="60385" ht="13.5" customHeight="1"/>
    <row r="60387" ht="13.5" customHeight="1"/>
    <row r="60389" ht="13.5" customHeight="1"/>
    <row r="60391" ht="13.5" customHeight="1"/>
    <row r="60393" ht="13.5" customHeight="1"/>
    <row r="60395" ht="13.5" customHeight="1"/>
    <row r="60397" ht="13.5" customHeight="1"/>
    <row r="60399" ht="13.5" customHeight="1"/>
    <row r="60401" ht="13.5" customHeight="1"/>
    <row r="60403" ht="13.5" customHeight="1"/>
    <row r="60405" ht="13.5" customHeight="1"/>
    <row r="60407" ht="13.5" customHeight="1"/>
    <row r="60409" ht="13.5" customHeight="1"/>
    <row r="60411" ht="13.5" customHeight="1"/>
    <row r="60413" ht="13.5" customHeight="1"/>
    <row r="60415" ht="13.5" customHeight="1"/>
    <row r="60417" ht="13.5" customHeight="1"/>
    <row r="60419" ht="13.5" customHeight="1"/>
    <row r="60421" ht="13.5" customHeight="1"/>
    <row r="60423" ht="13.5" customHeight="1"/>
    <row r="60425" ht="13.5" customHeight="1"/>
    <row r="60427" ht="13.5" customHeight="1"/>
    <row r="60429" ht="13.5" customHeight="1"/>
    <row r="60431" ht="13.5" customHeight="1"/>
    <row r="60433" ht="13.5" customHeight="1"/>
    <row r="60435" ht="13.5" customHeight="1"/>
    <row r="60437" ht="13.5" customHeight="1"/>
    <row r="60439" ht="13.5" customHeight="1"/>
    <row r="60441" ht="13.5" customHeight="1"/>
    <row r="60443" ht="13.5" customHeight="1"/>
    <row r="60445" ht="13.5" customHeight="1"/>
    <row r="60447" ht="13.5" customHeight="1"/>
    <row r="60449" ht="13.5" customHeight="1"/>
    <row r="60451" ht="13.5" customHeight="1"/>
    <row r="60453" ht="13.5" customHeight="1"/>
    <row r="60455" ht="13.5" customHeight="1"/>
    <row r="60457" ht="13.5" customHeight="1"/>
    <row r="60459" ht="13.5" customHeight="1"/>
    <row r="60461" ht="13.5" customHeight="1"/>
    <row r="60463" ht="13.5" customHeight="1"/>
    <row r="60465" ht="13.5" customHeight="1"/>
    <row r="60467" ht="13.5" customHeight="1"/>
    <row r="60469" ht="13.5" customHeight="1"/>
    <row r="60471" ht="13.5" customHeight="1"/>
    <row r="60473" ht="13.5" customHeight="1"/>
    <row r="60475" ht="13.5" customHeight="1"/>
    <row r="60477" ht="13.5" customHeight="1"/>
    <row r="60479" ht="13.5" customHeight="1"/>
    <row r="60481" ht="13.5" customHeight="1"/>
    <row r="60483" ht="13.5" customHeight="1"/>
    <row r="60485" ht="13.5" customHeight="1"/>
    <row r="60487" ht="13.5" customHeight="1"/>
    <row r="60489" ht="13.5" customHeight="1"/>
    <row r="60491" ht="13.5" customHeight="1"/>
    <row r="60493" ht="13.5" customHeight="1"/>
    <row r="60495" ht="13.5" customHeight="1"/>
    <row r="60497" ht="13.5" customHeight="1"/>
    <row r="60499" ht="13.5" customHeight="1"/>
    <row r="60501" ht="13.5" customHeight="1"/>
    <row r="60503" ht="13.5" customHeight="1"/>
    <row r="60505" ht="13.5" customHeight="1"/>
    <row r="60507" ht="13.5" customHeight="1"/>
    <row r="60509" ht="13.5" customHeight="1"/>
    <row r="60511" ht="13.5" customHeight="1"/>
    <row r="60513" ht="13.5" customHeight="1"/>
    <row r="60515" ht="13.5" customHeight="1"/>
    <row r="60517" ht="13.5" customHeight="1"/>
    <row r="60519" ht="13.5" customHeight="1"/>
    <row r="60521" ht="13.5" customHeight="1"/>
    <row r="60523" ht="13.5" customHeight="1"/>
    <row r="60525" ht="13.5" customHeight="1"/>
    <row r="60527" ht="13.5" customHeight="1"/>
    <row r="60529" ht="13.5" customHeight="1"/>
    <row r="60531" ht="13.5" customHeight="1"/>
    <row r="60533" ht="13.5" customHeight="1"/>
    <row r="60535" ht="13.5" customHeight="1"/>
    <row r="60537" ht="13.5" customHeight="1"/>
    <row r="60539" ht="13.5" customHeight="1"/>
    <row r="60541" ht="13.5" customHeight="1"/>
    <row r="60543" ht="13.5" customHeight="1"/>
    <row r="60545" ht="13.5" customHeight="1"/>
    <row r="60547" ht="13.5" customHeight="1"/>
    <row r="60549" ht="13.5" customHeight="1"/>
    <row r="60551" ht="13.5" customHeight="1"/>
    <row r="60553" ht="13.5" customHeight="1"/>
    <row r="60555" ht="13.5" customHeight="1"/>
    <row r="60557" ht="13.5" customHeight="1"/>
    <row r="60559" ht="13.5" customHeight="1"/>
    <row r="60561" ht="13.5" customHeight="1"/>
    <row r="60563" ht="13.5" customHeight="1"/>
    <row r="60565" ht="13.5" customHeight="1"/>
    <row r="60567" ht="13.5" customHeight="1"/>
    <row r="60569" ht="13.5" customHeight="1"/>
    <row r="60571" ht="13.5" customHeight="1"/>
    <row r="60573" ht="13.5" customHeight="1"/>
    <row r="60575" ht="13.5" customHeight="1"/>
    <row r="60577" ht="13.5" customHeight="1"/>
    <row r="60579" ht="13.5" customHeight="1"/>
    <row r="60581" ht="13.5" customHeight="1"/>
    <row r="60583" ht="13.5" customHeight="1"/>
    <row r="60585" ht="13.5" customHeight="1"/>
    <row r="60587" ht="13.5" customHeight="1"/>
    <row r="60589" ht="13.5" customHeight="1"/>
    <row r="60591" ht="13.5" customHeight="1"/>
    <row r="60593" ht="13.5" customHeight="1"/>
    <row r="60595" ht="13.5" customHeight="1"/>
    <row r="60597" ht="13.5" customHeight="1"/>
    <row r="60599" ht="13.5" customHeight="1"/>
    <row r="60601" ht="13.5" customHeight="1"/>
    <row r="60603" ht="13.5" customHeight="1"/>
    <row r="60605" ht="13.5" customHeight="1"/>
    <row r="60607" ht="13.5" customHeight="1"/>
    <row r="60609" ht="13.5" customHeight="1"/>
    <row r="60611" ht="13.5" customHeight="1"/>
    <row r="60613" ht="13.5" customHeight="1"/>
    <row r="60615" ht="13.5" customHeight="1"/>
    <row r="60617" ht="13.5" customHeight="1"/>
    <row r="60619" ht="13.5" customHeight="1"/>
    <row r="60621" ht="13.5" customHeight="1"/>
    <row r="60623" ht="13.5" customHeight="1"/>
    <row r="60625" ht="13.5" customHeight="1"/>
    <row r="60627" ht="13.5" customHeight="1"/>
    <row r="60629" ht="13.5" customHeight="1"/>
    <row r="60631" ht="13.5" customHeight="1"/>
    <row r="60633" ht="13.5" customHeight="1"/>
    <row r="60635" ht="13.5" customHeight="1"/>
    <row r="60637" ht="13.5" customHeight="1"/>
    <row r="60639" ht="13.5" customHeight="1"/>
    <row r="60641" ht="13.5" customHeight="1"/>
    <row r="60643" ht="13.5" customHeight="1"/>
    <row r="60645" ht="13.5" customHeight="1"/>
    <row r="60647" ht="13.5" customHeight="1"/>
    <row r="60649" ht="13.5" customHeight="1"/>
    <row r="60651" ht="13.5" customHeight="1"/>
    <row r="60653" ht="13.5" customHeight="1"/>
    <row r="60655" ht="13.5" customHeight="1"/>
    <row r="60657" ht="13.5" customHeight="1"/>
    <row r="60659" ht="13.5" customHeight="1"/>
    <row r="60661" ht="13.5" customHeight="1"/>
    <row r="60663" ht="13.5" customHeight="1"/>
    <row r="60665" ht="13.5" customHeight="1"/>
    <row r="60667" ht="13.5" customHeight="1"/>
    <row r="60669" ht="13.5" customHeight="1"/>
    <row r="60671" ht="13.5" customHeight="1"/>
    <row r="60673" ht="13.5" customHeight="1"/>
    <row r="60675" ht="13.5" customHeight="1"/>
    <row r="60677" ht="13.5" customHeight="1"/>
    <row r="60679" ht="13.5" customHeight="1"/>
    <row r="60681" ht="13.5" customHeight="1"/>
    <row r="60683" ht="13.5" customHeight="1"/>
    <row r="60685" ht="13.5" customHeight="1"/>
    <row r="60687" ht="13.5" customHeight="1"/>
    <row r="60689" ht="13.5" customHeight="1"/>
    <row r="60691" ht="13.5" customHeight="1"/>
    <row r="60693" ht="13.5" customHeight="1"/>
    <row r="60695" ht="13.5" customHeight="1"/>
    <row r="60697" ht="13.5" customHeight="1"/>
    <row r="60699" ht="13.5" customHeight="1"/>
    <row r="60701" ht="13.5" customHeight="1"/>
    <row r="60703" ht="13.5" customHeight="1"/>
    <row r="60705" ht="13.5" customHeight="1"/>
    <row r="60707" ht="13.5" customHeight="1"/>
    <row r="60709" ht="13.5" customHeight="1"/>
    <row r="60711" ht="13.5" customHeight="1"/>
    <row r="60713" ht="13.5" customHeight="1"/>
    <row r="60715" ht="13.5" customHeight="1"/>
    <row r="60717" ht="13.5" customHeight="1"/>
    <row r="60719" ht="13.5" customHeight="1"/>
    <row r="60721" ht="13.5" customHeight="1"/>
    <row r="60723" ht="13.5" customHeight="1"/>
    <row r="60725" ht="13.5" customHeight="1"/>
    <row r="60727" ht="13.5" customHeight="1"/>
    <row r="60729" ht="13.5" customHeight="1"/>
    <row r="60731" ht="13.5" customHeight="1"/>
    <row r="60733" ht="13.5" customHeight="1"/>
    <row r="60735" ht="13.5" customHeight="1"/>
    <row r="60737" ht="13.5" customHeight="1"/>
    <row r="60739" ht="13.5" customHeight="1"/>
    <row r="60741" ht="13.5" customHeight="1"/>
    <row r="60743" ht="13.5" customHeight="1"/>
    <row r="60745" ht="13.5" customHeight="1"/>
    <row r="60747" ht="13.5" customHeight="1"/>
    <row r="60749" ht="13.5" customHeight="1"/>
    <row r="60751" ht="13.5" customHeight="1"/>
    <row r="60753" ht="13.5" customHeight="1"/>
    <row r="60755" ht="13.5" customHeight="1"/>
    <row r="60757" ht="13.5" customHeight="1"/>
    <row r="60759" ht="13.5" customHeight="1"/>
    <row r="60761" ht="13.5" customHeight="1"/>
    <row r="60763" ht="13.5" customHeight="1"/>
    <row r="60765" ht="13.5" customHeight="1"/>
    <row r="60767" ht="13.5" customHeight="1"/>
    <row r="60769" ht="13.5" customHeight="1"/>
    <row r="60771" ht="13.5" customHeight="1"/>
    <row r="60773" ht="13.5" customHeight="1"/>
    <row r="60775" ht="13.5" customHeight="1"/>
    <row r="60777" ht="13.5" customHeight="1"/>
    <row r="60779" ht="13.5" customHeight="1"/>
    <row r="60781" ht="13.5" customHeight="1"/>
    <row r="60783" ht="13.5" customHeight="1"/>
    <row r="60785" ht="13.5" customHeight="1"/>
    <row r="60787" ht="13.5" customHeight="1"/>
    <row r="60789" ht="13.5" customHeight="1"/>
    <row r="60791" ht="13.5" customHeight="1"/>
    <row r="60793" ht="13.5" customHeight="1"/>
    <row r="60795" ht="13.5" customHeight="1"/>
    <row r="60797" ht="13.5" customHeight="1"/>
    <row r="60799" ht="13.5" customHeight="1"/>
    <row r="60801" ht="13.5" customHeight="1"/>
    <row r="60803" ht="13.5" customHeight="1"/>
    <row r="60805" ht="13.5" customHeight="1"/>
    <row r="60807" ht="13.5" customHeight="1"/>
    <row r="60809" ht="13.5" customHeight="1"/>
    <row r="60811" ht="13.5" customHeight="1"/>
    <row r="60813" ht="13.5" customHeight="1"/>
    <row r="60815" ht="13.5" customHeight="1"/>
    <row r="60817" ht="13.5" customHeight="1"/>
    <row r="60819" ht="13.5" customHeight="1"/>
    <row r="60821" ht="13.5" customHeight="1"/>
    <row r="60823" ht="13.5" customHeight="1"/>
    <row r="60825" ht="13.5" customHeight="1"/>
    <row r="60827" ht="13.5" customHeight="1"/>
    <row r="60829" ht="13.5" customHeight="1"/>
    <row r="60831" ht="13.5" customHeight="1"/>
    <row r="60833" ht="13.5" customHeight="1"/>
    <row r="60835" ht="13.5" customHeight="1"/>
    <row r="60837" ht="13.5" customHeight="1"/>
    <row r="60839" ht="13.5" customHeight="1"/>
    <row r="60841" ht="13.5" customHeight="1"/>
    <row r="60843" ht="13.5" customHeight="1"/>
    <row r="60845" ht="13.5" customHeight="1"/>
    <row r="60847" ht="13.5" customHeight="1"/>
    <row r="60849" ht="13.5" customHeight="1"/>
    <row r="60851" ht="13.5" customHeight="1"/>
    <row r="60853" ht="13.5" customHeight="1"/>
    <row r="60855" ht="13.5" customHeight="1"/>
    <row r="60857" ht="13.5" customHeight="1"/>
    <row r="60859" ht="13.5" customHeight="1"/>
    <row r="60861" ht="13.5" customHeight="1"/>
    <row r="60863" ht="13.5" customHeight="1"/>
    <row r="60865" ht="13.5" customHeight="1"/>
    <row r="60867" ht="13.5" customHeight="1"/>
    <row r="60869" ht="13.5" customHeight="1"/>
    <row r="60871" ht="13.5" customHeight="1"/>
    <row r="60873" ht="13.5" customHeight="1"/>
    <row r="60875" ht="13.5" customHeight="1"/>
    <row r="60877" ht="13.5" customHeight="1"/>
    <row r="60879" ht="13.5" customHeight="1"/>
    <row r="60881" ht="13.5" customHeight="1"/>
    <row r="60883" ht="13.5" customHeight="1"/>
    <row r="60885" ht="13.5" customHeight="1"/>
    <row r="60887" ht="13.5" customHeight="1"/>
    <row r="60889" ht="13.5" customHeight="1"/>
    <row r="60891" ht="13.5" customHeight="1"/>
    <row r="60893" ht="13.5" customHeight="1"/>
    <row r="60895" ht="13.5" customHeight="1"/>
    <row r="60897" ht="13.5" customHeight="1"/>
    <row r="60899" ht="13.5" customHeight="1"/>
    <row r="60901" ht="13.5" customHeight="1"/>
    <row r="60903" ht="13.5" customHeight="1"/>
    <row r="60905" ht="13.5" customHeight="1"/>
    <row r="60907" ht="13.5" customHeight="1"/>
    <row r="60909" ht="13.5" customHeight="1"/>
    <row r="60911" ht="13.5" customHeight="1"/>
    <row r="60913" ht="13.5" customHeight="1"/>
    <row r="60915" ht="13.5" customHeight="1"/>
    <row r="60917" ht="13.5" customHeight="1"/>
    <row r="60919" ht="13.5" customHeight="1"/>
    <row r="60921" ht="13.5" customHeight="1"/>
    <row r="60923" ht="13.5" customHeight="1"/>
    <row r="60925" ht="13.5" customHeight="1"/>
    <row r="60927" ht="13.5" customHeight="1"/>
    <row r="60929" ht="13.5" customHeight="1"/>
    <row r="60931" ht="13.5" customHeight="1"/>
    <row r="60933" ht="13.5" customHeight="1"/>
    <row r="60935" ht="13.5" customHeight="1"/>
    <row r="60937" ht="13.5" customHeight="1"/>
    <row r="60939" ht="13.5" customHeight="1"/>
    <row r="60941" ht="13.5" customHeight="1"/>
    <row r="60943" ht="13.5" customHeight="1"/>
    <row r="60945" ht="13.5" customHeight="1"/>
    <row r="60947" ht="13.5" customHeight="1"/>
    <row r="60949" ht="13.5" customHeight="1"/>
    <row r="60951" ht="13.5" customHeight="1"/>
    <row r="60953" ht="13.5" customHeight="1"/>
    <row r="60955" ht="13.5" customHeight="1"/>
    <row r="60957" ht="13.5" customHeight="1"/>
    <row r="60959" ht="13.5" customHeight="1"/>
    <row r="60961" ht="13.5" customHeight="1"/>
    <row r="60963" ht="13.5" customHeight="1"/>
    <row r="60965" ht="13.5" customHeight="1"/>
    <row r="60967" ht="13.5" customHeight="1"/>
    <row r="60969" ht="13.5" customHeight="1"/>
    <row r="60971" ht="13.5" customHeight="1"/>
    <row r="60973" ht="13.5" customHeight="1"/>
    <row r="60975" ht="13.5" customHeight="1"/>
    <row r="60977" ht="13.5" customHeight="1"/>
    <row r="60979" ht="13.5" customHeight="1"/>
    <row r="60981" ht="13.5" customHeight="1"/>
    <row r="60983" ht="13.5" customHeight="1"/>
    <row r="60985" ht="13.5" customHeight="1"/>
    <row r="60987" ht="13.5" customHeight="1"/>
    <row r="60989" ht="13.5" customHeight="1"/>
    <row r="60991" ht="13.5" customHeight="1"/>
    <row r="60993" ht="13.5" customHeight="1"/>
    <row r="60995" ht="13.5" customHeight="1"/>
    <row r="60997" ht="13.5" customHeight="1"/>
    <row r="60999" ht="13.5" customHeight="1"/>
    <row r="61001" ht="13.5" customHeight="1"/>
    <row r="61003" ht="13.5" customHeight="1"/>
    <row r="61005" ht="13.5" customHeight="1"/>
    <row r="61007" ht="13.5" customHeight="1"/>
    <row r="61009" ht="13.5" customHeight="1"/>
    <row r="61011" ht="13.5" customHeight="1"/>
    <row r="61013" ht="13.5" customHeight="1"/>
    <row r="61015" ht="13.5" customHeight="1"/>
    <row r="61017" ht="13.5" customHeight="1"/>
    <row r="61019" ht="13.5" customHeight="1"/>
    <row r="61021" ht="13.5" customHeight="1"/>
    <row r="61023" ht="13.5" customHeight="1"/>
    <row r="61025" ht="13.5" customHeight="1"/>
    <row r="61027" ht="13.5" customHeight="1"/>
    <row r="61029" ht="13.5" customHeight="1"/>
    <row r="61031" ht="13.5" customHeight="1"/>
    <row r="61033" ht="13.5" customHeight="1"/>
    <row r="61035" ht="13.5" customHeight="1"/>
    <row r="61037" ht="13.5" customHeight="1"/>
    <row r="61039" ht="13.5" customHeight="1"/>
    <row r="61041" ht="13.5" customHeight="1"/>
    <row r="61043" ht="13.5" customHeight="1"/>
    <row r="61045" ht="13.5" customHeight="1"/>
    <row r="61047" ht="13.5" customHeight="1"/>
    <row r="61049" ht="13.5" customHeight="1"/>
    <row r="61051" ht="13.5" customHeight="1"/>
    <row r="61053" ht="13.5" customHeight="1"/>
    <row r="61055" ht="13.5" customHeight="1"/>
    <row r="61057" ht="13.5" customHeight="1"/>
    <row r="61059" ht="13.5" customHeight="1"/>
    <row r="61061" ht="13.5" customHeight="1"/>
    <row r="61063" ht="13.5" customHeight="1"/>
    <row r="61065" ht="13.5" customHeight="1"/>
    <row r="61067" ht="13.5" customHeight="1"/>
    <row r="61069" ht="13.5" customHeight="1"/>
    <row r="61071" ht="13.5" customHeight="1"/>
    <row r="61073" ht="13.5" customHeight="1"/>
    <row r="61075" ht="13.5" customHeight="1"/>
    <row r="61077" ht="13.5" customHeight="1"/>
    <row r="61079" ht="13.5" customHeight="1"/>
    <row r="61081" ht="13.5" customHeight="1"/>
    <row r="61083" ht="13.5" customHeight="1"/>
    <row r="61085" ht="13.5" customHeight="1"/>
    <row r="61087" ht="13.5" customHeight="1"/>
    <row r="61089" ht="13.5" customHeight="1"/>
    <row r="61091" ht="13.5" customHeight="1"/>
    <row r="61093" ht="13.5" customHeight="1"/>
    <row r="61095" ht="13.5" customHeight="1"/>
    <row r="61097" ht="13.5" customHeight="1"/>
    <row r="61099" ht="13.5" customHeight="1"/>
    <row r="61101" ht="13.5" customHeight="1"/>
    <row r="61103" ht="13.5" customHeight="1"/>
    <row r="61105" ht="13.5" customHeight="1"/>
    <row r="61107" ht="13.5" customHeight="1"/>
    <row r="61109" ht="13.5" customHeight="1"/>
    <row r="61111" ht="13.5" customHeight="1"/>
    <row r="61113" ht="13.5" customHeight="1"/>
    <row r="61115" ht="13.5" customHeight="1"/>
    <row r="61117" ht="13.5" customHeight="1"/>
    <row r="61119" ht="13.5" customHeight="1"/>
    <row r="61121" ht="13.5" customHeight="1"/>
    <row r="61123" ht="13.5" customHeight="1"/>
    <row r="61125" ht="13.5" customHeight="1"/>
    <row r="61127" ht="13.5" customHeight="1"/>
    <row r="61129" ht="13.5" customHeight="1"/>
    <row r="61131" ht="13.5" customHeight="1"/>
    <row r="61133" ht="13.5" customHeight="1"/>
    <row r="61135" ht="13.5" customHeight="1"/>
    <row r="61137" ht="13.5" customHeight="1"/>
    <row r="61139" ht="13.5" customHeight="1"/>
    <row r="61141" ht="13.5" customHeight="1"/>
    <row r="61143" ht="13.5" customHeight="1"/>
    <row r="61145" ht="13.5" customHeight="1"/>
    <row r="61147" ht="13.5" customHeight="1"/>
    <row r="61149" ht="13.5" customHeight="1"/>
    <row r="61151" ht="13.5" customHeight="1"/>
    <row r="61153" ht="13.5" customHeight="1"/>
    <row r="61155" ht="13.5" customHeight="1"/>
    <row r="61157" ht="13.5" customHeight="1"/>
    <row r="61159" ht="13.5" customHeight="1"/>
    <row r="61161" ht="13.5" customHeight="1"/>
    <row r="61163" ht="13.5" customHeight="1"/>
    <row r="61165" ht="13.5" customHeight="1"/>
    <row r="61167" ht="13.5" customHeight="1"/>
    <row r="61169" ht="13.5" customHeight="1"/>
    <row r="61171" ht="13.5" customHeight="1"/>
    <row r="61173" ht="13.5" customHeight="1"/>
    <row r="61175" ht="13.5" customHeight="1"/>
    <row r="61177" ht="13.5" customHeight="1"/>
    <row r="61179" ht="13.5" customHeight="1"/>
    <row r="61181" ht="13.5" customHeight="1"/>
    <row r="61183" ht="13.5" customHeight="1"/>
    <row r="61185" ht="13.5" customHeight="1"/>
    <row r="61187" ht="13.5" customHeight="1"/>
    <row r="61189" ht="13.5" customHeight="1"/>
    <row r="61191" ht="13.5" customHeight="1"/>
    <row r="61193" ht="13.5" customHeight="1"/>
    <row r="61195" ht="13.5" customHeight="1"/>
    <row r="61197" ht="13.5" customHeight="1"/>
    <row r="61199" ht="13.5" customHeight="1"/>
    <row r="61201" ht="13.5" customHeight="1"/>
    <row r="61203" ht="13.5" customHeight="1"/>
    <row r="61205" ht="13.5" customHeight="1"/>
    <row r="61207" ht="13.5" customHeight="1"/>
    <row r="61209" ht="13.5" customHeight="1"/>
    <row r="61211" ht="13.5" customHeight="1"/>
    <row r="61213" ht="13.5" customHeight="1"/>
    <row r="61215" ht="13.5" customHeight="1"/>
    <row r="61217" ht="13.5" customHeight="1"/>
    <row r="61219" ht="13.5" customHeight="1"/>
    <row r="61221" ht="13.5" customHeight="1"/>
    <row r="61223" ht="13.5" customHeight="1"/>
    <row r="61225" ht="13.5" customHeight="1"/>
    <row r="61227" ht="13.5" customHeight="1"/>
    <row r="61229" ht="13.5" customHeight="1"/>
    <row r="61231" ht="13.5" customHeight="1"/>
    <row r="61233" ht="13.5" customHeight="1"/>
    <row r="61235" ht="13.5" customHeight="1"/>
    <row r="61237" ht="13.5" customHeight="1"/>
    <row r="61239" ht="13.5" customHeight="1"/>
    <row r="61241" ht="13.5" customHeight="1"/>
    <row r="61243" ht="13.5" customHeight="1"/>
    <row r="61245" ht="13.5" customHeight="1"/>
    <row r="61247" ht="13.5" customHeight="1"/>
    <row r="61249" ht="13.5" customHeight="1"/>
    <row r="61251" ht="13.5" customHeight="1"/>
    <row r="61253" ht="13.5" customHeight="1"/>
    <row r="61255" ht="13.5" customHeight="1"/>
    <row r="61257" ht="13.5" customHeight="1"/>
    <row r="61259" ht="13.5" customHeight="1"/>
    <row r="61261" ht="13.5" customHeight="1"/>
    <row r="61263" ht="13.5" customHeight="1"/>
    <row r="61265" ht="13.5" customHeight="1"/>
    <row r="61267" ht="13.5" customHeight="1"/>
    <row r="61269" ht="13.5" customHeight="1"/>
    <row r="61271" ht="13.5" customHeight="1"/>
    <row r="61273" ht="13.5" customHeight="1"/>
    <row r="61275" ht="13.5" customHeight="1"/>
    <row r="61277" ht="13.5" customHeight="1"/>
    <row r="61279" ht="13.5" customHeight="1"/>
    <row r="61281" ht="13.5" customHeight="1"/>
    <row r="61283" ht="13.5" customHeight="1"/>
    <row r="61285" ht="13.5" customHeight="1"/>
    <row r="61287" ht="13.5" customHeight="1"/>
    <row r="61289" ht="13.5" customHeight="1"/>
    <row r="61291" ht="13.5" customHeight="1"/>
    <row r="61293" ht="13.5" customHeight="1"/>
    <row r="61295" ht="13.5" customHeight="1"/>
    <row r="61297" ht="13.5" customHeight="1"/>
    <row r="61299" ht="13.5" customHeight="1"/>
    <row r="61301" ht="13.5" customHeight="1"/>
    <row r="61303" ht="13.5" customHeight="1"/>
    <row r="61305" ht="13.5" customHeight="1"/>
    <row r="61307" ht="13.5" customHeight="1"/>
    <row r="61309" ht="13.5" customHeight="1"/>
    <row r="61311" ht="13.5" customHeight="1"/>
    <row r="61313" ht="13.5" customHeight="1"/>
    <row r="61315" ht="13.5" customHeight="1"/>
    <row r="61317" ht="13.5" customHeight="1"/>
    <row r="61319" ht="13.5" customHeight="1"/>
    <row r="61321" ht="13.5" customHeight="1"/>
    <row r="61323" ht="13.5" customHeight="1"/>
    <row r="61325" ht="13.5" customHeight="1"/>
    <row r="61327" ht="13.5" customHeight="1"/>
    <row r="61329" ht="13.5" customHeight="1"/>
    <row r="61331" ht="13.5" customHeight="1"/>
    <row r="61333" ht="13.5" customHeight="1"/>
    <row r="61335" ht="13.5" customHeight="1"/>
    <row r="61337" ht="13.5" customHeight="1"/>
    <row r="61339" ht="13.5" customHeight="1"/>
    <row r="61341" ht="13.5" customHeight="1"/>
    <row r="61343" ht="13.5" customHeight="1"/>
    <row r="61345" ht="13.5" customHeight="1"/>
    <row r="61347" ht="13.5" customHeight="1"/>
    <row r="61349" ht="13.5" customHeight="1"/>
    <row r="61351" ht="13.5" customHeight="1"/>
    <row r="61353" ht="13.5" customHeight="1"/>
    <row r="61355" ht="13.5" customHeight="1"/>
    <row r="61357" ht="13.5" customHeight="1"/>
    <row r="61359" ht="13.5" customHeight="1"/>
    <row r="61361" ht="13.5" customHeight="1"/>
    <row r="61363" ht="13.5" customHeight="1"/>
    <row r="61365" ht="13.5" customHeight="1"/>
    <row r="61367" ht="13.5" customHeight="1"/>
    <row r="61369" ht="13.5" customHeight="1"/>
    <row r="61371" ht="13.5" customHeight="1"/>
    <row r="61373" ht="13.5" customHeight="1"/>
    <row r="61375" ht="13.5" customHeight="1"/>
    <row r="61377" ht="13.5" customHeight="1"/>
    <row r="61379" ht="13.5" customHeight="1"/>
    <row r="61381" ht="13.5" customHeight="1"/>
    <row r="61383" ht="13.5" customHeight="1"/>
    <row r="61385" ht="13.5" customHeight="1"/>
    <row r="61387" ht="13.5" customHeight="1"/>
    <row r="61389" ht="13.5" customHeight="1"/>
    <row r="61391" ht="13.5" customHeight="1"/>
    <row r="61393" ht="13.5" customHeight="1"/>
    <row r="61395" ht="13.5" customHeight="1"/>
    <row r="61397" ht="13.5" customHeight="1"/>
    <row r="61399" ht="13.5" customHeight="1"/>
    <row r="61401" ht="13.5" customHeight="1"/>
    <row r="61403" ht="13.5" customHeight="1"/>
    <row r="61405" ht="13.5" customHeight="1"/>
    <row r="61407" ht="13.5" customHeight="1"/>
    <row r="61409" ht="13.5" customHeight="1"/>
    <row r="61411" ht="13.5" customHeight="1"/>
    <row r="61413" ht="13.5" customHeight="1"/>
    <row r="61415" ht="13.5" customHeight="1"/>
    <row r="61417" ht="13.5" customHeight="1"/>
    <row r="61419" ht="13.5" customHeight="1"/>
    <row r="61421" ht="13.5" customHeight="1"/>
    <row r="61423" ht="13.5" customHeight="1"/>
    <row r="61425" ht="13.5" customHeight="1"/>
    <row r="61427" ht="13.5" customHeight="1"/>
    <row r="61429" ht="13.5" customHeight="1"/>
    <row r="61431" ht="13.5" customHeight="1"/>
    <row r="61433" ht="13.5" customHeight="1"/>
    <row r="61435" ht="13.5" customHeight="1"/>
    <row r="61437" ht="13.5" customHeight="1"/>
    <row r="61439" ht="13.5" customHeight="1"/>
    <row r="61441" ht="13.5" customHeight="1"/>
    <row r="61443" ht="13.5" customHeight="1"/>
    <row r="61445" ht="13.5" customHeight="1"/>
    <row r="61447" ht="13.5" customHeight="1"/>
    <row r="61449" ht="13.5" customHeight="1"/>
    <row r="61451" ht="13.5" customHeight="1"/>
    <row r="61453" ht="13.5" customHeight="1"/>
    <row r="61455" ht="13.5" customHeight="1"/>
    <row r="61457" ht="13.5" customHeight="1"/>
    <row r="61459" ht="13.5" customHeight="1"/>
    <row r="61461" ht="13.5" customHeight="1"/>
    <row r="61463" ht="13.5" customHeight="1"/>
    <row r="61465" ht="13.5" customHeight="1"/>
    <row r="61467" ht="13.5" customHeight="1"/>
    <row r="61469" ht="13.5" customHeight="1"/>
    <row r="61471" ht="13.5" customHeight="1"/>
    <row r="61473" ht="13.5" customHeight="1"/>
    <row r="61475" ht="13.5" customHeight="1"/>
    <row r="61477" ht="13.5" customHeight="1"/>
    <row r="61479" ht="13.5" customHeight="1"/>
    <row r="61481" ht="13.5" customHeight="1"/>
    <row r="61483" ht="13.5" customHeight="1"/>
    <row r="61485" ht="13.5" customHeight="1"/>
    <row r="61487" ht="13.5" customHeight="1"/>
    <row r="61489" ht="13.5" customHeight="1"/>
    <row r="61491" ht="13.5" customHeight="1"/>
    <row r="61493" ht="13.5" customHeight="1"/>
    <row r="61495" ht="13.5" customHeight="1"/>
    <row r="61497" ht="13.5" customHeight="1"/>
    <row r="61499" ht="13.5" customHeight="1"/>
    <row r="61501" ht="13.5" customHeight="1"/>
    <row r="61503" ht="13.5" customHeight="1"/>
    <row r="61505" ht="13.5" customHeight="1"/>
    <row r="61507" ht="13.5" customHeight="1"/>
    <row r="61509" ht="13.5" customHeight="1"/>
    <row r="61511" ht="13.5" customHeight="1"/>
    <row r="61513" ht="13.5" customHeight="1"/>
    <row r="61515" ht="13.5" customHeight="1"/>
    <row r="61517" ht="13.5" customHeight="1"/>
    <row r="61519" ht="13.5" customHeight="1"/>
    <row r="61521" ht="13.5" customHeight="1"/>
    <row r="61523" ht="13.5" customHeight="1"/>
    <row r="61525" ht="13.5" customHeight="1"/>
    <row r="61527" ht="13.5" customHeight="1"/>
    <row r="61529" ht="13.5" customHeight="1"/>
    <row r="61531" ht="13.5" customHeight="1"/>
    <row r="61533" ht="13.5" customHeight="1"/>
    <row r="61535" ht="13.5" customHeight="1"/>
    <row r="61537" ht="13.5" customHeight="1"/>
    <row r="61539" ht="13.5" customHeight="1"/>
    <row r="61541" ht="13.5" customHeight="1"/>
    <row r="61543" ht="13.5" customHeight="1"/>
    <row r="61545" ht="13.5" customHeight="1"/>
    <row r="61547" ht="13.5" customHeight="1"/>
    <row r="61549" ht="13.5" customHeight="1"/>
    <row r="61551" ht="13.5" customHeight="1"/>
    <row r="61553" ht="13.5" customHeight="1"/>
    <row r="61555" ht="13.5" customHeight="1"/>
    <row r="61557" ht="13.5" customHeight="1"/>
    <row r="61559" ht="13.5" customHeight="1"/>
    <row r="61561" ht="13.5" customHeight="1"/>
    <row r="61563" ht="13.5" customHeight="1"/>
    <row r="61565" ht="13.5" customHeight="1"/>
    <row r="61567" ht="13.5" customHeight="1"/>
    <row r="61569" ht="13.5" customHeight="1"/>
    <row r="61571" ht="13.5" customHeight="1"/>
    <row r="61573" ht="13.5" customHeight="1"/>
    <row r="61575" ht="13.5" customHeight="1"/>
    <row r="61577" ht="13.5" customHeight="1"/>
    <row r="61579" ht="13.5" customHeight="1"/>
    <row r="61581" ht="13.5" customHeight="1"/>
    <row r="61583" ht="13.5" customHeight="1"/>
    <row r="61585" ht="13.5" customHeight="1"/>
    <row r="61587" ht="13.5" customHeight="1"/>
    <row r="61589" ht="13.5" customHeight="1"/>
    <row r="61591" ht="13.5" customHeight="1"/>
    <row r="61593" ht="13.5" customHeight="1"/>
    <row r="61595" ht="13.5" customHeight="1"/>
    <row r="61597" ht="13.5" customHeight="1"/>
    <row r="61599" ht="13.5" customHeight="1"/>
    <row r="61601" ht="13.5" customHeight="1"/>
    <row r="61603" ht="13.5" customHeight="1"/>
    <row r="61605" ht="13.5" customHeight="1"/>
    <row r="61607" ht="13.5" customHeight="1"/>
    <row r="61609" ht="13.5" customHeight="1"/>
    <row r="61611" ht="13.5" customHeight="1"/>
    <row r="61613" ht="13.5" customHeight="1"/>
    <row r="61615" ht="13.5" customHeight="1"/>
    <row r="61617" ht="13.5" customHeight="1"/>
    <row r="61619" ht="13.5" customHeight="1"/>
    <row r="61621" ht="13.5" customHeight="1"/>
    <row r="61623" ht="13.5" customHeight="1"/>
    <row r="61625" ht="13.5" customHeight="1"/>
    <row r="61627" ht="13.5" customHeight="1"/>
    <row r="61629" ht="13.5" customHeight="1"/>
    <row r="61631" ht="13.5" customHeight="1"/>
    <row r="61633" ht="13.5" customHeight="1"/>
    <row r="61635" ht="13.5" customHeight="1"/>
    <row r="61637" ht="13.5" customHeight="1"/>
    <row r="61639" ht="13.5" customHeight="1"/>
    <row r="61641" ht="13.5" customHeight="1"/>
    <row r="61643" ht="13.5" customHeight="1"/>
    <row r="61645" ht="13.5" customHeight="1"/>
    <row r="61647" ht="13.5" customHeight="1"/>
    <row r="61649" ht="13.5" customHeight="1"/>
    <row r="61651" ht="13.5" customHeight="1"/>
    <row r="61653" ht="13.5" customHeight="1"/>
    <row r="61655" ht="13.5" customHeight="1"/>
    <row r="61657" ht="13.5" customHeight="1"/>
    <row r="61659" ht="13.5" customHeight="1"/>
    <row r="61661" ht="13.5" customHeight="1"/>
    <row r="61663" ht="13.5" customHeight="1"/>
    <row r="61665" ht="13.5" customHeight="1"/>
    <row r="61667" ht="13.5" customHeight="1"/>
    <row r="61669" ht="13.5" customHeight="1"/>
    <row r="61671" ht="13.5" customHeight="1"/>
    <row r="61673" ht="13.5" customHeight="1"/>
    <row r="61675" ht="13.5" customHeight="1"/>
    <row r="61677" ht="13.5" customHeight="1"/>
    <row r="61679" ht="13.5" customHeight="1"/>
    <row r="61681" ht="13.5" customHeight="1"/>
    <row r="61683" ht="13.5" customHeight="1"/>
    <row r="61685" ht="13.5" customHeight="1"/>
    <row r="61687" ht="13.5" customHeight="1"/>
    <row r="61689" ht="13.5" customHeight="1"/>
    <row r="61691" ht="13.5" customHeight="1"/>
    <row r="61693" ht="13.5" customHeight="1"/>
    <row r="61695" ht="13.5" customHeight="1"/>
    <row r="61697" ht="13.5" customHeight="1"/>
    <row r="61699" ht="13.5" customHeight="1"/>
    <row r="61701" ht="13.5" customHeight="1"/>
    <row r="61703" ht="13.5" customHeight="1"/>
    <row r="61705" ht="13.5" customHeight="1"/>
    <row r="61707" ht="13.5" customHeight="1"/>
    <row r="61709" ht="13.5" customHeight="1"/>
    <row r="61711" ht="13.5" customHeight="1"/>
    <row r="61713" ht="13.5" customHeight="1"/>
    <row r="61715" ht="13.5" customHeight="1"/>
    <row r="61717" ht="13.5" customHeight="1"/>
    <row r="61719" ht="13.5" customHeight="1"/>
    <row r="61721" ht="13.5" customHeight="1"/>
    <row r="61723" ht="13.5" customHeight="1"/>
    <row r="61725" ht="13.5" customHeight="1"/>
    <row r="61727" ht="13.5" customHeight="1"/>
    <row r="61729" ht="13.5" customHeight="1"/>
    <row r="61731" ht="13.5" customHeight="1"/>
    <row r="61733" ht="13.5" customHeight="1"/>
    <row r="61735" ht="13.5" customHeight="1"/>
    <row r="61737" ht="13.5" customHeight="1"/>
    <row r="61739" ht="13.5" customHeight="1"/>
    <row r="61741" ht="13.5" customHeight="1"/>
    <row r="61743" ht="13.5" customHeight="1"/>
    <row r="61745" ht="13.5" customHeight="1"/>
    <row r="61747" ht="13.5" customHeight="1"/>
    <row r="61749" ht="13.5" customHeight="1"/>
    <row r="61751" ht="13.5" customHeight="1"/>
    <row r="61753" ht="13.5" customHeight="1"/>
    <row r="61755" ht="13.5" customHeight="1"/>
    <row r="61757" ht="13.5" customHeight="1"/>
    <row r="61759" ht="13.5" customHeight="1"/>
    <row r="61761" ht="13.5" customHeight="1"/>
    <row r="61763" ht="13.5" customHeight="1"/>
    <row r="61765" ht="13.5" customHeight="1"/>
    <row r="61767" ht="13.5" customHeight="1"/>
    <row r="61769" ht="13.5" customHeight="1"/>
    <row r="61771" ht="13.5" customHeight="1"/>
    <row r="61773" ht="13.5" customHeight="1"/>
    <row r="61775" ht="13.5" customHeight="1"/>
    <row r="61777" ht="13.5" customHeight="1"/>
    <row r="61779" ht="13.5" customHeight="1"/>
    <row r="61781" ht="13.5" customHeight="1"/>
    <row r="61783" ht="13.5" customHeight="1"/>
    <row r="61785" ht="13.5" customHeight="1"/>
    <row r="61787" ht="13.5" customHeight="1"/>
    <row r="61789" ht="13.5" customHeight="1"/>
    <row r="61791" ht="13.5" customHeight="1"/>
    <row r="61793" ht="13.5" customHeight="1"/>
    <row r="61795" ht="13.5" customHeight="1"/>
    <row r="61797" ht="13.5" customHeight="1"/>
    <row r="61799" ht="13.5" customHeight="1"/>
    <row r="61801" ht="13.5" customHeight="1"/>
    <row r="61803" ht="13.5" customHeight="1"/>
    <row r="61805" ht="13.5" customHeight="1"/>
    <row r="61807" ht="13.5" customHeight="1"/>
    <row r="61809" ht="13.5" customHeight="1"/>
    <row r="61811" ht="13.5" customHeight="1"/>
    <row r="61813" ht="13.5" customHeight="1"/>
    <row r="61815" ht="13.5" customHeight="1"/>
    <row r="61817" ht="13.5" customHeight="1"/>
    <row r="61819" ht="13.5" customHeight="1"/>
    <row r="61821" ht="13.5" customHeight="1"/>
    <row r="61823" ht="13.5" customHeight="1"/>
    <row r="61825" ht="13.5" customHeight="1"/>
    <row r="61827" ht="13.5" customHeight="1"/>
    <row r="61829" ht="13.5" customHeight="1"/>
    <row r="61831" ht="13.5" customHeight="1"/>
    <row r="61833" ht="13.5" customHeight="1"/>
    <row r="61835" ht="13.5" customHeight="1"/>
    <row r="61837" ht="13.5" customHeight="1"/>
    <row r="61839" ht="13.5" customHeight="1"/>
    <row r="61841" ht="13.5" customHeight="1"/>
    <row r="61843" ht="13.5" customHeight="1"/>
    <row r="61845" ht="13.5" customHeight="1"/>
    <row r="61847" ht="13.5" customHeight="1"/>
    <row r="61849" ht="13.5" customHeight="1"/>
    <row r="61851" ht="13.5" customHeight="1"/>
    <row r="61853" ht="13.5" customHeight="1"/>
    <row r="61855" ht="13.5" customHeight="1"/>
    <row r="61857" ht="13.5" customHeight="1"/>
    <row r="61859" ht="13.5" customHeight="1"/>
    <row r="61861" ht="13.5" customHeight="1"/>
    <row r="61863" ht="13.5" customHeight="1"/>
    <row r="61865" ht="13.5" customHeight="1"/>
    <row r="61867" ht="13.5" customHeight="1"/>
    <row r="61869" ht="13.5" customHeight="1"/>
    <row r="61871" ht="13.5" customHeight="1"/>
    <row r="61873" ht="13.5" customHeight="1"/>
    <row r="61875" ht="13.5" customHeight="1"/>
    <row r="61877" ht="13.5" customHeight="1"/>
    <row r="61879" ht="13.5" customHeight="1"/>
    <row r="61881" ht="13.5" customHeight="1"/>
    <row r="61883" ht="13.5" customHeight="1"/>
    <row r="61885" ht="13.5" customHeight="1"/>
    <row r="61887" ht="13.5" customHeight="1"/>
    <row r="61889" ht="13.5" customHeight="1"/>
    <row r="61891" ht="13.5" customHeight="1"/>
    <row r="61893" ht="13.5" customHeight="1"/>
    <row r="61895" ht="13.5" customHeight="1"/>
    <row r="61897" ht="13.5" customHeight="1"/>
    <row r="61899" ht="13.5" customHeight="1"/>
    <row r="61901" ht="13.5" customHeight="1"/>
    <row r="61903" ht="13.5" customHeight="1"/>
    <row r="61905" ht="13.5" customHeight="1"/>
    <row r="61907" ht="13.5" customHeight="1"/>
    <row r="61909" ht="13.5" customHeight="1"/>
    <row r="61911" ht="13.5" customHeight="1"/>
    <row r="61913" ht="13.5" customHeight="1"/>
    <row r="61915" ht="13.5" customHeight="1"/>
    <row r="61917" ht="13.5" customHeight="1"/>
    <row r="61919" ht="13.5" customHeight="1"/>
    <row r="61921" ht="13.5" customHeight="1"/>
    <row r="61923" ht="13.5" customHeight="1"/>
    <row r="61925" ht="13.5" customHeight="1"/>
    <row r="61927" ht="13.5" customHeight="1"/>
    <row r="61929" ht="13.5" customHeight="1"/>
    <row r="61931" ht="13.5" customHeight="1"/>
    <row r="61933" ht="13.5" customHeight="1"/>
    <row r="61935" ht="13.5" customHeight="1"/>
    <row r="61937" ht="13.5" customHeight="1"/>
    <row r="61939" ht="13.5" customHeight="1"/>
    <row r="61941" ht="13.5" customHeight="1"/>
    <row r="61943" ht="13.5" customHeight="1"/>
    <row r="61945" ht="13.5" customHeight="1"/>
    <row r="61947" ht="13.5" customHeight="1"/>
    <row r="61949" ht="13.5" customHeight="1"/>
    <row r="61951" ht="13.5" customHeight="1"/>
    <row r="61953" ht="13.5" customHeight="1"/>
    <row r="61955" ht="13.5" customHeight="1"/>
    <row r="61957" ht="13.5" customHeight="1"/>
    <row r="61959" ht="13.5" customHeight="1"/>
    <row r="61961" ht="13.5" customHeight="1"/>
    <row r="61963" ht="13.5" customHeight="1"/>
    <row r="61965" ht="13.5" customHeight="1"/>
    <row r="61967" ht="13.5" customHeight="1"/>
    <row r="61969" ht="13.5" customHeight="1"/>
    <row r="61971" ht="13.5" customHeight="1"/>
    <row r="61973" ht="13.5" customHeight="1"/>
    <row r="61975" ht="13.5" customHeight="1"/>
    <row r="61977" ht="13.5" customHeight="1"/>
    <row r="61979" ht="13.5" customHeight="1"/>
    <row r="61981" ht="13.5" customHeight="1"/>
    <row r="61983" ht="13.5" customHeight="1"/>
    <row r="61985" ht="13.5" customHeight="1"/>
    <row r="61987" ht="13.5" customHeight="1"/>
    <row r="61989" ht="13.5" customHeight="1"/>
    <row r="61991" ht="13.5" customHeight="1"/>
    <row r="61993" ht="13.5" customHeight="1"/>
    <row r="61995" ht="13.5" customHeight="1"/>
    <row r="61997" ht="13.5" customHeight="1"/>
    <row r="61999" ht="13.5" customHeight="1"/>
    <row r="62001" ht="13.5" customHeight="1"/>
    <row r="62003" ht="13.5" customHeight="1"/>
    <row r="62005" ht="13.5" customHeight="1"/>
    <row r="62007" ht="13.5" customHeight="1"/>
    <row r="62009" ht="13.5" customHeight="1"/>
    <row r="62011" ht="13.5" customHeight="1"/>
    <row r="62013" ht="13.5" customHeight="1"/>
    <row r="62015" ht="13.5" customHeight="1"/>
    <row r="62017" ht="13.5" customHeight="1"/>
    <row r="62019" ht="13.5" customHeight="1"/>
    <row r="62021" ht="13.5" customHeight="1"/>
    <row r="62023" ht="13.5" customHeight="1"/>
    <row r="62025" ht="13.5" customHeight="1"/>
    <row r="62027" ht="13.5" customHeight="1"/>
    <row r="62029" ht="13.5" customHeight="1"/>
    <row r="62031" ht="13.5" customHeight="1"/>
    <row r="62033" ht="13.5" customHeight="1"/>
    <row r="62035" ht="13.5" customHeight="1"/>
    <row r="62037" ht="13.5" customHeight="1"/>
    <row r="62039" ht="13.5" customHeight="1"/>
    <row r="62041" ht="13.5" customHeight="1"/>
    <row r="62043" ht="13.5" customHeight="1"/>
    <row r="62045" ht="13.5" customHeight="1"/>
    <row r="62047" ht="13.5" customHeight="1"/>
    <row r="62049" ht="13.5" customHeight="1"/>
    <row r="62051" ht="13.5" customHeight="1"/>
    <row r="62053" ht="13.5" customHeight="1"/>
    <row r="62055" ht="13.5" customHeight="1"/>
    <row r="62057" ht="13.5" customHeight="1"/>
    <row r="62059" ht="13.5" customHeight="1"/>
    <row r="62061" ht="13.5" customHeight="1"/>
    <row r="62063" ht="13.5" customHeight="1"/>
    <row r="62065" ht="13.5" customHeight="1"/>
    <row r="62067" ht="13.5" customHeight="1"/>
    <row r="62069" ht="13.5" customHeight="1"/>
    <row r="62071" ht="13.5" customHeight="1"/>
    <row r="62073" ht="13.5" customHeight="1"/>
    <row r="62075" ht="13.5" customHeight="1"/>
    <row r="62077" ht="13.5" customHeight="1"/>
    <row r="62079" ht="13.5" customHeight="1"/>
    <row r="62081" ht="13.5" customHeight="1"/>
    <row r="62083" ht="13.5" customHeight="1"/>
    <row r="62085" ht="13.5" customHeight="1"/>
    <row r="62087" ht="13.5" customHeight="1"/>
    <row r="62089" ht="13.5" customHeight="1"/>
    <row r="62091" ht="13.5" customHeight="1"/>
    <row r="62093" ht="13.5" customHeight="1"/>
    <row r="62095" ht="13.5" customHeight="1"/>
    <row r="62097" ht="13.5" customHeight="1"/>
    <row r="62099" ht="13.5" customHeight="1"/>
    <row r="62101" ht="13.5" customHeight="1"/>
    <row r="62103" ht="13.5" customHeight="1"/>
    <row r="62105" ht="13.5" customHeight="1"/>
    <row r="62107" ht="13.5" customHeight="1"/>
    <row r="62109" ht="13.5" customHeight="1"/>
    <row r="62111" ht="13.5" customHeight="1"/>
    <row r="62113" ht="13.5" customHeight="1"/>
    <row r="62115" ht="13.5" customHeight="1"/>
    <row r="62117" ht="13.5" customHeight="1"/>
    <row r="62119" ht="13.5" customHeight="1"/>
    <row r="62121" ht="13.5" customHeight="1"/>
    <row r="62123" ht="13.5" customHeight="1"/>
    <row r="62125" ht="13.5" customHeight="1"/>
    <row r="62127" ht="13.5" customHeight="1"/>
    <row r="62129" ht="13.5" customHeight="1"/>
    <row r="62131" ht="13.5" customHeight="1"/>
    <row r="62133" ht="13.5" customHeight="1"/>
    <row r="62135" ht="13.5" customHeight="1"/>
    <row r="62137" ht="13.5" customHeight="1"/>
    <row r="62139" ht="13.5" customHeight="1"/>
    <row r="62141" ht="13.5" customHeight="1"/>
    <row r="62143" ht="13.5" customHeight="1"/>
    <row r="62145" ht="13.5" customHeight="1"/>
    <row r="62147" ht="13.5" customHeight="1"/>
    <row r="62149" ht="13.5" customHeight="1"/>
    <row r="62151" ht="13.5" customHeight="1"/>
    <row r="62153" ht="13.5" customHeight="1"/>
    <row r="62155" ht="13.5" customHeight="1"/>
    <row r="62157" ht="13.5" customHeight="1"/>
    <row r="62159" ht="13.5" customHeight="1"/>
    <row r="62161" ht="13.5" customHeight="1"/>
    <row r="62163" ht="13.5" customHeight="1"/>
    <row r="62165" ht="13.5" customHeight="1"/>
    <row r="62167" ht="13.5" customHeight="1"/>
    <row r="62169" ht="13.5" customHeight="1"/>
    <row r="62171" ht="13.5" customHeight="1"/>
    <row r="62173" ht="13.5" customHeight="1"/>
    <row r="62175" ht="13.5" customHeight="1"/>
    <row r="62177" ht="13.5" customHeight="1"/>
    <row r="62179" ht="13.5" customHeight="1"/>
    <row r="62181" ht="13.5" customHeight="1"/>
    <row r="62183" ht="13.5" customHeight="1"/>
    <row r="62185" ht="13.5" customHeight="1"/>
    <row r="62187" ht="13.5" customHeight="1"/>
    <row r="62189" ht="13.5" customHeight="1"/>
    <row r="62191" ht="13.5" customHeight="1"/>
    <row r="62193" ht="13.5" customHeight="1"/>
    <row r="62195" ht="13.5" customHeight="1"/>
    <row r="62197" ht="13.5" customHeight="1"/>
    <row r="62199" ht="13.5" customHeight="1"/>
    <row r="62201" ht="13.5" customHeight="1"/>
    <row r="62203" ht="13.5" customHeight="1"/>
    <row r="62205" ht="13.5" customHeight="1"/>
    <row r="62207" ht="13.5" customHeight="1"/>
    <row r="62209" ht="13.5" customHeight="1"/>
    <row r="62211" ht="13.5" customHeight="1"/>
    <row r="62213" ht="13.5" customHeight="1"/>
    <row r="62215" ht="13.5" customHeight="1"/>
    <row r="62217" ht="13.5" customHeight="1"/>
    <row r="62219" ht="13.5" customHeight="1"/>
    <row r="62221" ht="13.5" customHeight="1"/>
    <row r="62223" ht="13.5" customHeight="1"/>
    <row r="62225" ht="13.5" customHeight="1"/>
    <row r="62227" ht="13.5" customHeight="1"/>
    <row r="62229" ht="13.5" customHeight="1"/>
    <row r="62231" ht="13.5" customHeight="1"/>
    <row r="62233" ht="13.5" customHeight="1"/>
    <row r="62235" ht="13.5" customHeight="1"/>
    <row r="62237" ht="13.5" customHeight="1"/>
    <row r="62239" ht="13.5" customHeight="1"/>
    <row r="62241" ht="13.5" customHeight="1"/>
    <row r="62243" ht="13.5" customHeight="1"/>
    <row r="62245" ht="13.5" customHeight="1"/>
    <row r="62247" ht="13.5" customHeight="1"/>
    <row r="62249" ht="13.5" customHeight="1"/>
    <row r="62251" ht="13.5" customHeight="1"/>
    <row r="62253" ht="13.5" customHeight="1"/>
    <row r="62255" ht="13.5" customHeight="1"/>
    <row r="62257" ht="13.5" customHeight="1"/>
    <row r="62259" ht="13.5" customHeight="1"/>
    <row r="62261" ht="13.5" customHeight="1"/>
    <row r="62263" ht="13.5" customHeight="1"/>
    <row r="62265" ht="13.5" customHeight="1"/>
    <row r="62267" ht="13.5" customHeight="1"/>
    <row r="62269" ht="13.5" customHeight="1"/>
    <row r="62271" ht="13.5" customHeight="1"/>
    <row r="62273" ht="13.5" customHeight="1"/>
    <row r="62275" ht="13.5" customHeight="1"/>
    <row r="62277" ht="13.5" customHeight="1"/>
    <row r="62279" ht="13.5" customHeight="1"/>
    <row r="62281" ht="13.5" customHeight="1"/>
    <row r="62283" ht="13.5" customHeight="1"/>
    <row r="62285" ht="13.5" customHeight="1"/>
    <row r="62287" ht="13.5" customHeight="1"/>
    <row r="62289" ht="13.5" customHeight="1"/>
    <row r="62291" ht="13.5" customHeight="1"/>
    <row r="62293" ht="13.5" customHeight="1"/>
    <row r="62295" ht="13.5" customHeight="1"/>
    <row r="62297" ht="13.5" customHeight="1"/>
    <row r="62299" ht="13.5" customHeight="1"/>
    <row r="62301" ht="13.5" customHeight="1"/>
    <row r="62303" ht="13.5" customHeight="1"/>
    <row r="62305" ht="13.5" customHeight="1"/>
    <row r="62307" ht="13.5" customHeight="1"/>
    <row r="62309" ht="13.5" customHeight="1"/>
    <row r="62311" ht="13.5" customHeight="1"/>
    <row r="62313" ht="13.5" customHeight="1"/>
    <row r="62315" ht="13.5" customHeight="1"/>
    <row r="62317" ht="13.5" customHeight="1"/>
    <row r="62319" ht="13.5" customHeight="1"/>
    <row r="62321" ht="13.5" customHeight="1"/>
    <row r="62323" ht="13.5" customHeight="1"/>
    <row r="62325" ht="13.5" customHeight="1"/>
    <row r="62327" ht="13.5" customHeight="1"/>
    <row r="62329" ht="13.5" customHeight="1"/>
    <row r="62331" ht="13.5" customHeight="1"/>
    <row r="62333" ht="13.5" customHeight="1"/>
    <row r="62335" ht="13.5" customHeight="1"/>
    <row r="62337" ht="13.5" customHeight="1"/>
    <row r="62339" ht="13.5" customHeight="1"/>
    <row r="62341" ht="13.5" customHeight="1"/>
    <row r="62343" ht="13.5" customHeight="1"/>
    <row r="62345" ht="13.5" customHeight="1"/>
    <row r="62347" ht="13.5" customHeight="1"/>
    <row r="62349" ht="13.5" customHeight="1"/>
    <row r="62351" ht="13.5" customHeight="1"/>
    <row r="62353" ht="13.5" customHeight="1"/>
    <row r="62355" ht="13.5" customHeight="1"/>
    <row r="62357" ht="13.5" customHeight="1"/>
    <row r="62359" ht="13.5" customHeight="1"/>
    <row r="62361" ht="13.5" customHeight="1"/>
    <row r="62363" ht="13.5" customHeight="1"/>
    <row r="62365" ht="13.5" customHeight="1"/>
    <row r="62367" ht="13.5" customHeight="1"/>
    <row r="62369" ht="13.5" customHeight="1"/>
    <row r="62371" ht="13.5" customHeight="1"/>
    <row r="62373" ht="13.5" customHeight="1"/>
    <row r="62375" ht="13.5" customHeight="1"/>
    <row r="62377" ht="13.5" customHeight="1"/>
    <row r="62379" ht="13.5" customHeight="1"/>
    <row r="62381" ht="13.5" customHeight="1"/>
    <row r="62383" ht="13.5" customHeight="1"/>
    <row r="62385" ht="13.5" customHeight="1"/>
    <row r="62387" ht="13.5" customHeight="1"/>
    <row r="62389" ht="13.5" customHeight="1"/>
    <row r="62391" ht="13.5" customHeight="1"/>
    <row r="62393" ht="13.5" customHeight="1"/>
    <row r="62395" ht="13.5" customHeight="1"/>
    <row r="62397" ht="13.5" customHeight="1"/>
    <row r="62399" ht="13.5" customHeight="1"/>
    <row r="62401" ht="13.5" customHeight="1"/>
    <row r="62403" ht="13.5" customHeight="1"/>
    <row r="62405" ht="13.5" customHeight="1"/>
    <row r="62407" ht="13.5" customHeight="1"/>
    <row r="62409" ht="13.5" customHeight="1"/>
    <row r="62411" ht="13.5" customHeight="1"/>
    <row r="62413" ht="13.5" customHeight="1"/>
    <row r="62415" ht="13.5" customHeight="1"/>
    <row r="62417" ht="13.5" customHeight="1"/>
    <row r="62419" ht="13.5" customHeight="1"/>
    <row r="62421" ht="13.5" customHeight="1"/>
    <row r="62423" ht="13.5" customHeight="1"/>
    <row r="62425" ht="13.5" customHeight="1"/>
    <row r="62427" ht="13.5" customHeight="1"/>
    <row r="62429" ht="13.5" customHeight="1"/>
    <row r="62431" ht="13.5" customHeight="1"/>
    <row r="62433" ht="13.5" customHeight="1"/>
    <row r="62435" ht="13.5" customHeight="1"/>
    <row r="62437" ht="13.5" customHeight="1"/>
    <row r="62439" ht="13.5" customHeight="1"/>
    <row r="62441" ht="13.5" customHeight="1"/>
    <row r="62443" ht="13.5" customHeight="1"/>
    <row r="62445" ht="13.5" customHeight="1"/>
    <row r="62447" ht="13.5" customHeight="1"/>
    <row r="62449" ht="13.5" customHeight="1"/>
    <row r="62451" ht="13.5" customHeight="1"/>
    <row r="62453" ht="13.5" customHeight="1"/>
    <row r="62455" ht="13.5" customHeight="1"/>
    <row r="62457" ht="13.5" customHeight="1"/>
    <row r="62459" ht="13.5" customHeight="1"/>
    <row r="62461" ht="13.5" customHeight="1"/>
    <row r="62463" ht="13.5" customHeight="1"/>
    <row r="62465" ht="13.5" customHeight="1"/>
    <row r="62467" ht="13.5" customHeight="1"/>
    <row r="62469" ht="13.5" customHeight="1"/>
    <row r="62471" ht="13.5" customHeight="1"/>
    <row r="62473" ht="13.5" customHeight="1"/>
    <row r="62475" ht="13.5" customHeight="1"/>
    <row r="62477" ht="13.5" customHeight="1"/>
    <row r="62479" ht="13.5" customHeight="1"/>
    <row r="62481" ht="13.5" customHeight="1"/>
    <row r="62483" ht="13.5" customHeight="1"/>
    <row r="62485" ht="13.5" customHeight="1"/>
    <row r="62487" ht="13.5" customHeight="1"/>
    <row r="62489" ht="13.5" customHeight="1"/>
    <row r="62491" ht="13.5" customHeight="1"/>
    <row r="62493" ht="13.5" customHeight="1"/>
    <row r="62495" ht="13.5" customHeight="1"/>
    <row r="62497" ht="13.5" customHeight="1"/>
    <row r="62499" ht="13.5" customHeight="1"/>
    <row r="62501" ht="13.5" customHeight="1"/>
    <row r="62503" ht="13.5" customHeight="1"/>
    <row r="62505" ht="13.5" customHeight="1"/>
    <row r="62507" ht="13.5" customHeight="1"/>
    <row r="62509" ht="13.5" customHeight="1"/>
    <row r="62511" ht="13.5" customHeight="1"/>
    <row r="62513" ht="13.5" customHeight="1"/>
    <row r="62515" ht="13.5" customHeight="1"/>
    <row r="62517" ht="13.5" customHeight="1"/>
    <row r="62519" ht="13.5" customHeight="1"/>
    <row r="62521" ht="13.5" customHeight="1"/>
    <row r="62523" ht="13.5" customHeight="1"/>
    <row r="62525" ht="13.5" customHeight="1"/>
    <row r="62527" ht="13.5" customHeight="1"/>
    <row r="62529" ht="13.5" customHeight="1"/>
    <row r="62531" ht="13.5" customHeight="1"/>
    <row r="62533" ht="13.5" customHeight="1"/>
    <row r="62535" ht="13.5" customHeight="1"/>
    <row r="62537" ht="13.5" customHeight="1"/>
    <row r="62539" ht="13.5" customHeight="1"/>
    <row r="62541" ht="13.5" customHeight="1"/>
    <row r="62543" ht="13.5" customHeight="1"/>
    <row r="62545" ht="13.5" customHeight="1"/>
    <row r="62547" ht="13.5" customHeight="1"/>
    <row r="62549" ht="13.5" customHeight="1"/>
    <row r="62551" ht="13.5" customHeight="1"/>
    <row r="62553" ht="13.5" customHeight="1"/>
    <row r="62555" ht="13.5" customHeight="1"/>
    <row r="62557" ht="13.5" customHeight="1"/>
    <row r="62559" ht="13.5" customHeight="1"/>
    <row r="62561" ht="13.5" customHeight="1"/>
    <row r="62563" ht="13.5" customHeight="1"/>
    <row r="62565" ht="13.5" customHeight="1"/>
    <row r="62567" ht="13.5" customHeight="1"/>
    <row r="62569" ht="13.5" customHeight="1"/>
    <row r="62571" ht="13.5" customHeight="1"/>
    <row r="62573" ht="13.5" customHeight="1"/>
    <row r="62575" ht="13.5" customHeight="1"/>
    <row r="62577" ht="13.5" customHeight="1"/>
    <row r="62579" ht="13.5" customHeight="1"/>
    <row r="62581" ht="13.5" customHeight="1"/>
    <row r="62583" ht="13.5" customHeight="1"/>
    <row r="62585" ht="13.5" customHeight="1"/>
    <row r="62587" ht="13.5" customHeight="1"/>
    <row r="62589" ht="13.5" customHeight="1"/>
    <row r="62591" ht="13.5" customHeight="1"/>
    <row r="62593" ht="13.5" customHeight="1"/>
    <row r="62595" ht="13.5" customHeight="1"/>
    <row r="62597" ht="13.5" customHeight="1"/>
    <row r="62599" ht="13.5" customHeight="1"/>
    <row r="62601" ht="13.5" customHeight="1"/>
    <row r="62603" ht="13.5" customHeight="1"/>
    <row r="62605" ht="13.5" customHeight="1"/>
    <row r="62607" ht="13.5" customHeight="1"/>
    <row r="62609" ht="13.5" customHeight="1"/>
    <row r="62611" ht="13.5" customHeight="1"/>
    <row r="62613" ht="13.5" customHeight="1"/>
    <row r="62615" ht="13.5" customHeight="1"/>
    <row r="62617" ht="13.5" customHeight="1"/>
    <row r="62619" ht="13.5" customHeight="1"/>
    <row r="62621" ht="13.5" customHeight="1"/>
    <row r="62623" ht="13.5" customHeight="1"/>
    <row r="62625" ht="13.5" customHeight="1"/>
    <row r="62627" ht="13.5" customHeight="1"/>
    <row r="62629" ht="13.5" customHeight="1"/>
    <row r="62631" ht="13.5" customHeight="1"/>
    <row r="62633" ht="13.5" customHeight="1"/>
    <row r="62635" ht="13.5" customHeight="1"/>
    <row r="62637" ht="13.5" customHeight="1"/>
    <row r="62639" ht="13.5" customHeight="1"/>
    <row r="62641" ht="13.5" customHeight="1"/>
    <row r="62643" ht="13.5" customHeight="1"/>
    <row r="62645" ht="13.5" customHeight="1"/>
    <row r="62647" ht="13.5" customHeight="1"/>
    <row r="62649" ht="13.5" customHeight="1"/>
    <row r="62651" ht="13.5" customHeight="1"/>
    <row r="62653" ht="13.5" customHeight="1"/>
    <row r="62655" ht="13.5" customHeight="1"/>
    <row r="62657" ht="13.5" customHeight="1"/>
    <row r="62659" ht="13.5" customHeight="1"/>
    <row r="62661" ht="13.5" customHeight="1"/>
    <row r="62663" ht="13.5" customHeight="1"/>
    <row r="62665" ht="13.5" customHeight="1"/>
    <row r="62667" ht="13.5" customHeight="1"/>
    <row r="62669" ht="13.5" customHeight="1"/>
    <row r="62671" ht="13.5" customHeight="1"/>
    <row r="62673" ht="13.5" customHeight="1"/>
    <row r="62675" ht="13.5" customHeight="1"/>
    <row r="62677" ht="13.5" customHeight="1"/>
    <row r="62679" ht="13.5" customHeight="1"/>
    <row r="62681" ht="13.5" customHeight="1"/>
    <row r="62683" ht="13.5" customHeight="1"/>
    <row r="62685" ht="13.5" customHeight="1"/>
    <row r="62687" ht="13.5" customHeight="1"/>
    <row r="62689" ht="13.5" customHeight="1"/>
    <row r="62691" ht="13.5" customHeight="1"/>
    <row r="62693" ht="13.5" customHeight="1"/>
    <row r="62695" ht="13.5" customHeight="1"/>
    <row r="62697" ht="13.5" customHeight="1"/>
    <row r="62699" ht="13.5" customHeight="1"/>
    <row r="62701" ht="13.5" customHeight="1"/>
    <row r="62703" ht="13.5" customHeight="1"/>
    <row r="62705" ht="13.5" customHeight="1"/>
    <row r="62707" ht="13.5" customHeight="1"/>
    <row r="62709" ht="13.5" customHeight="1"/>
    <row r="62711" ht="13.5" customHeight="1"/>
    <row r="62713" ht="13.5" customHeight="1"/>
    <row r="62715" ht="13.5" customHeight="1"/>
    <row r="62717" ht="13.5" customHeight="1"/>
    <row r="62719" ht="13.5" customHeight="1"/>
    <row r="62721" ht="13.5" customHeight="1"/>
    <row r="62723" ht="13.5" customHeight="1"/>
    <row r="62725" ht="13.5" customHeight="1"/>
    <row r="62727" ht="13.5" customHeight="1"/>
    <row r="62729" ht="13.5" customHeight="1"/>
    <row r="62731" ht="13.5" customHeight="1"/>
    <row r="62733" ht="13.5" customHeight="1"/>
    <row r="62735" ht="13.5" customHeight="1"/>
    <row r="62737" ht="13.5" customHeight="1"/>
    <row r="62739" ht="13.5" customHeight="1"/>
    <row r="62741" ht="13.5" customHeight="1"/>
    <row r="62743" ht="13.5" customHeight="1"/>
    <row r="62745" ht="13.5" customHeight="1"/>
    <row r="62747" ht="13.5" customHeight="1"/>
    <row r="62749" ht="13.5" customHeight="1"/>
    <row r="62751" ht="13.5" customHeight="1"/>
    <row r="62753" ht="13.5" customHeight="1"/>
    <row r="62755" ht="13.5" customHeight="1"/>
    <row r="62757" ht="13.5" customHeight="1"/>
    <row r="62759" ht="13.5" customHeight="1"/>
    <row r="62761" ht="13.5" customHeight="1"/>
    <row r="62763" ht="13.5" customHeight="1"/>
    <row r="62765" ht="13.5" customHeight="1"/>
    <row r="62767" ht="13.5" customHeight="1"/>
    <row r="62769" ht="13.5" customHeight="1"/>
    <row r="62771" ht="13.5" customHeight="1"/>
    <row r="62773" ht="13.5" customHeight="1"/>
    <row r="62775" ht="13.5" customHeight="1"/>
    <row r="62777" ht="13.5" customHeight="1"/>
    <row r="62779" ht="13.5" customHeight="1"/>
    <row r="62781" ht="13.5" customHeight="1"/>
    <row r="62783" ht="13.5" customHeight="1"/>
    <row r="62785" ht="13.5" customHeight="1"/>
    <row r="62787" ht="13.5" customHeight="1"/>
    <row r="62789" ht="13.5" customHeight="1"/>
    <row r="62791" ht="13.5" customHeight="1"/>
    <row r="62793" ht="13.5" customHeight="1"/>
    <row r="62795" ht="13.5" customHeight="1"/>
    <row r="62797" ht="13.5" customHeight="1"/>
    <row r="62799" ht="13.5" customHeight="1"/>
    <row r="62801" ht="13.5" customHeight="1"/>
    <row r="62803" ht="13.5" customHeight="1"/>
    <row r="62805" ht="13.5" customHeight="1"/>
    <row r="62807" ht="13.5" customHeight="1"/>
    <row r="62809" ht="13.5" customHeight="1"/>
    <row r="62811" ht="13.5" customHeight="1"/>
    <row r="62813" ht="13.5" customHeight="1"/>
    <row r="62815" ht="13.5" customHeight="1"/>
    <row r="62817" ht="13.5" customHeight="1"/>
    <row r="62819" ht="13.5" customHeight="1"/>
    <row r="62821" ht="13.5" customHeight="1"/>
    <row r="62823" ht="13.5" customHeight="1"/>
    <row r="62825" ht="13.5" customHeight="1"/>
    <row r="62827" ht="13.5" customHeight="1"/>
    <row r="62829" ht="13.5" customHeight="1"/>
    <row r="62831" ht="13.5" customHeight="1"/>
    <row r="62833" ht="13.5" customHeight="1"/>
    <row r="62835" ht="13.5" customHeight="1"/>
    <row r="62837" ht="13.5" customHeight="1"/>
    <row r="62839" ht="13.5" customHeight="1"/>
    <row r="62841" ht="13.5" customHeight="1"/>
    <row r="62843" ht="13.5" customHeight="1"/>
    <row r="62845" ht="13.5" customHeight="1"/>
    <row r="62847" ht="13.5" customHeight="1"/>
    <row r="62849" ht="13.5" customHeight="1"/>
    <row r="62851" ht="13.5" customHeight="1"/>
    <row r="62853" ht="13.5" customHeight="1"/>
    <row r="62855" ht="13.5" customHeight="1"/>
    <row r="62857" ht="13.5" customHeight="1"/>
    <row r="62859" ht="13.5" customHeight="1"/>
    <row r="62861" ht="13.5" customHeight="1"/>
    <row r="62863" ht="13.5" customHeight="1"/>
    <row r="62865" ht="13.5" customHeight="1"/>
    <row r="62867" ht="13.5" customHeight="1"/>
    <row r="62869" ht="13.5" customHeight="1"/>
    <row r="62871" ht="13.5" customHeight="1"/>
    <row r="62873" ht="13.5" customHeight="1"/>
    <row r="62875" ht="13.5" customHeight="1"/>
    <row r="62877" ht="13.5" customHeight="1"/>
    <row r="62879" ht="13.5" customHeight="1"/>
    <row r="62881" ht="13.5" customHeight="1"/>
    <row r="62883" ht="13.5" customHeight="1"/>
    <row r="62885" ht="13.5" customHeight="1"/>
    <row r="62887" ht="13.5" customHeight="1"/>
    <row r="62889" ht="13.5" customHeight="1"/>
    <row r="62891" ht="13.5" customHeight="1"/>
    <row r="62893" ht="13.5" customHeight="1"/>
    <row r="62895" ht="13.5" customHeight="1"/>
    <row r="62897" ht="13.5" customHeight="1"/>
    <row r="62899" ht="13.5" customHeight="1"/>
    <row r="62901" ht="13.5" customHeight="1"/>
    <row r="62903" ht="13.5" customHeight="1"/>
    <row r="62905" ht="13.5" customHeight="1"/>
    <row r="62907" ht="13.5" customHeight="1"/>
    <row r="62909" ht="13.5" customHeight="1"/>
    <row r="62911" ht="13.5" customHeight="1"/>
    <row r="62913" ht="13.5" customHeight="1"/>
    <row r="62915" ht="13.5" customHeight="1"/>
    <row r="62917" ht="13.5" customHeight="1"/>
    <row r="62919" ht="13.5" customHeight="1"/>
    <row r="62921" ht="13.5" customHeight="1"/>
    <row r="62923" ht="13.5" customHeight="1"/>
    <row r="62925" ht="13.5" customHeight="1"/>
    <row r="62927" ht="13.5" customHeight="1"/>
    <row r="62929" ht="13.5" customHeight="1"/>
    <row r="62931" ht="13.5" customHeight="1"/>
    <row r="62933" ht="13.5" customHeight="1"/>
    <row r="62935" ht="13.5" customHeight="1"/>
    <row r="62937" ht="13.5" customHeight="1"/>
    <row r="62939" ht="13.5" customHeight="1"/>
    <row r="62941" ht="13.5" customHeight="1"/>
    <row r="62943" ht="13.5" customHeight="1"/>
    <row r="62945" ht="13.5" customHeight="1"/>
    <row r="62947" ht="13.5" customHeight="1"/>
    <row r="62949" ht="13.5" customHeight="1"/>
    <row r="62951" ht="13.5" customHeight="1"/>
    <row r="62953" ht="13.5" customHeight="1"/>
    <row r="62955" ht="13.5" customHeight="1"/>
    <row r="62957" ht="13.5" customHeight="1"/>
    <row r="62959" ht="13.5" customHeight="1"/>
    <row r="62961" ht="13.5" customHeight="1"/>
    <row r="62963" ht="13.5" customHeight="1"/>
    <row r="62965" ht="13.5" customHeight="1"/>
    <row r="62967" ht="13.5" customHeight="1"/>
    <row r="62969" ht="13.5" customHeight="1"/>
    <row r="62971" ht="13.5" customHeight="1"/>
    <row r="62973" ht="13.5" customHeight="1"/>
    <row r="62975" ht="13.5" customHeight="1"/>
    <row r="62977" ht="13.5" customHeight="1"/>
    <row r="62979" ht="13.5" customHeight="1"/>
    <row r="62981" ht="13.5" customHeight="1"/>
    <row r="62983" ht="13.5" customHeight="1"/>
    <row r="62985" ht="13.5" customHeight="1"/>
    <row r="62987" ht="13.5" customHeight="1"/>
    <row r="62989" ht="13.5" customHeight="1"/>
    <row r="62991" ht="13.5" customHeight="1"/>
    <row r="62993" ht="13.5" customHeight="1"/>
    <row r="62995" ht="13.5" customHeight="1"/>
    <row r="62997" ht="13.5" customHeight="1"/>
    <row r="62999" ht="13.5" customHeight="1"/>
    <row r="63001" ht="13.5" customHeight="1"/>
    <row r="63003" ht="13.5" customHeight="1"/>
    <row r="63005" ht="13.5" customHeight="1"/>
    <row r="63007" ht="13.5" customHeight="1"/>
    <row r="63009" ht="13.5" customHeight="1"/>
    <row r="63011" ht="13.5" customHeight="1"/>
    <row r="63013" ht="13.5" customHeight="1"/>
    <row r="63015" ht="13.5" customHeight="1"/>
    <row r="63017" ht="13.5" customHeight="1"/>
    <row r="63019" ht="13.5" customHeight="1"/>
    <row r="63021" ht="13.5" customHeight="1"/>
    <row r="63023" ht="13.5" customHeight="1"/>
    <row r="63025" ht="13.5" customHeight="1"/>
    <row r="63027" ht="13.5" customHeight="1"/>
    <row r="63029" ht="13.5" customHeight="1"/>
    <row r="63031" ht="13.5" customHeight="1"/>
    <row r="63033" ht="13.5" customHeight="1"/>
    <row r="63035" ht="13.5" customHeight="1"/>
    <row r="63037" ht="13.5" customHeight="1"/>
    <row r="63039" ht="13.5" customHeight="1"/>
    <row r="63041" ht="13.5" customHeight="1"/>
    <row r="63043" ht="13.5" customHeight="1"/>
    <row r="63045" ht="13.5" customHeight="1"/>
    <row r="63047" ht="13.5" customHeight="1"/>
    <row r="63049" ht="13.5" customHeight="1"/>
    <row r="63051" ht="13.5" customHeight="1"/>
    <row r="63053" ht="13.5" customHeight="1"/>
    <row r="63055" ht="13.5" customHeight="1"/>
    <row r="63057" ht="13.5" customHeight="1"/>
    <row r="63059" ht="13.5" customHeight="1"/>
    <row r="63061" ht="13.5" customHeight="1"/>
    <row r="63063" ht="13.5" customHeight="1"/>
    <row r="63065" ht="13.5" customHeight="1"/>
    <row r="63067" ht="13.5" customHeight="1"/>
    <row r="63069" ht="13.5" customHeight="1"/>
    <row r="63071" ht="13.5" customHeight="1"/>
    <row r="63073" ht="13.5" customHeight="1"/>
    <row r="63075" ht="13.5" customHeight="1"/>
    <row r="63077" ht="13.5" customHeight="1"/>
    <row r="63079" ht="13.5" customHeight="1"/>
    <row r="63081" ht="13.5" customHeight="1"/>
    <row r="63083" ht="13.5" customHeight="1"/>
    <row r="63085" ht="13.5" customHeight="1"/>
    <row r="63087" ht="13.5" customHeight="1"/>
    <row r="63089" ht="13.5" customHeight="1"/>
    <row r="63091" ht="13.5" customHeight="1"/>
    <row r="63093" ht="13.5" customHeight="1"/>
    <row r="63095" ht="13.5" customHeight="1"/>
    <row r="63097" ht="13.5" customHeight="1"/>
    <row r="63099" ht="13.5" customHeight="1"/>
    <row r="63101" ht="13.5" customHeight="1"/>
    <row r="63103" ht="13.5" customHeight="1"/>
    <row r="63105" ht="13.5" customHeight="1"/>
    <row r="63107" ht="13.5" customHeight="1"/>
    <row r="63109" ht="13.5" customHeight="1"/>
    <row r="63111" ht="13.5" customHeight="1"/>
    <row r="63113" ht="13.5" customHeight="1"/>
    <row r="63115" ht="13.5" customHeight="1"/>
    <row r="63117" ht="13.5" customHeight="1"/>
    <row r="63119" ht="13.5" customHeight="1"/>
    <row r="63121" ht="13.5" customHeight="1"/>
    <row r="63123" ht="13.5" customHeight="1"/>
    <row r="63125" ht="13.5" customHeight="1"/>
    <row r="63127" ht="13.5" customHeight="1"/>
    <row r="63129" ht="13.5" customHeight="1"/>
    <row r="63131" ht="13.5" customHeight="1"/>
    <row r="63133" ht="13.5" customHeight="1"/>
    <row r="63135" ht="13.5" customHeight="1"/>
    <row r="63137" ht="13.5" customHeight="1"/>
    <row r="63139" ht="13.5" customHeight="1"/>
    <row r="63141" ht="13.5" customHeight="1"/>
    <row r="63143" ht="13.5" customHeight="1"/>
    <row r="63145" ht="13.5" customHeight="1"/>
    <row r="63147" ht="13.5" customHeight="1"/>
    <row r="63149" ht="13.5" customHeight="1"/>
    <row r="63151" ht="13.5" customHeight="1"/>
    <row r="63153" ht="13.5" customHeight="1"/>
    <row r="63155" ht="13.5" customHeight="1"/>
    <row r="63157" ht="13.5" customHeight="1"/>
    <row r="63159" ht="13.5" customHeight="1"/>
    <row r="63161" ht="13.5" customHeight="1"/>
    <row r="63163" ht="13.5" customHeight="1"/>
    <row r="63165" ht="13.5" customHeight="1"/>
    <row r="63167" ht="13.5" customHeight="1"/>
    <row r="63169" ht="13.5" customHeight="1"/>
    <row r="63171" ht="13.5" customHeight="1"/>
    <row r="63173" ht="13.5" customHeight="1"/>
    <row r="63175" ht="13.5" customHeight="1"/>
    <row r="63177" ht="13.5" customHeight="1"/>
    <row r="63179" ht="13.5" customHeight="1"/>
    <row r="63181" ht="13.5" customHeight="1"/>
    <row r="63183" ht="13.5" customHeight="1"/>
    <row r="63185" ht="13.5" customHeight="1"/>
    <row r="63187" ht="13.5" customHeight="1"/>
    <row r="63189" ht="13.5" customHeight="1"/>
    <row r="63191" ht="13.5" customHeight="1"/>
    <row r="63193" ht="13.5" customHeight="1"/>
    <row r="63195" ht="13.5" customHeight="1"/>
    <row r="63197" ht="13.5" customHeight="1"/>
    <row r="63199" ht="13.5" customHeight="1"/>
    <row r="63201" ht="13.5" customHeight="1"/>
    <row r="63203" ht="13.5" customHeight="1"/>
    <row r="63205" ht="13.5" customHeight="1"/>
    <row r="63207" ht="13.5" customHeight="1"/>
    <row r="63209" ht="13.5" customHeight="1"/>
    <row r="63211" ht="13.5" customHeight="1"/>
    <row r="63213" ht="13.5" customHeight="1"/>
    <row r="63215" ht="13.5" customHeight="1"/>
    <row r="63217" ht="13.5" customHeight="1"/>
    <row r="63219" ht="13.5" customHeight="1"/>
    <row r="63221" ht="13.5" customHeight="1"/>
    <row r="63223" ht="13.5" customHeight="1"/>
    <row r="63225" ht="13.5" customHeight="1"/>
    <row r="63227" ht="13.5" customHeight="1"/>
    <row r="63229" ht="13.5" customHeight="1"/>
    <row r="63231" ht="13.5" customHeight="1"/>
    <row r="63233" ht="13.5" customHeight="1"/>
    <row r="63235" ht="13.5" customHeight="1"/>
    <row r="63237" ht="13.5" customHeight="1"/>
    <row r="63239" ht="13.5" customHeight="1"/>
    <row r="63241" ht="13.5" customHeight="1"/>
    <row r="63243" ht="13.5" customHeight="1"/>
    <row r="63245" ht="13.5" customHeight="1"/>
    <row r="63247" ht="13.5" customHeight="1"/>
    <row r="63249" ht="13.5" customHeight="1"/>
    <row r="63251" ht="13.5" customHeight="1"/>
    <row r="63253" ht="13.5" customHeight="1"/>
    <row r="63255" ht="13.5" customHeight="1"/>
    <row r="63257" ht="13.5" customHeight="1"/>
    <row r="63259" ht="13.5" customHeight="1"/>
    <row r="63261" ht="13.5" customHeight="1"/>
    <row r="63263" ht="13.5" customHeight="1"/>
    <row r="63265" ht="13.5" customHeight="1"/>
    <row r="63267" ht="13.5" customHeight="1"/>
    <row r="63269" ht="13.5" customHeight="1"/>
    <row r="63271" ht="13.5" customHeight="1"/>
    <row r="63273" ht="13.5" customHeight="1"/>
    <row r="63275" ht="13.5" customHeight="1"/>
    <row r="63277" ht="13.5" customHeight="1"/>
    <row r="63279" ht="13.5" customHeight="1"/>
    <row r="63281" ht="13.5" customHeight="1"/>
    <row r="63283" ht="13.5" customHeight="1"/>
    <row r="63285" ht="13.5" customHeight="1"/>
    <row r="63287" ht="13.5" customHeight="1"/>
    <row r="63289" ht="13.5" customHeight="1"/>
    <row r="63291" ht="13.5" customHeight="1"/>
    <row r="63293" ht="13.5" customHeight="1"/>
    <row r="63295" ht="13.5" customHeight="1"/>
    <row r="63297" ht="13.5" customHeight="1"/>
    <row r="63299" ht="13.5" customHeight="1"/>
    <row r="63301" ht="13.5" customHeight="1"/>
    <row r="63303" ht="13.5" customHeight="1"/>
    <row r="63305" ht="13.5" customHeight="1"/>
    <row r="63307" ht="13.5" customHeight="1"/>
    <row r="63309" ht="13.5" customHeight="1"/>
    <row r="63311" ht="13.5" customHeight="1"/>
    <row r="63313" ht="13.5" customHeight="1"/>
    <row r="63315" ht="13.5" customHeight="1"/>
    <row r="63317" ht="13.5" customHeight="1"/>
    <row r="63319" ht="13.5" customHeight="1"/>
    <row r="63321" ht="13.5" customHeight="1"/>
    <row r="63323" ht="13.5" customHeight="1"/>
    <row r="63325" ht="13.5" customHeight="1"/>
    <row r="63327" ht="13.5" customHeight="1"/>
    <row r="63329" ht="13.5" customHeight="1"/>
    <row r="63331" ht="13.5" customHeight="1"/>
    <row r="63333" ht="13.5" customHeight="1"/>
    <row r="63335" ht="13.5" customHeight="1"/>
    <row r="63337" ht="13.5" customHeight="1"/>
    <row r="63339" ht="13.5" customHeight="1"/>
    <row r="63341" ht="13.5" customHeight="1"/>
    <row r="63343" ht="13.5" customHeight="1"/>
    <row r="63345" ht="13.5" customHeight="1"/>
    <row r="63347" ht="13.5" customHeight="1"/>
    <row r="63349" ht="13.5" customHeight="1"/>
    <row r="63351" ht="13.5" customHeight="1"/>
    <row r="63353" ht="13.5" customHeight="1"/>
    <row r="63355" ht="13.5" customHeight="1"/>
    <row r="63357" ht="13.5" customHeight="1"/>
    <row r="63359" ht="13.5" customHeight="1"/>
    <row r="63361" ht="13.5" customHeight="1"/>
    <row r="63363" ht="13.5" customHeight="1"/>
    <row r="63365" ht="13.5" customHeight="1"/>
    <row r="63367" ht="13.5" customHeight="1"/>
    <row r="63369" ht="13.5" customHeight="1"/>
    <row r="63371" ht="13.5" customHeight="1"/>
    <row r="63373" ht="13.5" customHeight="1"/>
    <row r="63375" ht="13.5" customHeight="1"/>
    <row r="63377" ht="13.5" customHeight="1"/>
    <row r="63379" ht="13.5" customHeight="1"/>
    <row r="63381" ht="13.5" customHeight="1"/>
    <row r="63383" ht="13.5" customHeight="1"/>
    <row r="63385" ht="13.5" customHeight="1"/>
    <row r="63387" ht="13.5" customHeight="1"/>
    <row r="63389" ht="13.5" customHeight="1"/>
    <row r="63391" ht="13.5" customHeight="1"/>
    <row r="63393" ht="13.5" customHeight="1"/>
    <row r="63395" ht="13.5" customHeight="1"/>
    <row r="63397" ht="13.5" customHeight="1"/>
    <row r="63399" ht="13.5" customHeight="1"/>
    <row r="63401" ht="13.5" customHeight="1"/>
    <row r="63403" ht="13.5" customHeight="1"/>
    <row r="63405" ht="13.5" customHeight="1"/>
    <row r="63407" ht="13.5" customHeight="1"/>
    <row r="63409" ht="13.5" customHeight="1"/>
    <row r="63411" ht="13.5" customHeight="1"/>
    <row r="63413" ht="13.5" customHeight="1"/>
    <row r="63415" ht="13.5" customHeight="1"/>
    <row r="63417" ht="13.5" customHeight="1"/>
    <row r="63419" ht="13.5" customHeight="1"/>
    <row r="63421" ht="13.5" customHeight="1"/>
    <row r="63423" ht="13.5" customHeight="1"/>
    <row r="63425" ht="13.5" customHeight="1"/>
    <row r="63427" ht="13.5" customHeight="1"/>
    <row r="63429" ht="13.5" customHeight="1"/>
    <row r="63431" ht="13.5" customHeight="1"/>
    <row r="63433" ht="13.5" customHeight="1"/>
    <row r="63435" ht="13.5" customHeight="1"/>
    <row r="63437" ht="13.5" customHeight="1"/>
    <row r="63439" ht="13.5" customHeight="1"/>
    <row r="63441" ht="13.5" customHeight="1"/>
    <row r="63443" ht="13.5" customHeight="1"/>
    <row r="63445" ht="13.5" customHeight="1"/>
    <row r="63447" ht="13.5" customHeight="1"/>
    <row r="63449" ht="13.5" customHeight="1"/>
    <row r="63451" ht="13.5" customHeight="1"/>
    <row r="63453" ht="13.5" customHeight="1"/>
    <row r="63455" ht="13.5" customHeight="1"/>
    <row r="63457" ht="13.5" customHeight="1"/>
    <row r="63459" ht="13.5" customHeight="1"/>
    <row r="63461" ht="13.5" customHeight="1"/>
    <row r="63463" ht="13.5" customHeight="1"/>
    <row r="63465" ht="13.5" customHeight="1"/>
    <row r="63467" ht="13.5" customHeight="1"/>
    <row r="63469" ht="13.5" customHeight="1"/>
    <row r="63471" ht="13.5" customHeight="1"/>
    <row r="63473" ht="13.5" customHeight="1"/>
    <row r="63475" ht="13.5" customHeight="1"/>
    <row r="63477" ht="13.5" customHeight="1"/>
    <row r="63479" ht="13.5" customHeight="1"/>
    <row r="63481" ht="13.5" customHeight="1"/>
    <row r="63483" ht="13.5" customHeight="1"/>
    <row r="63485" ht="13.5" customHeight="1"/>
    <row r="63487" ht="13.5" customHeight="1"/>
    <row r="63489" ht="13.5" customHeight="1"/>
    <row r="63491" ht="13.5" customHeight="1"/>
    <row r="63493" ht="13.5" customHeight="1"/>
    <row r="63495" ht="13.5" customHeight="1"/>
    <row r="63497" ht="13.5" customHeight="1"/>
    <row r="63499" ht="13.5" customHeight="1"/>
    <row r="63501" ht="13.5" customHeight="1"/>
    <row r="63503" ht="13.5" customHeight="1"/>
    <row r="63505" ht="13.5" customHeight="1"/>
    <row r="63507" ht="13.5" customHeight="1"/>
    <row r="63509" ht="13.5" customHeight="1"/>
    <row r="63511" ht="13.5" customHeight="1"/>
    <row r="63513" ht="13.5" customHeight="1"/>
    <row r="63515" ht="13.5" customHeight="1"/>
    <row r="63517" ht="13.5" customHeight="1"/>
    <row r="63519" ht="13.5" customHeight="1"/>
    <row r="63521" ht="13.5" customHeight="1"/>
    <row r="63523" ht="13.5" customHeight="1"/>
    <row r="63525" ht="13.5" customHeight="1"/>
    <row r="63527" ht="13.5" customHeight="1"/>
    <row r="63529" ht="13.5" customHeight="1"/>
    <row r="63531" ht="13.5" customHeight="1"/>
    <row r="63533" ht="13.5" customHeight="1"/>
    <row r="63535" ht="13.5" customHeight="1"/>
    <row r="63537" ht="13.5" customHeight="1"/>
    <row r="63539" ht="13.5" customHeight="1"/>
    <row r="63541" ht="13.5" customHeight="1"/>
    <row r="63543" ht="13.5" customHeight="1"/>
    <row r="63545" ht="13.5" customHeight="1"/>
    <row r="63547" ht="13.5" customHeight="1"/>
    <row r="63549" ht="13.5" customHeight="1"/>
    <row r="63551" ht="13.5" customHeight="1"/>
    <row r="63553" ht="13.5" customHeight="1"/>
    <row r="63555" ht="13.5" customHeight="1"/>
    <row r="63557" ht="13.5" customHeight="1"/>
    <row r="63559" ht="13.5" customHeight="1"/>
    <row r="63561" ht="13.5" customHeight="1"/>
    <row r="63563" ht="13.5" customHeight="1"/>
    <row r="63565" ht="13.5" customHeight="1"/>
    <row r="63567" ht="13.5" customHeight="1"/>
    <row r="63569" ht="13.5" customHeight="1"/>
    <row r="63571" ht="13.5" customHeight="1"/>
    <row r="63573" ht="13.5" customHeight="1"/>
    <row r="63575" ht="13.5" customHeight="1"/>
    <row r="63577" ht="13.5" customHeight="1"/>
    <row r="63579" ht="13.5" customHeight="1"/>
    <row r="63581" ht="13.5" customHeight="1"/>
    <row r="63583" ht="13.5" customHeight="1"/>
    <row r="63585" ht="13.5" customHeight="1"/>
    <row r="63587" ht="13.5" customHeight="1"/>
    <row r="63589" ht="13.5" customHeight="1"/>
    <row r="63591" ht="13.5" customHeight="1"/>
    <row r="63593" ht="13.5" customHeight="1"/>
    <row r="63595" ht="13.5" customHeight="1"/>
    <row r="63597" ht="13.5" customHeight="1"/>
    <row r="63599" ht="13.5" customHeight="1"/>
    <row r="63601" ht="13.5" customHeight="1"/>
    <row r="63603" ht="13.5" customHeight="1"/>
    <row r="63605" ht="13.5" customHeight="1"/>
    <row r="63607" ht="13.5" customHeight="1"/>
    <row r="63609" ht="13.5" customHeight="1"/>
    <row r="63611" ht="13.5" customHeight="1"/>
    <row r="63613" ht="13.5" customHeight="1"/>
    <row r="63615" ht="13.5" customHeight="1"/>
    <row r="63617" ht="13.5" customHeight="1"/>
    <row r="63619" ht="13.5" customHeight="1"/>
    <row r="63621" ht="13.5" customHeight="1"/>
    <row r="63623" ht="13.5" customHeight="1"/>
    <row r="63625" ht="13.5" customHeight="1"/>
    <row r="63627" ht="13.5" customHeight="1"/>
    <row r="63629" ht="13.5" customHeight="1"/>
    <row r="63631" ht="13.5" customHeight="1"/>
    <row r="63633" ht="13.5" customHeight="1"/>
    <row r="63635" ht="13.5" customHeight="1"/>
    <row r="63637" ht="13.5" customHeight="1"/>
    <row r="63639" ht="13.5" customHeight="1"/>
    <row r="63641" ht="13.5" customHeight="1"/>
    <row r="63643" ht="13.5" customHeight="1"/>
    <row r="63645" ht="13.5" customHeight="1"/>
    <row r="63647" ht="13.5" customHeight="1"/>
    <row r="63649" ht="13.5" customHeight="1"/>
    <row r="63651" ht="13.5" customHeight="1"/>
    <row r="63653" ht="13.5" customHeight="1"/>
    <row r="63655" ht="13.5" customHeight="1"/>
    <row r="63657" ht="13.5" customHeight="1"/>
    <row r="63659" ht="13.5" customHeight="1"/>
    <row r="63661" ht="13.5" customHeight="1"/>
    <row r="63663" ht="13.5" customHeight="1"/>
    <row r="63665" ht="13.5" customHeight="1"/>
    <row r="63667" ht="13.5" customHeight="1"/>
    <row r="63669" ht="13.5" customHeight="1"/>
    <row r="63671" ht="13.5" customHeight="1"/>
    <row r="63673" ht="13.5" customHeight="1"/>
    <row r="63675" ht="13.5" customHeight="1"/>
    <row r="63677" ht="13.5" customHeight="1"/>
    <row r="63679" ht="13.5" customHeight="1"/>
    <row r="63681" ht="13.5" customHeight="1"/>
    <row r="63683" ht="13.5" customHeight="1"/>
    <row r="63685" ht="13.5" customHeight="1"/>
    <row r="63687" ht="13.5" customHeight="1"/>
    <row r="63689" ht="13.5" customHeight="1"/>
    <row r="63691" ht="13.5" customHeight="1"/>
    <row r="63693" ht="13.5" customHeight="1"/>
    <row r="63695" ht="13.5" customHeight="1"/>
    <row r="63697" ht="13.5" customHeight="1"/>
    <row r="63699" ht="13.5" customHeight="1"/>
    <row r="63701" ht="13.5" customHeight="1"/>
    <row r="63703" ht="13.5" customHeight="1"/>
    <row r="63705" ht="13.5" customHeight="1"/>
    <row r="63707" ht="13.5" customHeight="1"/>
    <row r="63709" ht="13.5" customHeight="1"/>
    <row r="63711" ht="13.5" customHeight="1"/>
    <row r="63713" ht="13.5" customHeight="1"/>
    <row r="63715" ht="13.5" customHeight="1"/>
    <row r="63717" ht="13.5" customHeight="1"/>
    <row r="63719" ht="13.5" customHeight="1"/>
    <row r="63721" ht="13.5" customHeight="1"/>
    <row r="63723" ht="13.5" customHeight="1"/>
    <row r="63725" ht="13.5" customHeight="1"/>
    <row r="63727" ht="13.5" customHeight="1"/>
    <row r="63729" ht="13.5" customHeight="1"/>
    <row r="63731" ht="13.5" customHeight="1"/>
    <row r="63733" ht="13.5" customHeight="1"/>
    <row r="63735" ht="13.5" customHeight="1"/>
    <row r="63737" ht="13.5" customHeight="1"/>
    <row r="63739" ht="13.5" customHeight="1"/>
    <row r="63741" ht="13.5" customHeight="1"/>
    <row r="63743" ht="13.5" customHeight="1"/>
    <row r="63745" ht="13.5" customHeight="1"/>
    <row r="63747" ht="13.5" customHeight="1"/>
    <row r="63749" ht="13.5" customHeight="1"/>
    <row r="63751" ht="13.5" customHeight="1"/>
    <row r="63753" ht="13.5" customHeight="1"/>
    <row r="63755" ht="13.5" customHeight="1"/>
    <row r="63757" ht="13.5" customHeight="1"/>
    <row r="63759" ht="13.5" customHeight="1"/>
    <row r="63761" ht="13.5" customHeight="1"/>
    <row r="63763" ht="13.5" customHeight="1"/>
    <row r="63765" ht="13.5" customHeight="1"/>
    <row r="63767" ht="13.5" customHeight="1"/>
    <row r="63769" ht="13.5" customHeight="1"/>
    <row r="63771" ht="13.5" customHeight="1"/>
    <row r="63773" ht="13.5" customHeight="1"/>
    <row r="63775" ht="13.5" customHeight="1"/>
    <row r="63777" ht="13.5" customHeight="1"/>
    <row r="63779" ht="13.5" customHeight="1"/>
    <row r="63781" ht="13.5" customHeight="1"/>
    <row r="63783" ht="13.5" customHeight="1"/>
    <row r="63785" ht="13.5" customHeight="1"/>
    <row r="63787" ht="13.5" customHeight="1"/>
    <row r="63789" ht="13.5" customHeight="1"/>
    <row r="63791" ht="13.5" customHeight="1"/>
    <row r="63793" ht="13.5" customHeight="1"/>
    <row r="63795" ht="13.5" customHeight="1"/>
    <row r="63797" ht="13.5" customHeight="1"/>
    <row r="63799" ht="13.5" customHeight="1"/>
    <row r="63801" ht="13.5" customHeight="1"/>
    <row r="63803" ht="13.5" customHeight="1"/>
    <row r="63805" ht="13.5" customHeight="1"/>
    <row r="63807" ht="13.5" customHeight="1"/>
    <row r="63809" ht="13.5" customHeight="1"/>
    <row r="63811" ht="13.5" customHeight="1"/>
    <row r="63813" ht="13.5" customHeight="1"/>
    <row r="63815" ht="13.5" customHeight="1"/>
    <row r="63817" ht="13.5" customHeight="1"/>
    <row r="63819" ht="13.5" customHeight="1"/>
    <row r="63821" ht="13.5" customHeight="1"/>
    <row r="63823" ht="13.5" customHeight="1"/>
    <row r="63825" ht="13.5" customHeight="1"/>
    <row r="63827" ht="13.5" customHeight="1"/>
    <row r="63829" ht="13.5" customHeight="1"/>
    <row r="63831" ht="13.5" customHeight="1"/>
    <row r="63833" ht="13.5" customHeight="1"/>
    <row r="63835" ht="13.5" customHeight="1"/>
    <row r="63837" ht="13.5" customHeight="1"/>
    <row r="63839" ht="13.5" customHeight="1"/>
    <row r="63841" ht="13.5" customHeight="1"/>
    <row r="63843" ht="13.5" customHeight="1"/>
    <row r="63845" ht="13.5" customHeight="1"/>
    <row r="63847" ht="13.5" customHeight="1"/>
    <row r="63849" ht="13.5" customHeight="1"/>
    <row r="63851" ht="13.5" customHeight="1"/>
    <row r="63853" ht="13.5" customHeight="1"/>
    <row r="63855" ht="13.5" customHeight="1"/>
    <row r="63857" ht="13.5" customHeight="1"/>
    <row r="63859" ht="13.5" customHeight="1"/>
    <row r="63861" ht="13.5" customHeight="1"/>
    <row r="63863" ht="13.5" customHeight="1"/>
    <row r="63865" ht="13.5" customHeight="1"/>
    <row r="63867" ht="13.5" customHeight="1"/>
    <row r="63869" ht="13.5" customHeight="1"/>
    <row r="63871" ht="13.5" customHeight="1"/>
    <row r="63873" ht="13.5" customHeight="1"/>
    <row r="63875" ht="13.5" customHeight="1"/>
    <row r="63877" ht="13.5" customHeight="1"/>
    <row r="63879" ht="13.5" customHeight="1"/>
    <row r="63881" ht="13.5" customHeight="1"/>
    <row r="63883" ht="13.5" customHeight="1"/>
    <row r="63885" ht="13.5" customHeight="1"/>
    <row r="63887" ht="13.5" customHeight="1"/>
    <row r="63889" ht="13.5" customHeight="1"/>
    <row r="63891" ht="13.5" customHeight="1"/>
    <row r="63893" ht="13.5" customHeight="1"/>
    <row r="63895" ht="13.5" customHeight="1"/>
    <row r="63897" ht="13.5" customHeight="1"/>
    <row r="63899" ht="13.5" customHeight="1"/>
    <row r="63901" ht="13.5" customHeight="1"/>
    <row r="63903" ht="13.5" customHeight="1"/>
    <row r="63905" ht="13.5" customHeight="1"/>
    <row r="63907" ht="13.5" customHeight="1"/>
    <row r="63909" ht="13.5" customHeight="1"/>
    <row r="63911" ht="13.5" customHeight="1"/>
    <row r="63913" ht="13.5" customHeight="1"/>
    <row r="63915" ht="13.5" customHeight="1"/>
    <row r="63917" ht="13.5" customHeight="1"/>
    <row r="63919" ht="13.5" customHeight="1"/>
    <row r="63921" ht="13.5" customHeight="1"/>
    <row r="63923" ht="13.5" customHeight="1"/>
    <row r="63925" ht="13.5" customHeight="1"/>
    <row r="63927" ht="13.5" customHeight="1"/>
    <row r="63929" ht="13.5" customHeight="1"/>
    <row r="63931" ht="13.5" customHeight="1"/>
    <row r="63933" ht="13.5" customHeight="1"/>
    <row r="63935" ht="13.5" customHeight="1"/>
    <row r="63937" ht="13.5" customHeight="1"/>
    <row r="63939" ht="13.5" customHeight="1"/>
    <row r="63941" ht="13.5" customHeight="1"/>
    <row r="63943" ht="13.5" customHeight="1"/>
    <row r="63945" ht="13.5" customHeight="1"/>
    <row r="63947" ht="13.5" customHeight="1"/>
    <row r="63949" ht="13.5" customHeight="1"/>
    <row r="63951" ht="13.5" customHeight="1"/>
    <row r="63953" ht="13.5" customHeight="1"/>
    <row r="63955" ht="13.5" customHeight="1"/>
    <row r="63957" ht="13.5" customHeight="1"/>
    <row r="63959" ht="13.5" customHeight="1"/>
    <row r="63961" ht="13.5" customHeight="1"/>
    <row r="63963" ht="13.5" customHeight="1"/>
    <row r="63965" ht="13.5" customHeight="1"/>
    <row r="63967" ht="13.5" customHeight="1"/>
    <row r="63969" ht="13.5" customHeight="1"/>
    <row r="63971" ht="13.5" customHeight="1"/>
    <row r="63973" ht="13.5" customHeight="1"/>
    <row r="63975" ht="13.5" customHeight="1"/>
    <row r="63977" ht="13.5" customHeight="1"/>
    <row r="63979" ht="13.5" customHeight="1"/>
    <row r="63981" ht="13.5" customHeight="1"/>
    <row r="63983" ht="13.5" customHeight="1"/>
    <row r="63985" ht="13.5" customHeight="1"/>
    <row r="63987" ht="13.5" customHeight="1"/>
    <row r="63989" ht="13.5" customHeight="1"/>
    <row r="63991" ht="13.5" customHeight="1"/>
    <row r="63993" ht="13.5" customHeight="1"/>
    <row r="63995" ht="13.5" customHeight="1"/>
    <row r="63997" ht="13.5" customHeight="1"/>
    <row r="63999" ht="13.5" customHeight="1"/>
    <row r="64001" ht="13.5" customHeight="1"/>
    <row r="64003" ht="13.5" customHeight="1"/>
    <row r="64005" ht="13.5" customHeight="1"/>
    <row r="64007" ht="13.5" customHeight="1"/>
    <row r="64009" ht="13.5" customHeight="1"/>
    <row r="64011" ht="13.5" customHeight="1"/>
    <row r="64013" ht="13.5" customHeight="1"/>
    <row r="64015" ht="13.5" customHeight="1"/>
    <row r="64017" ht="13.5" customHeight="1"/>
    <row r="64019" ht="13.5" customHeight="1"/>
    <row r="64021" ht="13.5" customHeight="1"/>
    <row r="64023" ht="13.5" customHeight="1"/>
    <row r="64025" ht="13.5" customHeight="1"/>
    <row r="64027" ht="13.5" customHeight="1"/>
    <row r="64029" ht="13.5" customHeight="1"/>
    <row r="64031" ht="13.5" customHeight="1"/>
    <row r="64033" ht="13.5" customHeight="1"/>
    <row r="64035" ht="13.5" customHeight="1"/>
    <row r="64037" ht="13.5" customHeight="1"/>
    <row r="64039" ht="13.5" customHeight="1"/>
    <row r="64041" ht="13.5" customHeight="1"/>
    <row r="64043" ht="13.5" customHeight="1"/>
    <row r="64045" ht="13.5" customHeight="1"/>
    <row r="64047" ht="13.5" customHeight="1"/>
    <row r="64049" ht="13.5" customHeight="1"/>
    <row r="64051" ht="13.5" customHeight="1"/>
    <row r="64053" ht="13.5" customHeight="1"/>
    <row r="64055" ht="13.5" customHeight="1"/>
    <row r="64057" ht="13.5" customHeight="1"/>
    <row r="64059" ht="13.5" customHeight="1"/>
    <row r="64061" ht="13.5" customHeight="1"/>
    <row r="64063" ht="13.5" customHeight="1"/>
    <row r="64065" ht="13.5" customHeight="1"/>
    <row r="64067" ht="13.5" customHeight="1"/>
    <row r="64069" ht="13.5" customHeight="1"/>
    <row r="64071" ht="13.5" customHeight="1"/>
    <row r="64073" ht="13.5" customHeight="1"/>
    <row r="64075" ht="13.5" customHeight="1"/>
    <row r="64077" ht="13.5" customHeight="1"/>
    <row r="64079" ht="13.5" customHeight="1"/>
    <row r="64081" ht="13.5" customHeight="1"/>
    <row r="64083" ht="13.5" customHeight="1"/>
    <row r="64085" ht="13.5" customHeight="1"/>
    <row r="64087" ht="13.5" customHeight="1"/>
    <row r="64089" ht="13.5" customHeight="1"/>
    <row r="64091" ht="13.5" customHeight="1"/>
    <row r="64093" ht="13.5" customHeight="1"/>
    <row r="64095" ht="13.5" customHeight="1"/>
    <row r="64097" ht="13.5" customHeight="1"/>
    <row r="64099" ht="13.5" customHeight="1"/>
    <row r="64101" ht="13.5" customHeight="1"/>
    <row r="64103" ht="13.5" customHeight="1"/>
    <row r="64105" ht="13.5" customHeight="1"/>
    <row r="64107" ht="13.5" customHeight="1"/>
    <row r="64109" ht="13.5" customHeight="1"/>
    <row r="64111" ht="13.5" customHeight="1"/>
    <row r="64113" ht="13.5" customHeight="1"/>
    <row r="64115" ht="13.5" customHeight="1"/>
    <row r="64117" ht="13.5" customHeight="1"/>
    <row r="64119" ht="13.5" customHeight="1"/>
    <row r="64121" ht="13.5" customHeight="1"/>
    <row r="64123" ht="13.5" customHeight="1"/>
    <row r="64125" ht="13.5" customHeight="1"/>
    <row r="64127" ht="13.5" customHeight="1"/>
    <row r="64129" ht="13.5" customHeight="1"/>
    <row r="64131" ht="13.5" customHeight="1"/>
    <row r="64133" ht="13.5" customHeight="1"/>
    <row r="64135" ht="13.5" customHeight="1"/>
    <row r="64137" ht="13.5" customHeight="1"/>
    <row r="64139" ht="13.5" customHeight="1"/>
    <row r="64141" ht="13.5" customHeight="1"/>
    <row r="64143" ht="13.5" customHeight="1"/>
    <row r="64145" ht="13.5" customHeight="1"/>
    <row r="64147" ht="13.5" customHeight="1"/>
    <row r="64149" ht="13.5" customHeight="1"/>
    <row r="64151" ht="13.5" customHeight="1"/>
    <row r="64153" ht="13.5" customHeight="1"/>
    <row r="64155" ht="13.5" customHeight="1"/>
    <row r="64157" ht="13.5" customHeight="1"/>
    <row r="64159" ht="13.5" customHeight="1"/>
    <row r="64161" ht="13.5" customHeight="1"/>
    <row r="64163" ht="13.5" customHeight="1"/>
    <row r="64165" ht="13.5" customHeight="1"/>
    <row r="64167" ht="13.5" customHeight="1"/>
    <row r="64169" ht="13.5" customHeight="1"/>
    <row r="64171" ht="13.5" customHeight="1"/>
    <row r="64173" ht="13.5" customHeight="1"/>
    <row r="64175" ht="13.5" customHeight="1"/>
    <row r="64177" ht="13.5" customHeight="1"/>
    <row r="64179" ht="13.5" customHeight="1"/>
    <row r="64181" ht="13.5" customHeight="1"/>
    <row r="64183" ht="13.5" customHeight="1"/>
    <row r="64185" ht="13.5" customHeight="1"/>
    <row r="64187" ht="13.5" customHeight="1"/>
    <row r="64189" ht="13.5" customHeight="1"/>
    <row r="64191" ht="13.5" customHeight="1"/>
    <row r="64193" ht="13.5" customHeight="1"/>
    <row r="64195" ht="13.5" customHeight="1"/>
    <row r="64197" ht="13.5" customHeight="1"/>
    <row r="64199" ht="13.5" customHeight="1"/>
    <row r="64201" ht="13.5" customHeight="1"/>
    <row r="64203" ht="13.5" customHeight="1"/>
    <row r="64205" ht="13.5" customHeight="1"/>
    <row r="64207" ht="13.5" customHeight="1"/>
    <row r="64209" ht="13.5" customHeight="1"/>
    <row r="64211" ht="13.5" customHeight="1"/>
    <row r="64213" ht="13.5" customHeight="1"/>
    <row r="64215" ht="13.5" customHeight="1"/>
    <row r="64217" ht="13.5" customHeight="1"/>
    <row r="64219" ht="13.5" customHeight="1"/>
    <row r="64221" ht="13.5" customHeight="1"/>
    <row r="64223" ht="13.5" customHeight="1"/>
    <row r="64225" ht="13.5" customHeight="1"/>
    <row r="64227" ht="13.5" customHeight="1"/>
    <row r="64229" ht="13.5" customHeight="1"/>
    <row r="64231" ht="13.5" customHeight="1"/>
    <row r="64233" ht="13.5" customHeight="1"/>
    <row r="64235" ht="13.5" customHeight="1"/>
    <row r="64237" ht="13.5" customHeight="1"/>
    <row r="64239" ht="13.5" customHeight="1"/>
    <row r="64241" ht="13.5" customHeight="1"/>
    <row r="64243" ht="13.5" customHeight="1"/>
    <row r="64245" ht="13.5" customHeight="1"/>
    <row r="64247" ht="13.5" customHeight="1"/>
    <row r="64249" ht="13.5" customHeight="1"/>
    <row r="64251" ht="13.5" customHeight="1"/>
    <row r="64253" ht="13.5" customHeight="1"/>
    <row r="64255" ht="13.5" customHeight="1"/>
    <row r="64257" ht="13.5" customHeight="1"/>
    <row r="64259" ht="13.5" customHeight="1"/>
    <row r="64261" ht="13.5" customHeight="1"/>
    <row r="64263" ht="13.5" customHeight="1"/>
    <row r="64265" ht="13.5" customHeight="1"/>
    <row r="64267" ht="13.5" customHeight="1"/>
    <row r="64269" ht="13.5" customHeight="1"/>
    <row r="64271" ht="13.5" customHeight="1"/>
    <row r="64273" ht="13.5" customHeight="1"/>
    <row r="64275" ht="13.5" customHeight="1"/>
    <row r="64277" ht="13.5" customHeight="1"/>
    <row r="64279" ht="13.5" customHeight="1"/>
    <row r="64281" ht="13.5" customHeight="1"/>
    <row r="64283" ht="13.5" customHeight="1"/>
    <row r="64285" ht="13.5" customHeight="1"/>
    <row r="64287" ht="13.5" customHeight="1"/>
    <row r="64289" ht="13.5" customHeight="1"/>
    <row r="64291" ht="13.5" customHeight="1"/>
    <row r="64293" ht="13.5" customHeight="1"/>
    <row r="64295" ht="13.5" customHeight="1"/>
    <row r="64297" ht="13.5" customHeight="1"/>
    <row r="64299" ht="13.5" customHeight="1"/>
    <row r="64301" ht="13.5" customHeight="1"/>
    <row r="64303" ht="13.5" customHeight="1"/>
    <row r="64305" ht="13.5" customHeight="1"/>
    <row r="64307" ht="13.5" customHeight="1"/>
    <row r="64309" ht="13.5" customHeight="1"/>
    <row r="64311" ht="13.5" customHeight="1"/>
    <row r="64313" ht="13.5" customHeight="1"/>
    <row r="64315" ht="13.5" customHeight="1"/>
    <row r="64317" ht="13.5" customHeight="1"/>
    <row r="64319" ht="13.5" customHeight="1"/>
    <row r="64321" ht="13.5" customHeight="1"/>
    <row r="64323" ht="13.5" customHeight="1"/>
    <row r="64325" ht="13.5" customHeight="1"/>
    <row r="64327" ht="13.5" customHeight="1"/>
    <row r="64329" ht="13.5" customHeight="1"/>
    <row r="64331" ht="13.5" customHeight="1"/>
    <row r="64333" ht="13.5" customHeight="1"/>
    <row r="64335" ht="13.5" customHeight="1"/>
    <row r="64337" ht="13.5" customHeight="1"/>
    <row r="64339" ht="13.5" customHeight="1"/>
    <row r="64341" ht="13.5" customHeight="1"/>
    <row r="64343" ht="13.5" customHeight="1"/>
    <row r="64345" ht="13.5" customHeight="1"/>
    <row r="64347" ht="13.5" customHeight="1"/>
    <row r="64349" ht="13.5" customHeight="1"/>
    <row r="64351" ht="13.5" customHeight="1"/>
    <row r="64353" ht="13.5" customHeight="1"/>
    <row r="64355" ht="13.5" customHeight="1"/>
    <row r="64357" ht="13.5" customHeight="1"/>
    <row r="64359" ht="13.5" customHeight="1"/>
    <row r="64361" ht="13.5" customHeight="1"/>
    <row r="64363" ht="13.5" customHeight="1"/>
    <row r="64365" ht="13.5" customHeight="1"/>
    <row r="64367" ht="13.5" customHeight="1"/>
    <row r="64369" ht="13.5" customHeight="1"/>
    <row r="64371" ht="13.5" customHeight="1"/>
    <row r="64373" ht="13.5" customHeight="1"/>
    <row r="64375" ht="13.5" customHeight="1"/>
    <row r="64377" ht="13.5" customHeight="1"/>
    <row r="64379" ht="13.5" customHeight="1"/>
    <row r="64381" ht="13.5" customHeight="1"/>
    <row r="64383" ht="13.5" customHeight="1"/>
    <row r="64385" ht="13.5" customHeight="1"/>
    <row r="64387" ht="13.5" customHeight="1"/>
    <row r="64389" ht="13.5" customHeight="1"/>
    <row r="64391" ht="13.5" customHeight="1"/>
    <row r="64393" ht="13.5" customHeight="1"/>
    <row r="64395" ht="13.5" customHeight="1"/>
    <row r="64397" ht="13.5" customHeight="1"/>
    <row r="64399" ht="13.5" customHeight="1"/>
    <row r="64401" ht="13.5" customHeight="1"/>
    <row r="64403" ht="13.5" customHeight="1"/>
    <row r="64405" ht="13.5" customHeight="1"/>
    <row r="64407" ht="13.5" customHeight="1"/>
    <row r="64409" ht="13.5" customHeight="1"/>
    <row r="64411" ht="13.5" customHeight="1"/>
    <row r="64413" ht="13.5" customHeight="1"/>
    <row r="64415" ht="13.5" customHeight="1"/>
    <row r="64417" ht="13.5" customHeight="1"/>
    <row r="64419" ht="13.5" customHeight="1"/>
    <row r="64421" ht="13.5" customHeight="1"/>
    <row r="64423" ht="13.5" customHeight="1"/>
    <row r="64425" ht="13.5" customHeight="1"/>
    <row r="64427" ht="13.5" customHeight="1"/>
    <row r="64429" ht="13.5" customHeight="1"/>
    <row r="64431" ht="13.5" customHeight="1"/>
    <row r="64433" ht="13.5" customHeight="1"/>
    <row r="64435" ht="13.5" customHeight="1"/>
    <row r="64437" ht="13.5" customHeight="1"/>
    <row r="64439" ht="13.5" customHeight="1"/>
    <row r="64441" ht="13.5" customHeight="1"/>
    <row r="64443" ht="13.5" customHeight="1"/>
    <row r="64445" ht="13.5" customHeight="1"/>
    <row r="64447" ht="13.5" customHeight="1"/>
    <row r="64449" ht="13.5" customHeight="1"/>
    <row r="64451" ht="13.5" customHeight="1"/>
    <row r="64453" ht="13.5" customHeight="1"/>
    <row r="64455" ht="13.5" customHeight="1"/>
    <row r="64457" ht="13.5" customHeight="1"/>
    <row r="64459" ht="13.5" customHeight="1"/>
    <row r="64461" ht="13.5" customHeight="1"/>
    <row r="64463" ht="13.5" customHeight="1"/>
    <row r="64465" ht="13.5" customHeight="1"/>
    <row r="64467" ht="13.5" customHeight="1"/>
    <row r="64469" ht="13.5" customHeight="1"/>
    <row r="64471" ht="13.5" customHeight="1"/>
    <row r="64473" ht="13.5" customHeight="1"/>
    <row r="64475" ht="13.5" customHeight="1"/>
    <row r="64477" ht="13.5" customHeight="1"/>
    <row r="64479" ht="13.5" customHeight="1"/>
    <row r="64481" ht="13.5" customHeight="1"/>
    <row r="64483" ht="13.5" customHeight="1"/>
    <row r="64485" ht="13.5" customHeight="1"/>
    <row r="64487" ht="13.5" customHeight="1"/>
    <row r="64489" ht="13.5" customHeight="1"/>
    <row r="64491" ht="13.5" customHeight="1"/>
    <row r="64493" ht="13.5" customHeight="1"/>
    <row r="64495" ht="13.5" customHeight="1"/>
    <row r="64497" ht="13.5" customHeight="1"/>
    <row r="64499" ht="13.5" customHeight="1"/>
    <row r="64501" ht="13.5" customHeight="1"/>
    <row r="64503" ht="13.5" customHeight="1"/>
    <row r="64505" ht="13.5" customHeight="1"/>
    <row r="64507" ht="13.5" customHeight="1"/>
    <row r="64509" ht="13.5" customHeight="1"/>
    <row r="64511" ht="13.5" customHeight="1"/>
    <row r="64513" ht="13.5" customHeight="1"/>
    <row r="64515" ht="13.5" customHeight="1"/>
    <row r="64517" ht="13.5" customHeight="1"/>
    <row r="64519" ht="13.5" customHeight="1"/>
    <row r="64521" ht="13.5" customHeight="1"/>
    <row r="64523" ht="13.5" customHeight="1"/>
    <row r="64525" ht="13.5" customHeight="1"/>
    <row r="64527" ht="13.5" customHeight="1"/>
    <row r="64529" ht="13.5" customHeight="1"/>
    <row r="64531" ht="13.5" customHeight="1"/>
    <row r="64533" ht="13.5" customHeight="1"/>
    <row r="64535" ht="13.5" customHeight="1"/>
    <row r="64537" ht="13.5" customHeight="1"/>
    <row r="64539" ht="13.5" customHeight="1"/>
    <row r="64541" ht="13.5" customHeight="1"/>
    <row r="64543" ht="13.5" customHeight="1"/>
    <row r="64545" ht="13.5" customHeight="1"/>
    <row r="64547" ht="13.5" customHeight="1"/>
    <row r="64549" ht="13.5" customHeight="1"/>
    <row r="64551" ht="13.5" customHeight="1"/>
    <row r="64553" ht="13.5" customHeight="1"/>
    <row r="64555" ht="13.5" customHeight="1"/>
    <row r="64557" ht="13.5" customHeight="1"/>
    <row r="64559" ht="13.5" customHeight="1"/>
    <row r="64561" ht="13.5" customHeight="1"/>
    <row r="64563" ht="13.5" customHeight="1"/>
    <row r="64565" ht="13.5" customHeight="1"/>
    <row r="64567" ht="13.5" customHeight="1"/>
    <row r="64569" ht="13.5" customHeight="1"/>
    <row r="64571" ht="13.5" customHeight="1"/>
    <row r="64573" ht="13.5" customHeight="1"/>
    <row r="64575" ht="13.5" customHeight="1"/>
    <row r="64577" ht="13.5" customHeight="1"/>
    <row r="64579" ht="13.5" customHeight="1"/>
    <row r="64581" ht="13.5" customHeight="1"/>
    <row r="64583" ht="13.5" customHeight="1"/>
    <row r="64585" ht="13.5" customHeight="1"/>
    <row r="64587" ht="13.5" customHeight="1"/>
    <row r="64589" ht="13.5" customHeight="1"/>
    <row r="64591" ht="13.5" customHeight="1"/>
    <row r="64593" ht="13.5" customHeight="1"/>
    <row r="64595" ht="13.5" customHeight="1"/>
    <row r="64597" ht="13.5" customHeight="1"/>
    <row r="64599" ht="13.5" customHeight="1"/>
    <row r="64601" ht="13.5" customHeight="1"/>
    <row r="64603" ht="13.5" customHeight="1"/>
    <row r="64605" ht="13.5" customHeight="1"/>
    <row r="64607" ht="13.5" customHeight="1"/>
    <row r="64609" ht="13.5" customHeight="1"/>
    <row r="64611" ht="13.5" customHeight="1"/>
    <row r="64613" ht="13.5" customHeight="1"/>
    <row r="64615" ht="13.5" customHeight="1"/>
    <row r="64617" ht="13.5" customHeight="1"/>
    <row r="64619" ht="13.5" customHeight="1"/>
    <row r="64621" ht="13.5" customHeight="1"/>
    <row r="64623" ht="13.5" customHeight="1"/>
    <row r="64625" ht="13.5" customHeight="1"/>
    <row r="64627" ht="13.5" customHeight="1"/>
    <row r="64629" ht="13.5" customHeight="1"/>
    <row r="64631" ht="13.5" customHeight="1"/>
    <row r="64633" ht="13.5" customHeight="1"/>
    <row r="64635" ht="13.5" customHeight="1"/>
    <row r="64637" ht="13.5" customHeight="1"/>
    <row r="64639" ht="13.5" customHeight="1"/>
    <row r="64641" ht="13.5" customHeight="1"/>
    <row r="64643" ht="13.5" customHeight="1"/>
    <row r="64645" ht="13.5" customHeight="1"/>
    <row r="64647" ht="13.5" customHeight="1"/>
    <row r="64649" ht="13.5" customHeight="1"/>
    <row r="64651" ht="13.5" customHeight="1"/>
    <row r="64653" ht="13.5" customHeight="1"/>
    <row r="64655" ht="13.5" customHeight="1"/>
    <row r="64657" ht="13.5" customHeight="1"/>
    <row r="64659" ht="13.5" customHeight="1"/>
    <row r="64661" ht="13.5" customHeight="1"/>
    <row r="64663" ht="13.5" customHeight="1"/>
    <row r="64665" ht="13.5" customHeight="1"/>
    <row r="64667" ht="13.5" customHeight="1"/>
    <row r="64669" ht="13.5" customHeight="1"/>
    <row r="64671" ht="13.5" customHeight="1"/>
    <row r="64673" ht="13.5" customHeight="1"/>
    <row r="64675" ht="13.5" customHeight="1"/>
    <row r="64677" ht="13.5" customHeight="1"/>
    <row r="64679" ht="13.5" customHeight="1"/>
    <row r="64681" ht="13.5" customHeight="1"/>
    <row r="64683" ht="13.5" customHeight="1"/>
    <row r="64685" ht="13.5" customHeight="1"/>
    <row r="64687" ht="13.5" customHeight="1"/>
    <row r="64689" ht="13.5" customHeight="1"/>
    <row r="64691" ht="13.5" customHeight="1"/>
    <row r="64693" ht="13.5" customHeight="1"/>
    <row r="64695" ht="13.5" customHeight="1"/>
    <row r="64697" ht="13.5" customHeight="1"/>
    <row r="64699" ht="13.5" customHeight="1"/>
    <row r="64701" ht="13.5" customHeight="1"/>
    <row r="64703" ht="13.5" customHeight="1"/>
    <row r="64705" ht="13.5" customHeight="1"/>
    <row r="64707" ht="13.5" customHeight="1"/>
    <row r="64709" ht="13.5" customHeight="1"/>
    <row r="64711" ht="13.5" customHeight="1"/>
    <row r="64713" ht="13.5" customHeight="1"/>
    <row r="64715" ht="13.5" customHeight="1"/>
    <row r="64717" ht="13.5" customHeight="1"/>
    <row r="64719" ht="13.5" customHeight="1"/>
    <row r="64721" ht="13.5" customHeight="1"/>
    <row r="64723" ht="13.5" customHeight="1"/>
    <row r="64725" ht="13.5" customHeight="1"/>
    <row r="64727" ht="13.5" customHeight="1"/>
    <row r="64729" ht="13.5" customHeight="1"/>
    <row r="64731" ht="13.5" customHeight="1"/>
    <row r="64733" ht="13.5" customHeight="1"/>
    <row r="64735" ht="13.5" customHeight="1"/>
    <row r="64737" ht="13.5" customHeight="1"/>
    <row r="64739" ht="13.5" customHeight="1"/>
    <row r="64741" ht="13.5" customHeight="1"/>
    <row r="64743" ht="13.5" customHeight="1"/>
    <row r="64745" ht="13.5" customHeight="1"/>
    <row r="64747" ht="13.5" customHeight="1"/>
    <row r="64749" ht="13.5" customHeight="1"/>
    <row r="64751" ht="13.5" customHeight="1"/>
    <row r="64753" ht="13.5" customHeight="1"/>
    <row r="64755" ht="13.5" customHeight="1"/>
    <row r="64757" ht="13.5" customHeight="1"/>
    <row r="64759" ht="13.5" customHeight="1"/>
    <row r="64761" ht="13.5" customHeight="1"/>
    <row r="64763" ht="13.5" customHeight="1"/>
    <row r="64765" ht="13.5" customHeight="1"/>
    <row r="64767" ht="13.5" customHeight="1"/>
    <row r="64769" ht="13.5" customHeight="1"/>
    <row r="64771" ht="13.5" customHeight="1"/>
    <row r="64773" ht="13.5" customHeight="1"/>
    <row r="64775" ht="13.5" customHeight="1"/>
    <row r="64777" ht="13.5" customHeight="1"/>
    <row r="64779" ht="13.5" customHeight="1"/>
    <row r="64781" ht="13.5" customHeight="1"/>
    <row r="64783" ht="13.5" customHeight="1"/>
    <row r="64785" ht="13.5" customHeight="1"/>
    <row r="64787" ht="13.5" customHeight="1"/>
    <row r="64789" ht="13.5" customHeight="1"/>
    <row r="64791" ht="13.5" customHeight="1"/>
    <row r="64793" ht="13.5" customHeight="1"/>
    <row r="64795" ht="13.5" customHeight="1"/>
    <row r="64797" ht="13.5" customHeight="1"/>
    <row r="64799" ht="13.5" customHeight="1"/>
    <row r="64801" ht="13.5" customHeight="1"/>
    <row r="64803" ht="13.5" customHeight="1"/>
    <row r="64805" ht="13.5" customHeight="1"/>
    <row r="64807" ht="13.5" customHeight="1"/>
    <row r="64809" ht="13.5" customHeight="1"/>
    <row r="64811" ht="13.5" customHeight="1"/>
    <row r="64813" ht="13.5" customHeight="1"/>
    <row r="64815" ht="13.5" customHeight="1"/>
    <row r="64817" ht="13.5" customHeight="1"/>
    <row r="64819" ht="13.5" customHeight="1"/>
    <row r="64821" ht="13.5" customHeight="1"/>
    <row r="64823" ht="13.5" customHeight="1"/>
    <row r="64825" ht="13.5" customHeight="1"/>
    <row r="64827" ht="13.5" customHeight="1"/>
    <row r="64829" ht="13.5" customHeight="1"/>
    <row r="64831" ht="13.5" customHeight="1"/>
    <row r="64833" ht="13.5" customHeight="1"/>
    <row r="64835" ht="13.5" customHeight="1"/>
    <row r="64837" ht="13.5" customHeight="1"/>
    <row r="64839" ht="13.5" customHeight="1"/>
    <row r="64841" ht="13.5" customHeight="1"/>
    <row r="64843" ht="13.5" customHeight="1"/>
    <row r="64845" ht="13.5" customHeight="1"/>
    <row r="64847" ht="13.5" customHeight="1"/>
    <row r="64849" ht="13.5" customHeight="1"/>
    <row r="64851" ht="13.5" customHeight="1"/>
    <row r="64853" ht="13.5" customHeight="1"/>
    <row r="64855" ht="13.5" customHeight="1"/>
    <row r="64857" ht="13.5" customHeight="1"/>
    <row r="64859" ht="13.5" customHeight="1"/>
    <row r="64861" ht="13.5" customHeight="1"/>
    <row r="64863" ht="13.5" customHeight="1"/>
    <row r="64865" ht="13.5" customHeight="1"/>
    <row r="64867" ht="13.5" customHeight="1"/>
    <row r="64869" ht="13.5" customHeight="1"/>
    <row r="64871" ht="13.5" customHeight="1"/>
    <row r="64873" ht="13.5" customHeight="1"/>
    <row r="64875" ht="13.5" customHeight="1"/>
    <row r="64877" ht="13.5" customHeight="1"/>
    <row r="64879" ht="13.5" customHeight="1"/>
    <row r="64881" ht="13.5" customHeight="1"/>
    <row r="64883" ht="13.5" customHeight="1"/>
    <row r="64885" ht="13.5" customHeight="1"/>
    <row r="64887" ht="13.5" customHeight="1"/>
    <row r="64889" ht="13.5" customHeight="1"/>
    <row r="64891" ht="13.5" customHeight="1"/>
    <row r="64893" ht="13.5" customHeight="1"/>
    <row r="64895" ht="13.5" customHeight="1"/>
    <row r="64897" ht="13.5" customHeight="1"/>
    <row r="64899" ht="13.5" customHeight="1"/>
    <row r="64901" ht="13.5" customHeight="1"/>
    <row r="64903" ht="13.5" customHeight="1"/>
    <row r="64905" ht="13.5" customHeight="1"/>
    <row r="64907" ht="13.5" customHeight="1"/>
    <row r="64909" ht="13.5" customHeight="1"/>
    <row r="64911" ht="13.5" customHeight="1"/>
    <row r="64913" ht="13.5" customHeight="1"/>
    <row r="64915" ht="13.5" customHeight="1"/>
    <row r="64917" ht="13.5" customHeight="1"/>
    <row r="64919" ht="13.5" customHeight="1"/>
    <row r="64921" ht="13.5" customHeight="1"/>
    <row r="64923" ht="13.5" customHeight="1"/>
    <row r="64925" ht="13.5" customHeight="1"/>
    <row r="64927" ht="13.5" customHeight="1"/>
    <row r="64929" ht="13.5" customHeight="1"/>
    <row r="64931" ht="13.5" customHeight="1"/>
    <row r="64933" ht="13.5" customHeight="1"/>
    <row r="64935" ht="13.5" customHeight="1"/>
    <row r="64937" ht="13.5" customHeight="1"/>
    <row r="64939" ht="13.5" customHeight="1"/>
    <row r="64941" ht="13.5" customHeight="1"/>
    <row r="64943" ht="13.5" customHeight="1"/>
    <row r="64945" ht="13.5" customHeight="1"/>
    <row r="64947" ht="13.5" customHeight="1"/>
    <row r="64949" ht="13.5" customHeight="1"/>
    <row r="64951" ht="13.5" customHeight="1"/>
    <row r="64953" ht="13.5" customHeight="1"/>
    <row r="64955" ht="13.5" customHeight="1"/>
    <row r="64957" ht="13.5" customHeight="1"/>
    <row r="64959" ht="13.5" customHeight="1"/>
    <row r="64961" ht="13.5" customHeight="1"/>
    <row r="64963" ht="13.5" customHeight="1"/>
    <row r="64965" ht="13.5" customHeight="1"/>
    <row r="64967" ht="13.5" customHeight="1"/>
    <row r="64969" ht="13.5" customHeight="1"/>
    <row r="64971" ht="13.5" customHeight="1"/>
    <row r="64973" ht="13.5" customHeight="1"/>
    <row r="64975" ht="13.5" customHeight="1"/>
    <row r="64977" ht="13.5" customHeight="1"/>
    <row r="64979" ht="13.5" customHeight="1"/>
    <row r="64981" ht="13.5" customHeight="1"/>
    <row r="64983" ht="13.5" customHeight="1"/>
    <row r="64985" ht="13.5" customHeight="1"/>
    <row r="64987" ht="13.5" customHeight="1"/>
    <row r="64989" ht="13.5" customHeight="1"/>
    <row r="64991" ht="13.5" customHeight="1"/>
    <row r="64993" ht="13.5" customHeight="1"/>
    <row r="64995" ht="13.5" customHeight="1"/>
    <row r="64997" ht="13.5" customHeight="1"/>
    <row r="64999" ht="13.5" customHeight="1"/>
    <row r="65001" ht="13.5" customHeight="1"/>
    <row r="65003" ht="13.5" customHeight="1"/>
    <row r="65005" ht="13.5" customHeight="1"/>
    <row r="65007" ht="13.5" customHeight="1"/>
    <row r="65009" ht="13.5" customHeight="1"/>
    <row r="65011" ht="13.5" customHeight="1"/>
    <row r="65013" ht="13.5" customHeight="1"/>
    <row r="65015" ht="13.5" customHeight="1"/>
    <row r="65017" ht="13.5" customHeight="1"/>
    <row r="65019" ht="13.5" customHeight="1"/>
    <row r="65021" ht="13.5" customHeight="1"/>
    <row r="65023" ht="13.5" customHeight="1"/>
    <row r="65025" ht="13.5" customHeight="1"/>
    <row r="65027" ht="13.5" customHeight="1"/>
    <row r="65029" ht="13.5" customHeight="1"/>
    <row r="65031" ht="13.5" customHeight="1"/>
    <row r="65033" ht="13.5" customHeight="1"/>
    <row r="65035" ht="13.5" customHeight="1"/>
    <row r="65037" ht="13.5" customHeight="1"/>
    <row r="65039" ht="13.5" customHeight="1"/>
    <row r="65041" ht="13.5" customHeight="1"/>
    <row r="65043" ht="13.5" customHeight="1"/>
    <row r="65045" ht="13.5" customHeight="1"/>
    <row r="65047" ht="13.5" customHeight="1"/>
    <row r="65049" ht="13.5" customHeight="1"/>
    <row r="65051" ht="13.5" customHeight="1"/>
    <row r="65053" ht="13.5" customHeight="1"/>
    <row r="65055" ht="13.5" customHeight="1"/>
    <row r="65057" ht="13.5" customHeight="1"/>
    <row r="65059" ht="13.5" customHeight="1"/>
    <row r="65061" ht="13.5" customHeight="1"/>
    <row r="65063" ht="13.5" customHeight="1"/>
    <row r="65065" ht="13.5" customHeight="1"/>
    <row r="65067" ht="13.5" customHeight="1"/>
    <row r="65069" ht="13.5" customHeight="1"/>
    <row r="65071" ht="13.5" customHeight="1"/>
    <row r="65073" ht="13.5" customHeight="1"/>
    <row r="65075" ht="13.5" customHeight="1"/>
    <row r="65077" ht="13.5" customHeight="1"/>
    <row r="65079" ht="13.5" customHeight="1"/>
    <row r="65081" ht="13.5" customHeight="1"/>
    <row r="65083" ht="13.5" customHeight="1"/>
    <row r="65085" ht="13.5" customHeight="1"/>
    <row r="65087" ht="13.5" customHeight="1"/>
    <row r="65089" ht="13.5" customHeight="1"/>
    <row r="65091" ht="13.5" customHeight="1"/>
    <row r="65093" ht="13.5" customHeight="1"/>
    <row r="65095" ht="13.5" customHeight="1"/>
    <row r="65097" ht="13.5" customHeight="1"/>
    <row r="65099" ht="13.5" customHeight="1"/>
    <row r="65101" ht="13.5" customHeight="1"/>
    <row r="65103" ht="13.5" customHeight="1"/>
    <row r="65105" ht="13.5" customHeight="1"/>
    <row r="65107" ht="13.5" customHeight="1"/>
    <row r="65109" ht="13.5" customHeight="1"/>
    <row r="65111" ht="13.5" customHeight="1"/>
    <row r="65113" ht="13.5" customHeight="1"/>
    <row r="65115" ht="13.5" customHeight="1"/>
    <row r="65117" ht="13.5" customHeight="1"/>
    <row r="65119" ht="13.5" customHeight="1"/>
    <row r="65121" ht="13.5" customHeight="1"/>
    <row r="65123" ht="13.5" customHeight="1"/>
    <row r="65125" ht="13.5" customHeight="1"/>
    <row r="65127" ht="13.5" customHeight="1"/>
    <row r="65129" ht="13.5" customHeight="1"/>
    <row r="65131" ht="13.5" customHeight="1"/>
    <row r="65133" ht="13.5" customHeight="1"/>
    <row r="65135" ht="13.5" customHeight="1"/>
    <row r="65137" ht="13.5" customHeight="1"/>
    <row r="65139" ht="13.5" customHeight="1"/>
    <row r="65141" ht="13.5" customHeight="1"/>
    <row r="65143" ht="13.5" customHeight="1"/>
    <row r="65145" ht="13.5" customHeight="1"/>
    <row r="65147" ht="13.5" customHeight="1"/>
    <row r="65149" ht="13.5" customHeight="1"/>
    <row r="65151" ht="13.5" customHeight="1"/>
    <row r="65153" ht="13.5" customHeight="1"/>
    <row r="65155" ht="13.5" customHeight="1"/>
    <row r="65157" ht="13.5" customHeight="1"/>
    <row r="65159" ht="13.5" customHeight="1"/>
    <row r="65161" ht="13.5" customHeight="1"/>
    <row r="65163" ht="13.5" customHeight="1"/>
    <row r="65165" ht="13.5" customHeight="1"/>
    <row r="65167" ht="13.5" customHeight="1"/>
    <row r="65169" ht="13.5" customHeight="1"/>
    <row r="65171" ht="13.5" customHeight="1"/>
    <row r="65173" ht="13.5" customHeight="1"/>
    <row r="65175" ht="13.5" customHeight="1"/>
    <row r="65177" ht="13.5" customHeight="1"/>
    <row r="65179" ht="13.5" customHeight="1"/>
    <row r="65181" ht="13.5" customHeight="1"/>
    <row r="65183" ht="13.5" customHeight="1"/>
    <row r="65185" ht="13.5" customHeight="1"/>
    <row r="65187" ht="13.5" customHeight="1"/>
    <row r="65189" ht="13.5" customHeight="1"/>
    <row r="65191" ht="13.5" customHeight="1"/>
    <row r="65193" ht="13.5" customHeight="1"/>
    <row r="65195" ht="13.5" customHeight="1"/>
    <row r="65197" ht="13.5" customHeight="1"/>
    <row r="65199" ht="13.5" customHeight="1"/>
    <row r="65201" ht="13.5" customHeight="1"/>
    <row r="65203" ht="13.5" customHeight="1"/>
    <row r="65205" ht="13.5" customHeight="1"/>
    <row r="65207" ht="13.5" customHeight="1"/>
    <row r="65209" ht="13.5" customHeight="1"/>
    <row r="65211" ht="13.5" customHeight="1"/>
    <row r="65213" ht="13.5" customHeight="1"/>
    <row r="65215" ht="13.5" customHeight="1"/>
    <row r="65217" ht="13.5" customHeight="1"/>
    <row r="65219" ht="13.5" customHeight="1"/>
    <row r="65221" ht="13.5" customHeight="1"/>
    <row r="65223" ht="13.5" customHeight="1"/>
    <row r="65225" ht="13.5" customHeight="1"/>
    <row r="65227" ht="13.5" customHeight="1"/>
    <row r="65229" ht="13.5" customHeight="1"/>
    <row r="65231" ht="13.5" customHeight="1"/>
    <row r="65233" ht="13.5" customHeight="1"/>
    <row r="65235" ht="13.5" customHeight="1"/>
    <row r="65237" ht="13.5" customHeight="1"/>
    <row r="65239" ht="13.5" customHeight="1"/>
    <row r="65241" ht="13.5" customHeight="1"/>
    <row r="65243" ht="13.5" customHeight="1"/>
    <row r="65245" ht="13.5" customHeight="1"/>
    <row r="65247" ht="13.5" customHeight="1"/>
    <row r="65249" ht="13.5" customHeight="1"/>
    <row r="65251" ht="13.5" customHeight="1"/>
    <row r="65253" ht="13.5" customHeight="1"/>
    <row r="65255" ht="13.5" customHeight="1"/>
    <row r="65257" ht="13.5" customHeight="1"/>
    <row r="65259" ht="13.5" customHeight="1"/>
    <row r="65261" ht="13.5" customHeight="1"/>
    <row r="65263" ht="13.5" customHeight="1"/>
    <row r="65265" ht="13.5" customHeight="1"/>
    <row r="65267" ht="13.5" customHeight="1"/>
    <row r="65269" ht="13.5" customHeight="1"/>
    <row r="65271" ht="13.5" customHeight="1"/>
    <row r="65273" ht="13.5" customHeight="1"/>
    <row r="65275" ht="13.5" customHeight="1"/>
    <row r="65277" ht="13.5" customHeight="1"/>
    <row r="65279" ht="13.5" customHeight="1"/>
    <row r="65281" ht="13.5" customHeight="1"/>
    <row r="65283" ht="13.5" customHeight="1"/>
    <row r="65285" ht="13.5" customHeight="1"/>
    <row r="65287" ht="13.5" customHeight="1"/>
    <row r="65289" ht="13.5" customHeight="1"/>
    <row r="65291" ht="13.5" customHeight="1"/>
    <row r="65293" ht="13.5" customHeight="1"/>
    <row r="65295" ht="13.5" customHeight="1"/>
    <row r="65297" ht="13.5" customHeight="1"/>
    <row r="65299" ht="13.5" customHeight="1"/>
    <row r="65301" ht="13.5" customHeight="1"/>
    <row r="65303" ht="13.5" customHeight="1"/>
    <row r="65305" ht="13.5" customHeight="1"/>
    <row r="65307" ht="13.5" customHeight="1"/>
    <row r="65309" ht="13.5" customHeight="1"/>
    <row r="65311" ht="13.5" customHeight="1"/>
    <row r="65313" ht="13.5" customHeight="1"/>
    <row r="65315" ht="13.5" customHeight="1"/>
    <row r="65317" ht="13.5" customHeight="1"/>
    <row r="65319" ht="13.5" customHeight="1"/>
    <row r="65321" ht="13.5" customHeight="1"/>
    <row r="65323" ht="13.5" customHeight="1"/>
    <row r="65325" ht="13.5" customHeight="1"/>
    <row r="65327" ht="13.5" customHeight="1"/>
    <row r="65329" ht="13.5" customHeight="1"/>
    <row r="65331" ht="13.5" customHeight="1"/>
    <row r="65333" ht="13.5" customHeight="1"/>
    <row r="65335" ht="13.5" customHeight="1"/>
    <row r="65337" ht="13.5" customHeight="1"/>
    <row r="65339" ht="13.5" customHeight="1"/>
    <row r="65341" ht="13.5" customHeight="1"/>
    <row r="65343" ht="13.5" customHeight="1"/>
    <row r="65345" ht="13.5" customHeight="1"/>
    <row r="65347" ht="13.5" customHeight="1"/>
    <row r="65349" ht="13.5" customHeight="1"/>
    <row r="65351" ht="13.5" customHeight="1"/>
    <row r="65353" ht="13.5" customHeight="1"/>
    <row r="65355" ht="13.5" customHeight="1"/>
    <row r="65357" ht="13.5" customHeight="1"/>
    <row r="65359" ht="13.5" customHeight="1"/>
    <row r="65361" ht="13.5" customHeight="1"/>
    <row r="65363" ht="13.5" customHeight="1"/>
    <row r="65365" ht="13.5" customHeight="1"/>
    <row r="65367" ht="13.5" customHeight="1"/>
    <row r="65369" ht="13.5" customHeight="1"/>
    <row r="65371" ht="13.5" customHeight="1"/>
    <row r="65373" ht="13.5" customHeight="1"/>
    <row r="65375" ht="13.5" customHeight="1"/>
    <row r="65377" ht="13.5" customHeight="1"/>
    <row r="65379" ht="13.5" customHeight="1"/>
    <row r="65381" ht="13.5" customHeight="1"/>
    <row r="65383" ht="13.5" customHeight="1"/>
    <row r="65385" ht="13.5" customHeight="1"/>
    <row r="65387" ht="13.5" customHeight="1"/>
    <row r="65389" ht="13.5" customHeight="1"/>
    <row r="65391" ht="13.5" customHeight="1"/>
    <row r="65393" ht="13.5" customHeight="1"/>
    <row r="65395" ht="13.5" customHeight="1"/>
    <row r="65397" ht="13.5" customHeight="1"/>
    <row r="65399" ht="13.5" customHeight="1"/>
    <row r="65401" ht="13.5" customHeight="1"/>
    <row r="65403" ht="13.5" customHeight="1"/>
    <row r="65405" ht="13.5" customHeight="1"/>
    <row r="65407" ht="13.5" customHeight="1"/>
    <row r="65409" ht="13.5" customHeight="1"/>
    <row r="65411" ht="13.5" customHeight="1"/>
    <row r="65413" ht="13.5" customHeight="1"/>
    <row r="65415" ht="13.5" customHeight="1"/>
    <row r="65417" ht="13.5" customHeight="1"/>
    <row r="65419" ht="13.5" customHeight="1"/>
    <row r="65421" ht="13.5" customHeight="1"/>
    <row r="65423" ht="13.5" customHeight="1"/>
    <row r="65425" ht="13.5" customHeight="1"/>
    <row r="65427" ht="13.5" customHeight="1"/>
    <row r="65429" ht="13.5" customHeight="1"/>
    <row r="65431" ht="13.5" customHeight="1"/>
    <row r="65433" ht="13.5" customHeight="1"/>
    <row r="65435" ht="13.5" customHeight="1"/>
    <row r="65437" ht="13.5" customHeight="1"/>
    <row r="65439" ht="13.5" customHeight="1"/>
    <row r="65441" ht="13.5" customHeight="1"/>
    <row r="65443" ht="13.5" customHeight="1"/>
    <row r="65445" ht="13.5" customHeight="1"/>
    <row r="65447" ht="13.5" customHeight="1"/>
    <row r="65449" ht="13.5" customHeight="1"/>
    <row r="65451" ht="13.5" customHeight="1"/>
    <row r="65453" ht="13.5" customHeight="1"/>
    <row r="65455" ht="13.5" customHeight="1"/>
    <row r="65457" ht="13.5" customHeight="1"/>
    <row r="65459" ht="13.5" customHeight="1"/>
    <row r="65461" ht="13.5" customHeight="1"/>
    <row r="65463" ht="13.5" customHeight="1"/>
    <row r="65465" ht="13.5" customHeight="1"/>
    <row r="65467" ht="13.5" customHeight="1"/>
    <row r="65469" ht="13.5" customHeight="1"/>
    <row r="65471" ht="13.5" customHeight="1"/>
    <row r="65473" ht="13.5" customHeight="1"/>
    <row r="65475" ht="13.5" customHeight="1"/>
    <row r="65477" ht="13.5" customHeight="1"/>
    <row r="65479" ht="13.5" customHeight="1"/>
    <row r="65481" ht="13.5" customHeight="1"/>
    <row r="65483" ht="13.5" customHeight="1"/>
    <row r="65485" ht="13.5" customHeight="1"/>
    <row r="65487" ht="13.5" customHeight="1"/>
    <row r="65489" ht="13.5" customHeight="1"/>
    <row r="65491" ht="13.5" customHeight="1"/>
    <row r="65493" ht="13.5" customHeight="1"/>
    <row r="65495" ht="13.5" customHeight="1"/>
    <row r="65497" ht="13.5" customHeight="1"/>
    <row r="65499" ht="13.5" customHeight="1"/>
    <row r="65501" ht="13.5" customHeight="1"/>
    <row r="65503" ht="13.5" customHeight="1"/>
    <row r="65505" ht="13.5" customHeight="1"/>
    <row r="65507" ht="13.5" customHeight="1"/>
    <row r="65509" ht="13.5" customHeight="1"/>
    <row r="65511" ht="13.5" customHeight="1"/>
    <row r="65513" ht="13.5" customHeight="1"/>
    <row r="65515" ht="13.5" customHeight="1"/>
    <row r="65517" ht="13.5" customHeight="1"/>
    <row r="65519" ht="13.5" customHeight="1"/>
    <row r="65521" ht="13.5" customHeight="1"/>
    <row r="65523" ht="13.5" customHeight="1"/>
    <row r="65525" ht="13.5" customHeight="1"/>
    <row r="65527" ht="13.5" customHeight="1"/>
    <row r="65529" ht="13.5" customHeight="1"/>
    <row r="65531" ht="13.5" customHeight="1"/>
    <row r="65533" ht="13.5" customHeight="1"/>
    <row r="65535" ht="13.5" customHeight="1"/>
    <row r="65537" ht="13.5" customHeight="1"/>
    <row r="65539" ht="13.5" customHeight="1"/>
    <row r="65541" ht="13.5" customHeight="1"/>
    <row r="65543" ht="13.5" customHeight="1"/>
    <row r="65545" ht="13.5" customHeight="1"/>
    <row r="65547" ht="13.5" customHeight="1"/>
    <row r="65549" ht="13.5" customHeight="1"/>
    <row r="65551" ht="13.5" customHeight="1"/>
    <row r="65553" ht="13.5" customHeight="1"/>
    <row r="65555" ht="13.5" customHeight="1"/>
    <row r="65557" ht="13.5" customHeight="1"/>
    <row r="65559" ht="13.5" customHeight="1"/>
    <row r="65561" ht="13.5" customHeight="1"/>
    <row r="65563" ht="13.5" customHeight="1"/>
    <row r="65565" ht="13.5" customHeight="1"/>
    <row r="65567" ht="13.5" customHeight="1"/>
    <row r="65569" ht="13.5" customHeight="1"/>
    <row r="65571" ht="13.5" customHeight="1"/>
    <row r="65573" ht="13.5" customHeight="1"/>
    <row r="65575" ht="13.5" customHeight="1"/>
    <row r="65577" ht="13.5" customHeight="1"/>
    <row r="65579" ht="13.5" customHeight="1"/>
    <row r="65581" ht="13.5" customHeight="1"/>
    <row r="65583" ht="13.5" customHeight="1"/>
    <row r="65585" ht="13.5" customHeight="1"/>
    <row r="65587" ht="13.5" customHeight="1"/>
    <row r="65589" ht="13.5" customHeight="1"/>
    <row r="65591" ht="13.5" customHeight="1"/>
    <row r="65593" ht="13.5" customHeight="1"/>
    <row r="65595" ht="13.5" customHeight="1"/>
    <row r="65597" ht="13.5" customHeight="1"/>
    <row r="65599" ht="13.5" customHeight="1"/>
    <row r="65601" ht="13.5" customHeight="1"/>
    <row r="65603" ht="13.5" customHeight="1"/>
    <row r="65605" ht="13.5" customHeight="1"/>
    <row r="65607" ht="13.5" customHeight="1"/>
    <row r="65609" ht="13.5" customHeight="1"/>
    <row r="65611" ht="13.5" customHeight="1"/>
    <row r="65613" ht="13.5" customHeight="1"/>
    <row r="65615" ht="13.5" customHeight="1"/>
    <row r="65617" ht="13.5" customHeight="1"/>
    <row r="65619" ht="13.5" customHeight="1"/>
    <row r="65621" ht="13.5" customHeight="1"/>
    <row r="65623" ht="13.5" customHeight="1"/>
    <row r="65625" ht="13.5" customHeight="1"/>
    <row r="65627" ht="13.5" customHeight="1"/>
    <row r="65629" ht="13.5" customHeight="1"/>
    <row r="65631" ht="13.5" customHeight="1"/>
    <row r="65633" ht="13.5" customHeight="1"/>
    <row r="65635" ht="13.5" customHeight="1"/>
    <row r="65637" ht="13.5" customHeight="1"/>
    <row r="65639" ht="13.5" customHeight="1"/>
    <row r="65641" ht="13.5" customHeight="1"/>
    <row r="65643" ht="13.5" customHeight="1"/>
    <row r="65645" ht="13.5" customHeight="1"/>
    <row r="65647" ht="13.5" customHeight="1"/>
    <row r="65649" ht="13.5" customHeight="1"/>
    <row r="65651" ht="13.5" customHeight="1"/>
    <row r="65653" ht="13.5" customHeight="1"/>
    <row r="65655" ht="13.5" customHeight="1"/>
    <row r="65657" ht="13.5" customHeight="1"/>
    <row r="65659" ht="13.5" customHeight="1"/>
    <row r="65661" ht="13.5" customHeight="1"/>
    <row r="65663" ht="13.5" customHeight="1"/>
    <row r="65665" ht="13.5" customHeight="1"/>
    <row r="65667" ht="13.5" customHeight="1"/>
    <row r="65669" ht="13.5" customHeight="1"/>
    <row r="65671" ht="13.5" customHeight="1"/>
    <row r="65673" ht="13.5" customHeight="1"/>
    <row r="65675" ht="13.5" customHeight="1"/>
    <row r="65677" ht="13.5" customHeight="1"/>
    <row r="65679" ht="13.5" customHeight="1"/>
    <row r="65681" ht="13.5" customHeight="1"/>
    <row r="65683" ht="13.5" customHeight="1"/>
    <row r="65685" ht="13.5" customHeight="1"/>
    <row r="65687" ht="13.5" customHeight="1"/>
    <row r="65689" ht="13.5" customHeight="1"/>
    <row r="65691" ht="13.5" customHeight="1"/>
    <row r="65693" ht="13.5" customHeight="1"/>
    <row r="65695" ht="13.5" customHeight="1"/>
    <row r="65697" ht="13.5" customHeight="1"/>
    <row r="65699" ht="13.5" customHeight="1"/>
    <row r="65701" ht="13.5" customHeight="1"/>
    <row r="65703" ht="13.5" customHeight="1"/>
    <row r="65705" ht="13.5" customHeight="1"/>
    <row r="65707" ht="13.5" customHeight="1"/>
    <row r="65709" ht="13.5" customHeight="1"/>
    <row r="65711" ht="13.5" customHeight="1"/>
    <row r="65713" ht="13.5" customHeight="1"/>
    <row r="65715" ht="13.5" customHeight="1"/>
    <row r="65717" ht="13.5" customHeight="1"/>
    <row r="65719" ht="13.5" customHeight="1"/>
    <row r="65721" ht="13.5" customHeight="1"/>
    <row r="65723" ht="13.5" customHeight="1"/>
    <row r="65725" ht="13.5" customHeight="1"/>
    <row r="65727" ht="13.5" customHeight="1"/>
    <row r="65729" ht="13.5" customHeight="1"/>
    <row r="65731" ht="13.5" customHeight="1"/>
    <row r="65733" ht="13.5" customHeight="1"/>
    <row r="65735" ht="13.5" customHeight="1"/>
    <row r="65737" ht="13.5" customHeight="1"/>
    <row r="65739" ht="13.5" customHeight="1"/>
    <row r="65741" ht="13.5" customHeight="1"/>
    <row r="65743" ht="13.5" customHeight="1"/>
    <row r="65745" ht="13.5" customHeight="1"/>
    <row r="65747" ht="13.5" customHeight="1"/>
    <row r="65749" ht="13.5" customHeight="1"/>
    <row r="65751" ht="13.5" customHeight="1"/>
    <row r="65753" ht="13.5" customHeight="1"/>
    <row r="65755" ht="13.5" customHeight="1"/>
    <row r="65757" ht="13.5" customHeight="1"/>
    <row r="65759" ht="13.5" customHeight="1"/>
    <row r="65761" ht="13.5" customHeight="1"/>
    <row r="65763" ht="13.5" customHeight="1"/>
    <row r="65765" ht="13.5" customHeight="1"/>
    <row r="65767" ht="13.5" customHeight="1"/>
    <row r="65769" ht="13.5" customHeight="1"/>
    <row r="65771" ht="13.5" customHeight="1"/>
    <row r="65773" ht="13.5" customHeight="1"/>
    <row r="65775" ht="13.5" customHeight="1"/>
    <row r="65777" ht="13.5" customHeight="1"/>
    <row r="65779" ht="13.5" customHeight="1"/>
    <row r="65781" ht="13.5" customHeight="1"/>
    <row r="65783" ht="13.5" customHeight="1"/>
    <row r="65785" ht="13.5" customHeight="1"/>
    <row r="65787" ht="13.5" customHeight="1"/>
    <row r="65789" ht="13.5" customHeight="1"/>
    <row r="65791" ht="13.5" customHeight="1"/>
    <row r="65793" ht="13.5" customHeight="1"/>
    <row r="65795" ht="13.5" customHeight="1"/>
    <row r="65797" ht="13.5" customHeight="1"/>
    <row r="65799" ht="13.5" customHeight="1"/>
    <row r="65801" ht="13.5" customHeight="1"/>
    <row r="65803" ht="13.5" customHeight="1"/>
    <row r="65805" ht="13.5" customHeight="1"/>
    <row r="65807" ht="13.5" customHeight="1"/>
    <row r="65809" ht="13.5" customHeight="1"/>
    <row r="65811" ht="13.5" customHeight="1"/>
    <row r="65813" ht="13.5" customHeight="1"/>
    <row r="65815" ht="13.5" customHeight="1"/>
    <row r="65817" ht="13.5" customHeight="1"/>
    <row r="65819" ht="13.5" customHeight="1"/>
    <row r="65821" ht="13.5" customHeight="1"/>
    <row r="65823" ht="13.5" customHeight="1"/>
    <row r="65825" ht="13.5" customHeight="1"/>
    <row r="65827" ht="13.5" customHeight="1"/>
    <row r="65829" ht="13.5" customHeight="1"/>
    <row r="65831" ht="13.5" customHeight="1"/>
    <row r="65833" ht="13.5" customHeight="1"/>
    <row r="65835" ht="13.5" customHeight="1"/>
    <row r="65837" ht="13.5" customHeight="1"/>
    <row r="65839" ht="13.5" customHeight="1"/>
    <row r="65841" ht="13.5" customHeight="1"/>
    <row r="65843" ht="13.5" customHeight="1"/>
    <row r="65845" ht="13.5" customHeight="1"/>
    <row r="65847" ht="13.5" customHeight="1"/>
    <row r="65849" ht="13.5" customHeight="1"/>
    <row r="65851" ht="13.5" customHeight="1"/>
    <row r="65853" ht="13.5" customHeight="1"/>
    <row r="65855" ht="13.5" customHeight="1"/>
    <row r="65857" ht="13.5" customHeight="1"/>
    <row r="65859" ht="13.5" customHeight="1"/>
    <row r="65861" ht="13.5" customHeight="1"/>
    <row r="65863" ht="13.5" customHeight="1"/>
    <row r="65865" ht="13.5" customHeight="1"/>
    <row r="65867" ht="13.5" customHeight="1"/>
    <row r="65869" ht="13.5" customHeight="1"/>
    <row r="65871" ht="13.5" customHeight="1"/>
    <row r="65873" ht="13.5" customHeight="1"/>
    <row r="65875" ht="13.5" customHeight="1"/>
    <row r="65877" ht="13.5" customHeight="1"/>
    <row r="65879" ht="13.5" customHeight="1"/>
    <row r="65881" ht="13.5" customHeight="1"/>
    <row r="65883" ht="13.5" customHeight="1"/>
    <row r="65885" ht="13.5" customHeight="1"/>
    <row r="65887" ht="13.5" customHeight="1"/>
    <row r="65889" ht="13.5" customHeight="1"/>
    <row r="65891" ht="13.5" customHeight="1"/>
    <row r="65893" ht="13.5" customHeight="1"/>
    <row r="65895" ht="13.5" customHeight="1"/>
    <row r="65897" ht="13.5" customHeight="1"/>
    <row r="65899" ht="13.5" customHeight="1"/>
    <row r="65901" ht="13.5" customHeight="1"/>
    <row r="65903" ht="13.5" customHeight="1"/>
    <row r="65905" ht="13.5" customHeight="1"/>
    <row r="65907" ht="13.5" customHeight="1"/>
    <row r="65909" ht="13.5" customHeight="1"/>
    <row r="65911" ht="13.5" customHeight="1"/>
    <row r="65913" ht="13.5" customHeight="1"/>
    <row r="65915" ht="13.5" customHeight="1"/>
    <row r="65917" ht="13.5" customHeight="1"/>
    <row r="65919" ht="13.5" customHeight="1"/>
    <row r="65921" ht="13.5" customHeight="1"/>
    <row r="65923" ht="13.5" customHeight="1"/>
    <row r="65925" ht="13.5" customHeight="1"/>
    <row r="65927" ht="13.5" customHeight="1"/>
    <row r="65929" ht="13.5" customHeight="1"/>
    <row r="65931" ht="13.5" customHeight="1"/>
    <row r="65933" ht="13.5" customHeight="1"/>
    <row r="65935" ht="13.5" customHeight="1"/>
    <row r="65937" ht="13.5" customHeight="1"/>
    <row r="65939" ht="13.5" customHeight="1"/>
    <row r="65941" ht="13.5" customHeight="1"/>
    <row r="65943" ht="13.5" customHeight="1"/>
    <row r="65945" ht="13.5" customHeight="1"/>
    <row r="65947" ht="13.5" customHeight="1"/>
    <row r="65949" ht="13.5" customHeight="1"/>
    <row r="65951" ht="13.5" customHeight="1"/>
    <row r="65953" ht="13.5" customHeight="1"/>
    <row r="65955" ht="13.5" customHeight="1"/>
    <row r="65957" ht="13.5" customHeight="1"/>
    <row r="65959" ht="13.5" customHeight="1"/>
    <row r="65961" ht="13.5" customHeight="1"/>
    <row r="65963" ht="13.5" customHeight="1"/>
    <row r="65965" ht="13.5" customHeight="1"/>
    <row r="65967" ht="13.5" customHeight="1"/>
    <row r="65969" ht="13.5" customHeight="1"/>
    <row r="65971" ht="13.5" customHeight="1"/>
    <row r="65973" ht="13.5" customHeight="1"/>
    <row r="65975" ht="13.5" customHeight="1"/>
    <row r="65977" ht="13.5" customHeight="1"/>
    <row r="65979" ht="13.5" customHeight="1"/>
    <row r="65981" ht="13.5" customHeight="1"/>
    <row r="65983" ht="13.5" customHeight="1"/>
    <row r="65985" ht="13.5" customHeight="1"/>
    <row r="65987" ht="13.5" customHeight="1"/>
    <row r="65989" ht="13.5" customHeight="1"/>
    <row r="65991" ht="13.5" customHeight="1"/>
    <row r="65993" ht="13.5" customHeight="1"/>
    <row r="65995" ht="13.5" customHeight="1"/>
    <row r="65997" ht="13.5" customHeight="1"/>
    <row r="65999" ht="13.5" customHeight="1"/>
    <row r="66001" ht="13.5" customHeight="1"/>
    <row r="66003" ht="13.5" customHeight="1"/>
    <row r="66005" ht="13.5" customHeight="1"/>
    <row r="66007" ht="13.5" customHeight="1"/>
    <row r="66009" ht="13.5" customHeight="1"/>
    <row r="66011" ht="13.5" customHeight="1"/>
    <row r="66013" ht="13.5" customHeight="1"/>
    <row r="66015" ht="13.5" customHeight="1"/>
    <row r="66017" ht="13.5" customHeight="1"/>
    <row r="66019" ht="13.5" customHeight="1"/>
    <row r="66021" ht="13.5" customHeight="1"/>
    <row r="66023" ht="13.5" customHeight="1"/>
    <row r="66025" ht="13.5" customHeight="1"/>
    <row r="66027" ht="13.5" customHeight="1"/>
    <row r="66029" ht="13.5" customHeight="1"/>
    <row r="66031" ht="13.5" customHeight="1"/>
    <row r="66033" ht="13.5" customHeight="1"/>
    <row r="66035" ht="13.5" customHeight="1"/>
    <row r="66037" ht="13.5" customHeight="1"/>
    <row r="66039" ht="13.5" customHeight="1"/>
    <row r="66041" ht="13.5" customHeight="1"/>
    <row r="66043" ht="13.5" customHeight="1"/>
    <row r="66045" ht="13.5" customHeight="1"/>
    <row r="66047" ht="13.5" customHeight="1"/>
    <row r="66049" ht="13.5" customHeight="1"/>
    <row r="66051" ht="13.5" customHeight="1"/>
    <row r="66053" ht="13.5" customHeight="1"/>
    <row r="66055" ht="13.5" customHeight="1"/>
    <row r="66057" ht="13.5" customHeight="1"/>
    <row r="66059" ht="13.5" customHeight="1"/>
    <row r="66061" ht="13.5" customHeight="1"/>
    <row r="66063" ht="13.5" customHeight="1"/>
    <row r="66065" ht="13.5" customHeight="1"/>
    <row r="66067" ht="13.5" customHeight="1"/>
    <row r="66069" ht="13.5" customHeight="1"/>
    <row r="66071" ht="13.5" customHeight="1"/>
    <row r="66073" ht="13.5" customHeight="1"/>
    <row r="66075" ht="13.5" customHeight="1"/>
    <row r="66077" ht="13.5" customHeight="1"/>
    <row r="66079" ht="13.5" customHeight="1"/>
    <row r="66081" ht="13.5" customHeight="1"/>
    <row r="66083" ht="13.5" customHeight="1"/>
    <row r="66085" ht="13.5" customHeight="1"/>
    <row r="66087" ht="13.5" customHeight="1"/>
    <row r="66089" ht="13.5" customHeight="1"/>
    <row r="66091" ht="13.5" customHeight="1"/>
    <row r="66093" ht="13.5" customHeight="1"/>
    <row r="66095" ht="13.5" customHeight="1"/>
    <row r="66097" ht="13.5" customHeight="1"/>
    <row r="66099" ht="13.5" customHeight="1"/>
    <row r="66101" ht="13.5" customHeight="1"/>
    <row r="66103" ht="13.5" customHeight="1"/>
    <row r="66105" ht="13.5" customHeight="1"/>
    <row r="66107" ht="13.5" customHeight="1"/>
    <row r="66109" ht="13.5" customHeight="1"/>
    <row r="66111" ht="13.5" customHeight="1"/>
    <row r="66113" ht="13.5" customHeight="1"/>
    <row r="66115" ht="13.5" customHeight="1"/>
    <row r="66117" ht="13.5" customHeight="1"/>
    <row r="66119" ht="13.5" customHeight="1"/>
    <row r="66121" ht="13.5" customHeight="1"/>
    <row r="66123" ht="13.5" customHeight="1"/>
    <row r="66125" ht="13.5" customHeight="1"/>
    <row r="66127" ht="13.5" customHeight="1"/>
    <row r="66129" ht="13.5" customHeight="1"/>
    <row r="66131" ht="13.5" customHeight="1"/>
    <row r="66133" ht="13.5" customHeight="1"/>
    <row r="66135" ht="13.5" customHeight="1"/>
    <row r="66137" ht="13.5" customHeight="1"/>
    <row r="66139" ht="13.5" customHeight="1"/>
    <row r="66141" ht="13.5" customHeight="1"/>
    <row r="66143" ht="13.5" customHeight="1"/>
    <row r="66145" ht="13.5" customHeight="1"/>
    <row r="66147" ht="13.5" customHeight="1"/>
    <row r="66149" ht="13.5" customHeight="1"/>
    <row r="66151" ht="13.5" customHeight="1"/>
    <row r="66153" ht="13.5" customHeight="1"/>
    <row r="66155" ht="13.5" customHeight="1"/>
    <row r="66157" ht="13.5" customHeight="1"/>
    <row r="66159" ht="13.5" customHeight="1"/>
    <row r="66161" ht="13.5" customHeight="1"/>
    <row r="66163" ht="13.5" customHeight="1"/>
    <row r="66165" ht="13.5" customHeight="1"/>
    <row r="66167" ht="13.5" customHeight="1"/>
    <row r="66169" ht="13.5" customHeight="1"/>
    <row r="66171" ht="13.5" customHeight="1"/>
    <row r="66173" ht="13.5" customHeight="1"/>
    <row r="66175" ht="13.5" customHeight="1"/>
    <row r="66177" ht="13.5" customHeight="1"/>
    <row r="66179" ht="13.5" customHeight="1"/>
    <row r="66181" ht="13.5" customHeight="1"/>
    <row r="66183" ht="13.5" customHeight="1"/>
    <row r="66185" ht="13.5" customHeight="1"/>
    <row r="66187" ht="13.5" customHeight="1"/>
    <row r="66189" ht="13.5" customHeight="1"/>
    <row r="66191" ht="13.5" customHeight="1"/>
    <row r="66193" ht="13.5" customHeight="1"/>
    <row r="66195" ht="13.5" customHeight="1"/>
    <row r="66197" ht="13.5" customHeight="1"/>
    <row r="66199" ht="13.5" customHeight="1"/>
    <row r="66201" ht="13.5" customHeight="1"/>
    <row r="66203" ht="13.5" customHeight="1"/>
    <row r="66205" ht="13.5" customHeight="1"/>
    <row r="66207" ht="13.5" customHeight="1"/>
    <row r="66209" ht="13.5" customHeight="1"/>
    <row r="66211" ht="13.5" customHeight="1"/>
    <row r="66213" ht="13.5" customHeight="1"/>
    <row r="66215" ht="13.5" customHeight="1"/>
    <row r="66217" ht="13.5" customHeight="1"/>
    <row r="66219" ht="13.5" customHeight="1"/>
    <row r="66221" ht="13.5" customHeight="1"/>
    <row r="66223" ht="13.5" customHeight="1"/>
    <row r="66225" ht="13.5" customHeight="1"/>
    <row r="66227" ht="13.5" customHeight="1"/>
    <row r="66229" ht="13.5" customHeight="1"/>
    <row r="66231" ht="13.5" customHeight="1"/>
    <row r="66233" ht="13.5" customHeight="1"/>
    <row r="66235" ht="13.5" customHeight="1"/>
    <row r="66237" ht="13.5" customHeight="1"/>
    <row r="66239" ht="13.5" customHeight="1"/>
    <row r="66241" ht="13.5" customHeight="1"/>
    <row r="66243" ht="13.5" customHeight="1"/>
    <row r="66245" ht="13.5" customHeight="1"/>
    <row r="66247" ht="13.5" customHeight="1"/>
    <row r="66249" ht="13.5" customHeight="1"/>
    <row r="66251" ht="13.5" customHeight="1"/>
    <row r="66253" ht="13.5" customHeight="1"/>
    <row r="66255" ht="13.5" customHeight="1"/>
    <row r="66257" ht="13.5" customHeight="1"/>
    <row r="66259" ht="13.5" customHeight="1"/>
    <row r="66261" ht="13.5" customHeight="1"/>
    <row r="66263" ht="13.5" customHeight="1"/>
    <row r="66265" ht="13.5" customHeight="1"/>
    <row r="66267" ht="13.5" customHeight="1"/>
    <row r="66269" ht="13.5" customHeight="1"/>
    <row r="66271" ht="13.5" customHeight="1"/>
    <row r="66273" ht="13.5" customHeight="1"/>
    <row r="66275" ht="13.5" customHeight="1"/>
    <row r="66277" ht="13.5" customHeight="1"/>
    <row r="66279" ht="13.5" customHeight="1"/>
    <row r="66281" ht="13.5" customHeight="1"/>
    <row r="66283" ht="13.5" customHeight="1"/>
    <row r="66285" ht="13.5" customHeight="1"/>
    <row r="66287" ht="13.5" customHeight="1"/>
    <row r="66289" ht="13.5" customHeight="1"/>
    <row r="66291" ht="13.5" customHeight="1"/>
    <row r="66293" ht="13.5" customHeight="1"/>
    <row r="66295" ht="13.5" customHeight="1"/>
    <row r="66297" ht="13.5" customHeight="1"/>
    <row r="66299" ht="13.5" customHeight="1"/>
    <row r="66301" ht="13.5" customHeight="1"/>
    <row r="66303" ht="13.5" customHeight="1"/>
    <row r="66305" ht="13.5" customHeight="1"/>
    <row r="66307" ht="13.5" customHeight="1"/>
    <row r="66309" ht="13.5" customHeight="1"/>
    <row r="66311" ht="13.5" customHeight="1"/>
    <row r="66313" ht="13.5" customHeight="1"/>
    <row r="66315" ht="13.5" customHeight="1"/>
    <row r="66317" ht="13.5" customHeight="1"/>
    <row r="66319" ht="13.5" customHeight="1"/>
    <row r="66321" ht="13.5" customHeight="1"/>
    <row r="66323" ht="13.5" customHeight="1"/>
    <row r="66325" ht="13.5" customHeight="1"/>
    <row r="66327" ht="13.5" customHeight="1"/>
    <row r="66329" ht="13.5" customHeight="1"/>
    <row r="66331" ht="13.5" customHeight="1"/>
    <row r="66333" ht="13.5" customHeight="1"/>
    <row r="66335" ht="13.5" customHeight="1"/>
    <row r="66337" ht="13.5" customHeight="1"/>
    <row r="66339" ht="13.5" customHeight="1"/>
    <row r="66341" ht="13.5" customHeight="1"/>
    <row r="66343" ht="13.5" customHeight="1"/>
    <row r="66345" ht="13.5" customHeight="1"/>
    <row r="66347" ht="13.5" customHeight="1"/>
    <row r="66349" ht="13.5" customHeight="1"/>
    <row r="66351" ht="13.5" customHeight="1"/>
    <row r="66353" ht="13.5" customHeight="1"/>
    <row r="66355" ht="13.5" customHeight="1"/>
    <row r="66357" ht="13.5" customHeight="1"/>
    <row r="66359" ht="13.5" customHeight="1"/>
    <row r="66361" ht="13.5" customHeight="1"/>
    <row r="66363" ht="13.5" customHeight="1"/>
    <row r="66365" ht="13.5" customHeight="1"/>
    <row r="66367" ht="13.5" customHeight="1"/>
    <row r="66369" ht="13.5" customHeight="1"/>
    <row r="66371" ht="13.5" customHeight="1"/>
    <row r="66373" ht="13.5" customHeight="1"/>
    <row r="66375" ht="13.5" customHeight="1"/>
    <row r="66377" ht="13.5" customHeight="1"/>
    <row r="66379" ht="13.5" customHeight="1"/>
    <row r="66381" ht="13.5" customHeight="1"/>
    <row r="66383" ht="13.5" customHeight="1"/>
    <row r="66385" ht="13.5" customHeight="1"/>
    <row r="66387" ht="13.5" customHeight="1"/>
    <row r="66389" ht="13.5" customHeight="1"/>
    <row r="66391" ht="13.5" customHeight="1"/>
    <row r="66393" ht="13.5" customHeight="1"/>
    <row r="66395" ht="13.5" customHeight="1"/>
    <row r="66397" ht="13.5" customHeight="1"/>
    <row r="66399" ht="13.5" customHeight="1"/>
    <row r="66401" ht="13.5" customHeight="1"/>
    <row r="66403" ht="13.5" customHeight="1"/>
    <row r="66405" ht="13.5" customHeight="1"/>
    <row r="66407" ht="13.5" customHeight="1"/>
    <row r="66409" ht="13.5" customHeight="1"/>
    <row r="66411" ht="13.5" customHeight="1"/>
    <row r="66413" ht="13.5" customHeight="1"/>
    <row r="66415" ht="13.5" customHeight="1"/>
    <row r="66417" ht="13.5" customHeight="1"/>
    <row r="66419" ht="13.5" customHeight="1"/>
    <row r="66421" ht="13.5" customHeight="1"/>
    <row r="66423" ht="13.5" customHeight="1"/>
    <row r="66425" ht="13.5" customHeight="1"/>
    <row r="66427" ht="13.5" customHeight="1"/>
    <row r="66429" ht="13.5" customHeight="1"/>
    <row r="66431" ht="13.5" customHeight="1"/>
    <row r="66433" ht="13.5" customHeight="1"/>
    <row r="66435" ht="13.5" customHeight="1"/>
    <row r="66437" ht="13.5" customHeight="1"/>
    <row r="66439" ht="13.5" customHeight="1"/>
    <row r="66441" ht="13.5" customHeight="1"/>
    <row r="66443" ht="13.5" customHeight="1"/>
    <row r="66445" ht="13.5" customHeight="1"/>
    <row r="66447" ht="13.5" customHeight="1"/>
    <row r="66449" ht="13.5" customHeight="1"/>
    <row r="66451" ht="13.5" customHeight="1"/>
    <row r="66453" ht="13.5" customHeight="1"/>
    <row r="66455" ht="13.5" customHeight="1"/>
    <row r="66457" ht="13.5" customHeight="1"/>
    <row r="66459" ht="13.5" customHeight="1"/>
    <row r="66461" ht="13.5" customHeight="1"/>
    <row r="66463" ht="13.5" customHeight="1"/>
    <row r="66465" ht="13.5" customHeight="1"/>
    <row r="66467" ht="13.5" customHeight="1"/>
    <row r="66469" ht="13.5" customHeight="1"/>
    <row r="66471" ht="13.5" customHeight="1"/>
    <row r="66473" ht="13.5" customHeight="1"/>
    <row r="66475" ht="13.5" customHeight="1"/>
    <row r="66477" ht="13.5" customHeight="1"/>
    <row r="66479" ht="13.5" customHeight="1"/>
    <row r="66481" ht="13.5" customHeight="1"/>
    <row r="66483" ht="13.5" customHeight="1"/>
    <row r="66485" ht="13.5" customHeight="1"/>
    <row r="66487" ht="13.5" customHeight="1"/>
    <row r="66489" ht="13.5" customHeight="1"/>
    <row r="66491" ht="13.5" customHeight="1"/>
    <row r="66493" ht="13.5" customHeight="1"/>
    <row r="66495" ht="13.5" customHeight="1"/>
    <row r="66497" ht="13.5" customHeight="1"/>
    <row r="66499" ht="13.5" customHeight="1"/>
    <row r="66501" ht="13.5" customHeight="1"/>
    <row r="66503" ht="13.5" customHeight="1"/>
    <row r="66505" ht="13.5" customHeight="1"/>
    <row r="66507" ht="13.5" customHeight="1"/>
    <row r="66509" ht="13.5" customHeight="1"/>
    <row r="66511" ht="13.5" customHeight="1"/>
    <row r="66513" ht="13.5" customHeight="1"/>
    <row r="66515" ht="13.5" customHeight="1"/>
    <row r="66517" ht="13.5" customHeight="1"/>
    <row r="66519" ht="13.5" customHeight="1"/>
    <row r="66521" ht="13.5" customHeight="1"/>
    <row r="66523" ht="13.5" customHeight="1"/>
    <row r="66525" ht="13.5" customHeight="1"/>
    <row r="66527" ht="13.5" customHeight="1"/>
    <row r="66529" ht="13.5" customHeight="1"/>
    <row r="66531" ht="13.5" customHeight="1"/>
    <row r="66533" ht="13.5" customHeight="1"/>
    <row r="66535" ht="13.5" customHeight="1"/>
    <row r="66537" ht="13.5" customHeight="1"/>
    <row r="66539" ht="13.5" customHeight="1"/>
    <row r="66541" ht="13.5" customHeight="1"/>
    <row r="66543" ht="13.5" customHeight="1"/>
    <row r="66545" ht="13.5" customHeight="1"/>
    <row r="66547" ht="13.5" customHeight="1"/>
    <row r="66549" ht="13.5" customHeight="1"/>
    <row r="66551" ht="13.5" customHeight="1"/>
    <row r="66553" ht="13.5" customHeight="1"/>
    <row r="66555" ht="13.5" customHeight="1"/>
    <row r="66557" ht="13.5" customHeight="1"/>
    <row r="66559" ht="13.5" customHeight="1"/>
    <row r="66561" ht="13.5" customHeight="1"/>
    <row r="66563" ht="13.5" customHeight="1"/>
    <row r="66565" ht="13.5" customHeight="1"/>
    <row r="66567" ht="13.5" customHeight="1"/>
    <row r="66569" ht="13.5" customHeight="1"/>
    <row r="66571" ht="13.5" customHeight="1"/>
    <row r="66573" ht="13.5" customHeight="1"/>
    <row r="66575" ht="13.5" customHeight="1"/>
    <row r="66577" ht="13.5" customHeight="1"/>
    <row r="66579" ht="13.5" customHeight="1"/>
    <row r="66581" ht="13.5" customHeight="1"/>
    <row r="66583" ht="13.5" customHeight="1"/>
    <row r="66585" ht="13.5" customHeight="1"/>
    <row r="66587" ht="13.5" customHeight="1"/>
    <row r="66589" ht="13.5" customHeight="1"/>
    <row r="66591" ht="13.5" customHeight="1"/>
    <row r="66593" ht="13.5" customHeight="1"/>
    <row r="66595" ht="13.5" customHeight="1"/>
    <row r="66597" ht="13.5" customHeight="1"/>
    <row r="66599" ht="13.5" customHeight="1"/>
    <row r="66601" ht="13.5" customHeight="1"/>
    <row r="66603" ht="13.5" customHeight="1"/>
    <row r="66605" ht="13.5" customHeight="1"/>
    <row r="66607" ht="13.5" customHeight="1"/>
    <row r="66609" ht="13.5" customHeight="1"/>
    <row r="66611" ht="13.5" customHeight="1"/>
    <row r="66613" ht="13.5" customHeight="1"/>
    <row r="66615" ht="13.5" customHeight="1"/>
    <row r="66617" ht="13.5" customHeight="1"/>
    <row r="66619" ht="13.5" customHeight="1"/>
    <row r="66621" ht="13.5" customHeight="1"/>
    <row r="66623" ht="13.5" customHeight="1"/>
    <row r="66625" ht="13.5" customHeight="1"/>
    <row r="66627" ht="13.5" customHeight="1"/>
    <row r="66629" ht="13.5" customHeight="1"/>
    <row r="66631" ht="13.5" customHeight="1"/>
    <row r="66633" ht="13.5" customHeight="1"/>
    <row r="66635" ht="13.5" customHeight="1"/>
    <row r="66637" ht="13.5" customHeight="1"/>
    <row r="66639" ht="13.5" customHeight="1"/>
    <row r="66641" ht="13.5" customHeight="1"/>
    <row r="66643" ht="13.5" customHeight="1"/>
    <row r="66645" ht="13.5" customHeight="1"/>
    <row r="66647" ht="13.5" customHeight="1"/>
    <row r="66649" ht="13.5" customHeight="1"/>
    <row r="66651" ht="13.5" customHeight="1"/>
    <row r="66653" ht="13.5" customHeight="1"/>
    <row r="66655" ht="13.5" customHeight="1"/>
    <row r="66657" ht="13.5" customHeight="1"/>
    <row r="66659" ht="13.5" customHeight="1"/>
    <row r="66661" ht="13.5" customHeight="1"/>
    <row r="66663" ht="13.5" customHeight="1"/>
    <row r="66665" ht="13.5" customHeight="1"/>
    <row r="66667" ht="13.5" customHeight="1"/>
    <row r="66669" ht="13.5" customHeight="1"/>
    <row r="66671" ht="13.5" customHeight="1"/>
    <row r="66673" ht="13.5" customHeight="1"/>
    <row r="66675" ht="13.5" customHeight="1"/>
    <row r="66677" ht="13.5" customHeight="1"/>
    <row r="66679" ht="13.5" customHeight="1"/>
    <row r="66681" ht="13.5" customHeight="1"/>
    <row r="66683" ht="13.5" customHeight="1"/>
    <row r="66685" ht="13.5" customHeight="1"/>
    <row r="66687" ht="13.5" customHeight="1"/>
    <row r="66689" ht="13.5" customHeight="1"/>
    <row r="66691" ht="13.5" customHeight="1"/>
    <row r="66693" ht="13.5" customHeight="1"/>
    <row r="66695" ht="13.5" customHeight="1"/>
    <row r="66697" ht="13.5" customHeight="1"/>
    <row r="66699" ht="13.5" customHeight="1"/>
    <row r="66701" ht="13.5" customHeight="1"/>
    <row r="66703" ht="13.5" customHeight="1"/>
    <row r="66705" ht="13.5" customHeight="1"/>
    <row r="66707" ht="13.5" customHeight="1"/>
    <row r="66709" ht="13.5" customHeight="1"/>
    <row r="66711" ht="13.5" customHeight="1"/>
    <row r="66713" ht="13.5" customHeight="1"/>
    <row r="66715" ht="13.5" customHeight="1"/>
    <row r="66717" ht="13.5" customHeight="1"/>
    <row r="66719" ht="13.5" customHeight="1"/>
    <row r="66721" ht="13.5" customHeight="1"/>
    <row r="66723" ht="13.5" customHeight="1"/>
    <row r="66725" ht="13.5" customHeight="1"/>
    <row r="66727" ht="13.5" customHeight="1"/>
    <row r="66729" ht="13.5" customHeight="1"/>
    <row r="66731" ht="13.5" customHeight="1"/>
    <row r="66733" ht="13.5" customHeight="1"/>
    <row r="66735" ht="13.5" customHeight="1"/>
    <row r="66737" ht="13.5" customHeight="1"/>
    <row r="66739" ht="13.5" customHeight="1"/>
    <row r="66741" ht="13.5" customHeight="1"/>
    <row r="66743" ht="13.5" customHeight="1"/>
    <row r="66745" ht="13.5" customHeight="1"/>
    <row r="66747" ht="13.5" customHeight="1"/>
    <row r="66749" ht="13.5" customHeight="1"/>
    <row r="66751" ht="13.5" customHeight="1"/>
    <row r="66753" ht="13.5" customHeight="1"/>
    <row r="66755" ht="13.5" customHeight="1"/>
    <row r="66757" ht="13.5" customHeight="1"/>
    <row r="66759" ht="13.5" customHeight="1"/>
    <row r="66761" ht="13.5" customHeight="1"/>
    <row r="66763" ht="13.5" customHeight="1"/>
    <row r="66765" ht="13.5" customHeight="1"/>
    <row r="66767" ht="13.5" customHeight="1"/>
    <row r="66769" ht="13.5" customHeight="1"/>
    <row r="66771" ht="13.5" customHeight="1"/>
    <row r="66773" ht="13.5" customHeight="1"/>
    <row r="66775" ht="13.5" customHeight="1"/>
    <row r="66777" ht="13.5" customHeight="1"/>
    <row r="66779" ht="13.5" customHeight="1"/>
    <row r="66781" ht="13.5" customHeight="1"/>
    <row r="66783" ht="13.5" customHeight="1"/>
    <row r="66785" ht="13.5" customHeight="1"/>
    <row r="66787" ht="13.5" customHeight="1"/>
    <row r="66789" ht="13.5" customHeight="1"/>
    <row r="66791" ht="13.5" customHeight="1"/>
    <row r="66793" ht="13.5" customHeight="1"/>
    <row r="66795" ht="13.5" customHeight="1"/>
    <row r="66797" ht="13.5" customHeight="1"/>
    <row r="66799" ht="13.5" customHeight="1"/>
    <row r="66801" ht="13.5" customHeight="1"/>
    <row r="66803" ht="13.5" customHeight="1"/>
    <row r="66805" ht="13.5" customHeight="1"/>
    <row r="66807" ht="13.5" customHeight="1"/>
    <row r="66809" ht="13.5" customHeight="1"/>
    <row r="66811" ht="13.5" customHeight="1"/>
    <row r="66813" ht="13.5" customHeight="1"/>
    <row r="66815" ht="13.5" customHeight="1"/>
    <row r="66817" ht="13.5" customHeight="1"/>
    <row r="66819" ht="13.5" customHeight="1"/>
    <row r="66821" ht="13.5" customHeight="1"/>
    <row r="66823" ht="13.5" customHeight="1"/>
    <row r="66825" ht="13.5" customHeight="1"/>
    <row r="66827" ht="13.5" customHeight="1"/>
    <row r="66829" ht="13.5" customHeight="1"/>
    <row r="66831" ht="13.5" customHeight="1"/>
    <row r="66833" ht="13.5" customHeight="1"/>
    <row r="66835" ht="13.5" customHeight="1"/>
    <row r="66837" ht="13.5" customHeight="1"/>
    <row r="66839" ht="13.5" customHeight="1"/>
    <row r="66841" ht="13.5" customHeight="1"/>
    <row r="66843" ht="13.5" customHeight="1"/>
    <row r="66845" ht="13.5" customHeight="1"/>
    <row r="66847" ht="13.5" customHeight="1"/>
    <row r="66849" ht="13.5" customHeight="1"/>
    <row r="66851" ht="13.5" customHeight="1"/>
    <row r="66853" ht="13.5" customHeight="1"/>
    <row r="66855" ht="13.5" customHeight="1"/>
    <row r="66857" ht="13.5" customHeight="1"/>
    <row r="66859" ht="13.5" customHeight="1"/>
    <row r="66861" ht="13.5" customHeight="1"/>
    <row r="66863" ht="13.5" customHeight="1"/>
    <row r="66865" ht="13.5" customHeight="1"/>
    <row r="66867" ht="13.5" customHeight="1"/>
    <row r="66869" ht="13.5" customHeight="1"/>
    <row r="66871" ht="13.5" customHeight="1"/>
    <row r="66873" ht="13.5" customHeight="1"/>
    <row r="66875" ht="13.5" customHeight="1"/>
    <row r="66877" ht="13.5" customHeight="1"/>
    <row r="66879" ht="13.5" customHeight="1"/>
    <row r="66881" ht="13.5" customHeight="1"/>
    <row r="66883" ht="13.5" customHeight="1"/>
    <row r="66885" ht="13.5" customHeight="1"/>
    <row r="66887" ht="13.5" customHeight="1"/>
    <row r="66889" ht="13.5" customHeight="1"/>
    <row r="66891" ht="13.5" customHeight="1"/>
    <row r="66893" ht="13.5" customHeight="1"/>
    <row r="66895" ht="13.5" customHeight="1"/>
    <row r="66897" ht="13.5" customHeight="1"/>
    <row r="66899" ht="13.5" customHeight="1"/>
    <row r="66901" ht="13.5" customHeight="1"/>
    <row r="66903" ht="13.5" customHeight="1"/>
    <row r="66905" ht="13.5" customHeight="1"/>
    <row r="66907" ht="13.5" customHeight="1"/>
    <row r="66909" ht="13.5" customHeight="1"/>
    <row r="66911" ht="13.5" customHeight="1"/>
    <row r="66913" ht="13.5" customHeight="1"/>
    <row r="66915" ht="13.5" customHeight="1"/>
    <row r="66917" ht="13.5" customHeight="1"/>
    <row r="66919" ht="13.5" customHeight="1"/>
    <row r="66921" ht="13.5" customHeight="1"/>
    <row r="66923" ht="13.5" customHeight="1"/>
    <row r="66925" ht="13.5" customHeight="1"/>
    <row r="66927" ht="13.5" customHeight="1"/>
    <row r="66929" ht="13.5" customHeight="1"/>
    <row r="66931" ht="13.5" customHeight="1"/>
    <row r="66933" ht="13.5" customHeight="1"/>
    <row r="66935" ht="13.5" customHeight="1"/>
    <row r="66937" ht="13.5" customHeight="1"/>
    <row r="66939" ht="13.5" customHeight="1"/>
    <row r="66941" ht="13.5" customHeight="1"/>
    <row r="66943" ht="13.5" customHeight="1"/>
    <row r="66945" ht="13.5" customHeight="1"/>
    <row r="66947" ht="13.5" customHeight="1"/>
    <row r="66949" ht="13.5" customHeight="1"/>
    <row r="66951" ht="13.5" customHeight="1"/>
    <row r="66953" ht="13.5" customHeight="1"/>
    <row r="66955" ht="13.5" customHeight="1"/>
    <row r="66957" ht="13.5" customHeight="1"/>
    <row r="66959" ht="13.5" customHeight="1"/>
    <row r="66961" ht="13.5" customHeight="1"/>
    <row r="66963" ht="13.5" customHeight="1"/>
    <row r="66965" ht="13.5" customHeight="1"/>
    <row r="66967" ht="13.5" customHeight="1"/>
    <row r="66969" ht="13.5" customHeight="1"/>
    <row r="66971" ht="13.5" customHeight="1"/>
    <row r="66973" ht="13.5" customHeight="1"/>
    <row r="66975" ht="13.5" customHeight="1"/>
    <row r="66977" ht="13.5" customHeight="1"/>
    <row r="66979" ht="13.5" customHeight="1"/>
    <row r="66981" ht="13.5" customHeight="1"/>
    <row r="66983" ht="13.5" customHeight="1"/>
    <row r="66985" ht="13.5" customHeight="1"/>
    <row r="66987" ht="13.5" customHeight="1"/>
    <row r="66989" ht="13.5" customHeight="1"/>
    <row r="66991" ht="13.5" customHeight="1"/>
    <row r="66993" ht="13.5" customHeight="1"/>
    <row r="66995" ht="13.5" customHeight="1"/>
    <row r="66997" ht="13.5" customHeight="1"/>
    <row r="66999" ht="13.5" customHeight="1"/>
    <row r="67001" ht="13.5" customHeight="1"/>
    <row r="67003" ht="13.5" customHeight="1"/>
    <row r="67005" ht="13.5" customHeight="1"/>
    <row r="67007" ht="13.5" customHeight="1"/>
    <row r="67009" ht="13.5" customHeight="1"/>
    <row r="67011" ht="13.5" customHeight="1"/>
    <row r="67013" ht="13.5" customHeight="1"/>
    <row r="67015" ht="13.5" customHeight="1"/>
    <row r="67017" ht="13.5" customHeight="1"/>
    <row r="67019" ht="13.5" customHeight="1"/>
    <row r="67021" ht="13.5" customHeight="1"/>
    <row r="67023" ht="13.5" customHeight="1"/>
    <row r="67025" ht="13.5" customHeight="1"/>
    <row r="67027" ht="13.5" customHeight="1"/>
    <row r="67029" ht="13.5" customHeight="1"/>
    <row r="67031" ht="13.5" customHeight="1"/>
    <row r="67033" ht="13.5" customHeight="1"/>
    <row r="67035" ht="13.5" customHeight="1"/>
    <row r="67037" ht="13.5" customHeight="1"/>
    <row r="67039" ht="13.5" customHeight="1"/>
    <row r="67041" ht="13.5" customHeight="1"/>
    <row r="67043" ht="13.5" customHeight="1"/>
    <row r="67045" ht="13.5" customHeight="1"/>
    <row r="67047" ht="13.5" customHeight="1"/>
    <row r="67049" ht="13.5" customHeight="1"/>
    <row r="67051" ht="13.5" customHeight="1"/>
    <row r="67053" ht="13.5" customHeight="1"/>
    <row r="67055" ht="13.5" customHeight="1"/>
    <row r="67057" ht="13.5" customHeight="1"/>
    <row r="67059" ht="13.5" customHeight="1"/>
    <row r="67061" ht="13.5" customHeight="1"/>
    <row r="67063" ht="13.5" customHeight="1"/>
    <row r="67065" ht="13.5" customHeight="1"/>
    <row r="67067" ht="13.5" customHeight="1"/>
    <row r="67069" ht="13.5" customHeight="1"/>
    <row r="67071" ht="13.5" customHeight="1"/>
    <row r="67073" ht="13.5" customHeight="1"/>
    <row r="67075" ht="13.5" customHeight="1"/>
    <row r="67077" ht="13.5" customHeight="1"/>
    <row r="67079" ht="13.5" customHeight="1"/>
    <row r="67081" ht="13.5" customHeight="1"/>
    <row r="67083" ht="13.5" customHeight="1"/>
    <row r="67085" ht="13.5" customHeight="1"/>
    <row r="67087" ht="13.5" customHeight="1"/>
    <row r="67089" ht="13.5" customHeight="1"/>
    <row r="67091" ht="13.5" customHeight="1"/>
    <row r="67093" ht="13.5" customHeight="1"/>
    <row r="67095" ht="13.5" customHeight="1"/>
    <row r="67097" ht="13.5" customHeight="1"/>
    <row r="67099" ht="13.5" customHeight="1"/>
    <row r="67101" ht="13.5" customHeight="1"/>
    <row r="67103" ht="13.5" customHeight="1"/>
    <row r="67105" ht="13.5" customHeight="1"/>
    <row r="67107" ht="13.5" customHeight="1"/>
    <row r="67109" ht="13.5" customHeight="1"/>
    <row r="67111" ht="13.5" customHeight="1"/>
    <row r="67113" ht="13.5" customHeight="1"/>
    <row r="67115" ht="13.5" customHeight="1"/>
    <row r="67117" ht="13.5" customHeight="1"/>
    <row r="67119" ht="13.5" customHeight="1"/>
    <row r="67121" ht="13.5" customHeight="1"/>
    <row r="67123" ht="13.5" customHeight="1"/>
    <row r="67125" ht="13.5" customHeight="1"/>
    <row r="67127" ht="13.5" customHeight="1"/>
    <row r="67129" ht="13.5" customHeight="1"/>
    <row r="67131" ht="13.5" customHeight="1"/>
    <row r="67133" ht="13.5" customHeight="1"/>
    <row r="67135" ht="13.5" customHeight="1"/>
    <row r="67137" ht="13.5" customHeight="1"/>
    <row r="67139" ht="13.5" customHeight="1"/>
    <row r="67141" ht="13.5" customHeight="1"/>
    <row r="67143" ht="13.5" customHeight="1"/>
    <row r="67145" ht="13.5" customHeight="1"/>
    <row r="67147" ht="13.5" customHeight="1"/>
    <row r="67149" ht="13.5" customHeight="1"/>
    <row r="67151" ht="13.5" customHeight="1"/>
    <row r="67153" ht="13.5" customHeight="1"/>
    <row r="67155" ht="13.5" customHeight="1"/>
    <row r="67157" ht="13.5" customHeight="1"/>
    <row r="67159" ht="13.5" customHeight="1"/>
    <row r="67161" ht="13.5" customHeight="1"/>
    <row r="67163" ht="13.5" customHeight="1"/>
    <row r="67165" ht="13.5" customHeight="1"/>
    <row r="67167" ht="13.5" customHeight="1"/>
    <row r="67169" ht="13.5" customHeight="1"/>
    <row r="67171" ht="13.5" customHeight="1"/>
    <row r="67173" ht="13.5" customHeight="1"/>
    <row r="67175" ht="13.5" customHeight="1"/>
    <row r="67177" ht="13.5" customHeight="1"/>
    <row r="67179" ht="13.5" customHeight="1"/>
    <row r="67181" ht="13.5" customHeight="1"/>
    <row r="67183" ht="13.5" customHeight="1"/>
    <row r="67185" ht="13.5" customHeight="1"/>
    <row r="67187" ht="13.5" customHeight="1"/>
    <row r="67189" ht="13.5" customHeight="1"/>
    <row r="67191" ht="13.5" customHeight="1"/>
    <row r="67193" ht="13.5" customHeight="1"/>
    <row r="67195" ht="13.5" customHeight="1"/>
    <row r="67197" ht="13.5" customHeight="1"/>
    <row r="67199" ht="13.5" customHeight="1"/>
    <row r="67201" ht="13.5" customHeight="1"/>
    <row r="67203" ht="13.5" customHeight="1"/>
    <row r="67205" ht="13.5" customHeight="1"/>
    <row r="67207" ht="13.5" customHeight="1"/>
    <row r="67209" ht="13.5" customHeight="1"/>
    <row r="67211" ht="13.5" customHeight="1"/>
    <row r="67213" ht="13.5" customHeight="1"/>
    <row r="67215" ht="13.5" customHeight="1"/>
    <row r="67217" ht="13.5" customHeight="1"/>
    <row r="67219" ht="13.5" customHeight="1"/>
    <row r="67221" ht="13.5" customHeight="1"/>
    <row r="67223" ht="13.5" customHeight="1"/>
    <row r="67225" ht="13.5" customHeight="1"/>
    <row r="67227" ht="13.5" customHeight="1"/>
    <row r="67229" ht="13.5" customHeight="1"/>
    <row r="67231" ht="13.5" customHeight="1"/>
    <row r="67233" ht="13.5" customHeight="1"/>
    <row r="67235" ht="13.5" customHeight="1"/>
    <row r="67237" ht="13.5" customHeight="1"/>
    <row r="67239" ht="13.5" customHeight="1"/>
    <row r="67241" ht="13.5" customHeight="1"/>
    <row r="67243" ht="13.5" customHeight="1"/>
    <row r="67245" ht="13.5" customHeight="1"/>
    <row r="67247" ht="13.5" customHeight="1"/>
    <row r="67249" ht="13.5" customHeight="1"/>
    <row r="67251" ht="13.5" customHeight="1"/>
    <row r="67253" ht="13.5" customHeight="1"/>
    <row r="67255" ht="13.5" customHeight="1"/>
    <row r="67257" ht="13.5" customHeight="1"/>
    <row r="67259" ht="13.5" customHeight="1"/>
    <row r="67261" ht="13.5" customHeight="1"/>
    <row r="67263" ht="13.5" customHeight="1"/>
    <row r="67265" ht="13.5" customHeight="1"/>
    <row r="67267" ht="13.5" customHeight="1"/>
    <row r="67269" ht="13.5" customHeight="1"/>
    <row r="67271" ht="13.5" customHeight="1"/>
    <row r="67273" ht="13.5" customHeight="1"/>
    <row r="67275" ht="13.5" customHeight="1"/>
    <row r="67277" ht="13.5" customHeight="1"/>
    <row r="67279" ht="13.5" customHeight="1"/>
    <row r="67281" ht="13.5" customHeight="1"/>
    <row r="67283" ht="13.5" customHeight="1"/>
    <row r="67285" ht="13.5" customHeight="1"/>
    <row r="67287" ht="13.5" customHeight="1"/>
    <row r="67289" ht="13.5" customHeight="1"/>
    <row r="67291" ht="13.5" customHeight="1"/>
    <row r="67293" ht="13.5" customHeight="1"/>
    <row r="67295" ht="13.5" customHeight="1"/>
    <row r="67297" ht="13.5" customHeight="1"/>
    <row r="67299" ht="13.5" customHeight="1"/>
    <row r="67301" ht="13.5" customHeight="1"/>
    <row r="67303" ht="13.5" customHeight="1"/>
    <row r="67305" ht="13.5" customHeight="1"/>
    <row r="67307" ht="13.5" customHeight="1"/>
    <row r="67309" ht="13.5" customHeight="1"/>
    <row r="67311" ht="13.5" customHeight="1"/>
    <row r="67313" ht="13.5" customHeight="1"/>
    <row r="67315" ht="13.5" customHeight="1"/>
    <row r="67317" ht="13.5" customHeight="1"/>
    <row r="67319" ht="13.5" customHeight="1"/>
    <row r="67321" ht="13.5" customHeight="1"/>
    <row r="67323" ht="13.5" customHeight="1"/>
    <row r="67325" ht="13.5" customHeight="1"/>
    <row r="67327" ht="13.5" customHeight="1"/>
    <row r="67329" ht="13.5" customHeight="1"/>
    <row r="67331" ht="13.5" customHeight="1"/>
    <row r="67333" ht="13.5" customHeight="1"/>
    <row r="67335" ht="13.5" customHeight="1"/>
    <row r="67337" ht="13.5" customHeight="1"/>
    <row r="67339" ht="13.5" customHeight="1"/>
    <row r="67341" ht="13.5" customHeight="1"/>
    <row r="67343" ht="13.5" customHeight="1"/>
    <row r="67345" ht="13.5" customHeight="1"/>
    <row r="67347" ht="13.5" customHeight="1"/>
    <row r="67349" ht="13.5" customHeight="1"/>
    <row r="67351" ht="13.5" customHeight="1"/>
    <row r="67353" ht="13.5" customHeight="1"/>
    <row r="67355" ht="13.5" customHeight="1"/>
    <row r="67357" ht="13.5" customHeight="1"/>
    <row r="67359" ht="13.5" customHeight="1"/>
    <row r="67361" ht="13.5" customHeight="1"/>
    <row r="67363" ht="13.5" customHeight="1"/>
    <row r="67365" ht="13.5" customHeight="1"/>
    <row r="67367" ht="13.5" customHeight="1"/>
    <row r="67369" ht="13.5" customHeight="1"/>
    <row r="67371" ht="13.5" customHeight="1"/>
    <row r="67373" ht="13.5" customHeight="1"/>
    <row r="67375" ht="13.5" customHeight="1"/>
    <row r="67377" ht="13.5" customHeight="1"/>
    <row r="67379" ht="13.5" customHeight="1"/>
    <row r="67381" ht="13.5" customHeight="1"/>
    <row r="67383" ht="13.5" customHeight="1"/>
    <row r="67385" ht="13.5" customHeight="1"/>
    <row r="67387" ht="13.5" customHeight="1"/>
    <row r="67389" ht="13.5" customHeight="1"/>
    <row r="67391" ht="13.5" customHeight="1"/>
    <row r="67393" ht="13.5" customHeight="1"/>
    <row r="67395" ht="13.5" customHeight="1"/>
    <row r="67397" ht="13.5" customHeight="1"/>
    <row r="67399" ht="13.5" customHeight="1"/>
    <row r="67401" ht="13.5" customHeight="1"/>
    <row r="67403" ht="13.5" customHeight="1"/>
    <row r="67405" ht="13.5" customHeight="1"/>
    <row r="67407" ht="13.5" customHeight="1"/>
    <row r="67409" ht="13.5" customHeight="1"/>
    <row r="67411" ht="13.5" customHeight="1"/>
    <row r="67413" ht="13.5" customHeight="1"/>
    <row r="67415" ht="13.5" customHeight="1"/>
    <row r="67417" ht="13.5" customHeight="1"/>
    <row r="67419" ht="13.5" customHeight="1"/>
    <row r="67421" ht="13.5" customHeight="1"/>
    <row r="67423" ht="13.5" customHeight="1"/>
    <row r="67425" ht="13.5" customHeight="1"/>
    <row r="67427" ht="13.5" customHeight="1"/>
    <row r="67429" ht="13.5" customHeight="1"/>
    <row r="67431" ht="13.5" customHeight="1"/>
    <row r="67433" ht="13.5" customHeight="1"/>
    <row r="67435" ht="13.5" customHeight="1"/>
    <row r="67437" ht="13.5" customHeight="1"/>
    <row r="67439" ht="13.5" customHeight="1"/>
    <row r="67441" ht="13.5" customHeight="1"/>
    <row r="67443" ht="13.5" customHeight="1"/>
    <row r="67445" ht="13.5" customHeight="1"/>
    <row r="67447" ht="13.5" customHeight="1"/>
    <row r="67449" ht="13.5" customHeight="1"/>
    <row r="67451" ht="13.5" customHeight="1"/>
    <row r="67453" ht="13.5" customHeight="1"/>
    <row r="67455" ht="13.5" customHeight="1"/>
    <row r="67457" ht="13.5" customHeight="1"/>
    <row r="67459" ht="13.5" customHeight="1"/>
    <row r="67461" ht="13.5" customHeight="1"/>
    <row r="67463" ht="13.5" customHeight="1"/>
    <row r="67465" ht="13.5" customHeight="1"/>
    <row r="67467" ht="13.5" customHeight="1"/>
    <row r="67469" ht="13.5" customHeight="1"/>
    <row r="67471" ht="13.5" customHeight="1"/>
    <row r="67473" ht="13.5" customHeight="1"/>
    <row r="67475" ht="13.5" customHeight="1"/>
    <row r="67477" ht="13.5" customHeight="1"/>
    <row r="67479" ht="13.5" customHeight="1"/>
    <row r="67481" ht="13.5" customHeight="1"/>
    <row r="67483" ht="13.5" customHeight="1"/>
    <row r="67485" ht="13.5" customHeight="1"/>
    <row r="67487" ht="13.5" customHeight="1"/>
    <row r="67489" ht="13.5" customHeight="1"/>
    <row r="67491" ht="13.5" customHeight="1"/>
    <row r="67493" ht="13.5" customHeight="1"/>
    <row r="67495" ht="13.5" customHeight="1"/>
    <row r="67497" ht="13.5" customHeight="1"/>
    <row r="67499" ht="13.5" customHeight="1"/>
    <row r="67501" ht="13.5" customHeight="1"/>
    <row r="67503" ht="13.5" customHeight="1"/>
    <row r="67505" ht="13.5" customHeight="1"/>
    <row r="67507" ht="13.5" customHeight="1"/>
    <row r="67509" ht="13.5" customHeight="1"/>
    <row r="67511" ht="13.5" customHeight="1"/>
    <row r="67513" ht="13.5" customHeight="1"/>
    <row r="67515" ht="13.5" customHeight="1"/>
    <row r="67517" ht="13.5" customHeight="1"/>
    <row r="67519" ht="13.5" customHeight="1"/>
    <row r="67521" ht="13.5" customHeight="1"/>
    <row r="67523" ht="13.5" customHeight="1"/>
    <row r="67525" ht="13.5" customHeight="1"/>
    <row r="67527" ht="13.5" customHeight="1"/>
    <row r="67529" ht="13.5" customHeight="1"/>
    <row r="67531" ht="13.5" customHeight="1"/>
    <row r="67533" ht="13.5" customHeight="1"/>
    <row r="67535" ht="13.5" customHeight="1"/>
    <row r="67537" ht="13.5" customHeight="1"/>
    <row r="67539" ht="13.5" customHeight="1"/>
    <row r="67541" ht="13.5" customHeight="1"/>
    <row r="67543" ht="13.5" customHeight="1"/>
    <row r="67545" ht="13.5" customHeight="1"/>
    <row r="67547" ht="13.5" customHeight="1"/>
    <row r="67549" ht="13.5" customHeight="1"/>
    <row r="67551" ht="13.5" customHeight="1"/>
    <row r="67553" ht="13.5" customHeight="1"/>
    <row r="67555" ht="13.5" customHeight="1"/>
    <row r="67557" ht="13.5" customHeight="1"/>
    <row r="67559" ht="13.5" customHeight="1"/>
    <row r="67561" ht="13.5" customHeight="1"/>
    <row r="67563" ht="13.5" customHeight="1"/>
    <row r="67565" ht="13.5" customHeight="1"/>
    <row r="67567" ht="13.5" customHeight="1"/>
    <row r="67569" ht="13.5" customHeight="1"/>
    <row r="67571" ht="13.5" customHeight="1"/>
    <row r="67573" ht="13.5" customHeight="1"/>
    <row r="67575" ht="13.5" customHeight="1"/>
    <row r="67577" ht="13.5" customHeight="1"/>
    <row r="67579" ht="13.5" customHeight="1"/>
    <row r="67581" ht="13.5" customHeight="1"/>
    <row r="67583" ht="13.5" customHeight="1"/>
    <row r="67585" ht="13.5" customHeight="1"/>
    <row r="67587" ht="13.5" customHeight="1"/>
    <row r="67589" ht="13.5" customHeight="1"/>
    <row r="67591" ht="13.5" customHeight="1"/>
    <row r="67593" ht="13.5" customHeight="1"/>
    <row r="67595" ht="13.5" customHeight="1"/>
    <row r="67597" ht="13.5" customHeight="1"/>
    <row r="67599" ht="13.5" customHeight="1"/>
    <row r="67601" ht="13.5" customHeight="1"/>
    <row r="67603" ht="13.5" customHeight="1"/>
    <row r="67605" ht="13.5" customHeight="1"/>
    <row r="67607" ht="13.5" customHeight="1"/>
    <row r="67609" ht="13.5" customHeight="1"/>
    <row r="67611" ht="13.5" customHeight="1"/>
    <row r="67613" ht="13.5" customHeight="1"/>
    <row r="67615" ht="13.5" customHeight="1"/>
    <row r="67617" ht="13.5" customHeight="1"/>
    <row r="67619" ht="13.5" customHeight="1"/>
    <row r="67621" ht="13.5" customHeight="1"/>
    <row r="67623" ht="13.5" customHeight="1"/>
    <row r="67625" ht="13.5" customHeight="1"/>
    <row r="67627" ht="13.5" customHeight="1"/>
    <row r="67629" ht="13.5" customHeight="1"/>
    <row r="67631" ht="13.5" customHeight="1"/>
    <row r="67633" ht="13.5" customHeight="1"/>
    <row r="67635" ht="13.5" customHeight="1"/>
    <row r="67637" ht="13.5" customHeight="1"/>
    <row r="67639" ht="13.5" customHeight="1"/>
    <row r="67641" ht="13.5" customHeight="1"/>
    <row r="67643" ht="13.5" customHeight="1"/>
    <row r="67645" ht="13.5" customHeight="1"/>
    <row r="67647" ht="13.5" customHeight="1"/>
    <row r="67649" ht="13.5" customHeight="1"/>
    <row r="67651" ht="13.5" customHeight="1"/>
    <row r="67653" ht="13.5" customHeight="1"/>
    <row r="67655" ht="13.5" customHeight="1"/>
    <row r="67657" ht="13.5" customHeight="1"/>
    <row r="67659" ht="13.5" customHeight="1"/>
    <row r="67661" ht="13.5" customHeight="1"/>
    <row r="67663" ht="13.5" customHeight="1"/>
    <row r="67665" ht="13.5" customHeight="1"/>
    <row r="67667" ht="13.5" customHeight="1"/>
    <row r="67669" ht="13.5" customHeight="1"/>
    <row r="67671" ht="13.5" customHeight="1"/>
    <row r="67673" ht="13.5" customHeight="1"/>
    <row r="67675" ht="13.5" customHeight="1"/>
    <row r="67677" ht="13.5" customHeight="1"/>
    <row r="67679" ht="13.5" customHeight="1"/>
    <row r="67681" ht="13.5" customHeight="1"/>
    <row r="67683" ht="13.5" customHeight="1"/>
    <row r="67685" ht="13.5" customHeight="1"/>
    <row r="67687" ht="13.5" customHeight="1"/>
    <row r="67689" ht="13.5" customHeight="1"/>
    <row r="67691" ht="13.5" customHeight="1"/>
    <row r="67693" ht="13.5" customHeight="1"/>
    <row r="67695" ht="13.5" customHeight="1"/>
    <row r="67697" ht="13.5" customHeight="1"/>
    <row r="67699" ht="13.5" customHeight="1"/>
    <row r="67701" ht="13.5" customHeight="1"/>
    <row r="67703" ht="13.5" customHeight="1"/>
    <row r="67705" ht="13.5" customHeight="1"/>
    <row r="67707" ht="13.5" customHeight="1"/>
    <row r="67709" ht="13.5" customHeight="1"/>
    <row r="67711" ht="13.5" customHeight="1"/>
    <row r="67713" ht="13.5" customHeight="1"/>
    <row r="67715" ht="13.5" customHeight="1"/>
    <row r="67717" ht="13.5" customHeight="1"/>
    <row r="67719" ht="13.5" customHeight="1"/>
    <row r="67721" ht="13.5" customHeight="1"/>
    <row r="67723" ht="13.5" customHeight="1"/>
    <row r="67725" ht="13.5" customHeight="1"/>
    <row r="67727" ht="13.5" customHeight="1"/>
    <row r="67729" ht="13.5" customHeight="1"/>
    <row r="67731" ht="13.5" customHeight="1"/>
    <row r="67733" ht="13.5" customHeight="1"/>
    <row r="67735" ht="13.5" customHeight="1"/>
    <row r="67737" ht="13.5" customHeight="1"/>
    <row r="67739" ht="13.5" customHeight="1"/>
    <row r="67741" ht="13.5" customHeight="1"/>
    <row r="67743" ht="13.5" customHeight="1"/>
    <row r="67745" ht="13.5" customHeight="1"/>
    <row r="67747" ht="13.5" customHeight="1"/>
    <row r="67749" ht="13.5" customHeight="1"/>
    <row r="67751" ht="13.5" customHeight="1"/>
    <row r="67753" ht="13.5" customHeight="1"/>
    <row r="67755" ht="13.5" customHeight="1"/>
    <row r="67757" ht="13.5" customHeight="1"/>
    <row r="67759" ht="13.5" customHeight="1"/>
    <row r="67761" ht="13.5" customHeight="1"/>
    <row r="67763" ht="13.5" customHeight="1"/>
    <row r="67765" ht="13.5" customHeight="1"/>
    <row r="67767" ht="13.5" customHeight="1"/>
    <row r="67769" ht="13.5" customHeight="1"/>
    <row r="67771" ht="13.5" customHeight="1"/>
    <row r="67773" ht="13.5" customHeight="1"/>
    <row r="67775" ht="13.5" customHeight="1"/>
    <row r="67777" ht="13.5" customHeight="1"/>
    <row r="67779" ht="13.5" customHeight="1"/>
    <row r="67781" ht="13.5" customHeight="1"/>
    <row r="67783" ht="13.5" customHeight="1"/>
    <row r="67785" ht="13.5" customHeight="1"/>
    <row r="67787" ht="13.5" customHeight="1"/>
    <row r="67789" ht="13.5" customHeight="1"/>
    <row r="67791" ht="13.5" customHeight="1"/>
    <row r="67793" ht="13.5" customHeight="1"/>
    <row r="67795" ht="13.5" customHeight="1"/>
    <row r="67797" ht="13.5" customHeight="1"/>
    <row r="67799" ht="13.5" customHeight="1"/>
    <row r="67801" ht="13.5" customHeight="1"/>
    <row r="67803" ht="13.5" customHeight="1"/>
    <row r="67805" ht="13.5" customHeight="1"/>
    <row r="67807" ht="13.5" customHeight="1"/>
    <row r="67809" ht="13.5" customHeight="1"/>
    <row r="67811" ht="13.5" customHeight="1"/>
    <row r="67813" ht="13.5" customHeight="1"/>
    <row r="67815" ht="13.5" customHeight="1"/>
    <row r="67817" ht="13.5" customHeight="1"/>
    <row r="67819" ht="13.5" customHeight="1"/>
    <row r="67821" ht="13.5" customHeight="1"/>
    <row r="67823" ht="13.5" customHeight="1"/>
    <row r="67825" ht="13.5" customHeight="1"/>
    <row r="67827" ht="13.5" customHeight="1"/>
    <row r="67829" ht="13.5" customHeight="1"/>
    <row r="67831" ht="13.5" customHeight="1"/>
    <row r="67833" ht="13.5" customHeight="1"/>
    <row r="67835" ht="13.5" customHeight="1"/>
    <row r="67837" ht="13.5" customHeight="1"/>
    <row r="67839" ht="13.5" customHeight="1"/>
    <row r="67841" ht="13.5" customHeight="1"/>
    <row r="67843" ht="13.5" customHeight="1"/>
    <row r="67845" ht="13.5" customHeight="1"/>
    <row r="67847" ht="13.5" customHeight="1"/>
    <row r="67849" ht="13.5" customHeight="1"/>
    <row r="67851" ht="13.5" customHeight="1"/>
    <row r="67853" ht="13.5" customHeight="1"/>
    <row r="67855" ht="13.5" customHeight="1"/>
    <row r="67857" ht="13.5" customHeight="1"/>
    <row r="67859" ht="13.5" customHeight="1"/>
    <row r="67861" ht="13.5" customHeight="1"/>
    <row r="67863" ht="13.5" customHeight="1"/>
    <row r="67865" ht="13.5" customHeight="1"/>
    <row r="67867" ht="13.5" customHeight="1"/>
    <row r="67869" ht="13.5" customHeight="1"/>
    <row r="67871" ht="13.5" customHeight="1"/>
    <row r="67873" ht="13.5" customHeight="1"/>
    <row r="67875" ht="13.5" customHeight="1"/>
    <row r="67877" ht="13.5" customHeight="1"/>
    <row r="67879" ht="13.5" customHeight="1"/>
    <row r="67881" ht="13.5" customHeight="1"/>
    <row r="67883" ht="13.5" customHeight="1"/>
    <row r="67885" ht="13.5" customHeight="1"/>
    <row r="67887" ht="13.5" customHeight="1"/>
    <row r="67889" ht="13.5" customHeight="1"/>
    <row r="67891" ht="13.5" customHeight="1"/>
    <row r="67893" ht="13.5" customHeight="1"/>
    <row r="67895" ht="13.5" customHeight="1"/>
    <row r="67897" ht="13.5" customHeight="1"/>
    <row r="67899" ht="13.5" customHeight="1"/>
    <row r="67901" ht="13.5" customHeight="1"/>
    <row r="67903" ht="13.5" customHeight="1"/>
    <row r="67905" ht="13.5" customHeight="1"/>
    <row r="67907" ht="13.5" customHeight="1"/>
    <row r="67909" ht="13.5" customHeight="1"/>
    <row r="67911" ht="13.5" customHeight="1"/>
    <row r="67913" ht="13.5" customHeight="1"/>
    <row r="67915" ht="13.5" customHeight="1"/>
    <row r="67917" ht="13.5" customHeight="1"/>
    <row r="67919" ht="13.5" customHeight="1"/>
    <row r="67921" ht="13.5" customHeight="1"/>
    <row r="67923" ht="13.5" customHeight="1"/>
    <row r="67925" ht="13.5" customHeight="1"/>
    <row r="67927" ht="13.5" customHeight="1"/>
    <row r="67929" ht="13.5" customHeight="1"/>
    <row r="67931" ht="13.5" customHeight="1"/>
    <row r="67933" ht="13.5" customHeight="1"/>
    <row r="67935" ht="13.5" customHeight="1"/>
    <row r="67937" ht="13.5" customHeight="1"/>
    <row r="67939" ht="13.5" customHeight="1"/>
    <row r="67941" ht="13.5" customHeight="1"/>
    <row r="67943" ht="13.5" customHeight="1"/>
    <row r="67945" ht="13.5" customHeight="1"/>
    <row r="67947" ht="13.5" customHeight="1"/>
    <row r="67949" ht="13.5" customHeight="1"/>
    <row r="67951" ht="13.5" customHeight="1"/>
    <row r="67953" ht="13.5" customHeight="1"/>
    <row r="67955" ht="13.5" customHeight="1"/>
    <row r="67957" ht="13.5" customHeight="1"/>
    <row r="67959" ht="13.5" customHeight="1"/>
    <row r="67961" ht="13.5" customHeight="1"/>
    <row r="67963" ht="13.5" customHeight="1"/>
    <row r="67965" ht="13.5" customHeight="1"/>
    <row r="67967" ht="13.5" customHeight="1"/>
    <row r="67969" ht="13.5" customHeight="1"/>
    <row r="67971" ht="13.5" customHeight="1"/>
    <row r="67973" ht="13.5" customHeight="1"/>
    <row r="67975" ht="13.5" customHeight="1"/>
    <row r="67977" ht="13.5" customHeight="1"/>
    <row r="67979" ht="13.5" customHeight="1"/>
    <row r="67981" ht="13.5" customHeight="1"/>
    <row r="67983" ht="13.5" customHeight="1"/>
    <row r="67985" ht="13.5" customHeight="1"/>
    <row r="67987" ht="13.5" customHeight="1"/>
    <row r="67989" ht="13.5" customHeight="1"/>
    <row r="67991" ht="13.5" customHeight="1"/>
    <row r="67993" ht="13.5" customHeight="1"/>
    <row r="67995" ht="13.5" customHeight="1"/>
    <row r="67997" ht="13.5" customHeight="1"/>
    <row r="67999" ht="13.5" customHeight="1"/>
    <row r="68001" ht="13.5" customHeight="1"/>
    <row r="68003" ht="13.5" customHeight="1"/>
    <row r="68005" ht="13.5" customHeight="1"/>
    <row r="68007" ht="13.5" customHeight="1"/>
    <row r="68009" ht="13.5" customHeight="1"/>
    <row r="68011" ht="13.5" customHeight="1"/>
    <row r="68013" ht="13.5" customHeight="1"/>
    <row r="68015" ht="13.5" customHeight="1"/>
    <row r="68017" ht="13.5" customHeight="1"/>
    <row r="68019" ht="13.5" customHeight="1"/>
    <row r="68021" ht="13.5" customHeight="1"/>
    <row r="68023" ht="13.5" customHeight="1"/>
    <row r="68025" ht="13.5" customHeight="1"/>
    <row r="68027" ht="13.5" customHeight="1"/>
    <row r="68029" ht="13.5" customHeight="1"/>
    <row r="68031" ht="13.5" customHeight="1"/>
    <row r="68033" ht="13.5" customHeight="1"/>
    <row r="68035" ht="13.5" customHeight="1"/>
    <row r="68037" ht="13.5" customHeight="1"/>
    <row r="68039" ht="13.5" customHeight="1"/>
    <row r="68041" ht="13.5" customHeight="1"/>
    <row r="68043" ht="13.5" customHeight="1"/>
    <row r="68045" ht="13.5" customHeight="1"/>
    <row r="68047" ht="13.5" customHeight="1"/>
    <row r="68049" ht="13.5" customHeight="1"/>
    <row r="68051" ht="13.5" customHeight="1"/>
    <row r="68053" ht="13.5" customHeight="1"/>
    <row r="68055" ht="13.5" customHeight="1"/>
    <row r="68057" ht="13.5" customHeight="1"/>
    <row r="68059" ht="13.5" customHeight="1"/>
    <row r="68061" ht="13.5" customHeight="1"/>
    <row r="68063" ht="13.5" customHeight="1"/>
    <row r="68065" ht="13.5" customHeight="1"/>
    <row r="68067" ht="13.5" customHeight="1"/>
    <row r="68069" ht="13.5" customHeight="1"/>
    <row r="68071" ht="13.5" customHeight="1"/>
    <row r="68073" ht="13.5" customHeight="1"/>
    <row r="68075" ht="13.5" customHeight="1"/>
    <row r="68077" ht="13.5" customHeight="1"/>
    <row r="68079" ht="13.5" customHeight="1"/>
    <row r="68081" ht="13.5" customHeight="1"/>
    <row r="68083" ht="13.5" customHeight="1"/>
    <row r="68085" ht="13.5" customHeight="1"/>
    <row r="68087" ht="13.5" customHeight="1"/>
    <row r="68089" ht="13.5" customHeight="1"/>
    <row r="68091" ht="13.5" customHeight="1"/>
    <row r="68093" ht="13.5" customHeight="1"/>
    <row r="68095" ht="13.5" customHeight="1"/>
    <row r="68097" ht="13.5" customHeight="1"/>
    <row r="68099" ht="13.5" customHeight="1"/>
    <row r="68101" ht="13.5" customHeight="1"/>
    <row r="68103" ht="13.5" customHeight="1"/>
    <row r="68105" ht="13.5" customHeight="1"/>
    <row r="68107" ht="13.5" customHeight="1"/>
    <row r="68109" ht="13.5" customHeight="1"/>
    <row r="68111" ht="13.5" customHeight="1"/>
    <row r="68113" ht="13.5" customHeight="1"/>
    <row r="68115" ht="13.5" customHeight="1"/>
    <row r="68117" ht="13.5" customHeight="1"/>
    <row r="68119" ht="13.5" customHeight="1"/>
    <row r="68121" ht="13.5" customHeight="1"/>
    <row r="68123" ht="13.5" customHeight="1"/>
    <row r="68125" ht="13.5" customHeight="1"/>
    <row r="68127" ht="13.5" customHeight="1"/>
    <row r="68129" ht="13.5" customHeight="1"/>
    <row r="68131" ht="13.5" customHeight="1"/>
    <row r="68133" ht="13.5" customHeight="1"/>
    <row r="68135" ht="13.5" customHeight="1"/>
    <row r="68137" ht="13.5" customHeight="1"/>
    <row r="68139" ht="13.5" customHeight="1"/>
    <row r="68141" ht="13.5" customHeight="1"/>
    <row r="68143" ht="13.5" customHeight="1"/>
    <row r="68145" ht="13.5" customHeight="1"/>
    <row r="68147" ht="13.5" customHeight="1"/>
    <row r="68149" ht="13.5" customHeight="1"/>
    <row r="68151" ht="13.5" customHeight="1"/>
    <row r="68153" ht="13.5" customHeight="1"/>
    <row r="68155" ht="13.5" customHeight="1"/>
    <row r="68157" ht="13.5" customHeight="1"/>
    <row r="68159" ht="13.5" customHeight="1"/>
    <row r="68161" ht="13.5" customHeight="1"/>
    <row r="68163" ht="13.5" customHeight="1"/>
    <row r="68165" ht="13.5" customHeight="1"/>
    <row r="68167" ht="13.5" customHeight="1"/>
    <row r="68169" ht="13.5" customHeight="1"/>
    <row r="68171" ht="13.5" customHeight="1"/>
    <row r="68173" ht="13.5" customHeight="1"/>
    <row r="68175" ht="13.5" customHeight="1"/>
    <row r="68177" ht="13.5" customHeight="1"/>
    <row r="68179" ht="13.5" customHeight="1"/>
    <row r="68181" ht="13.5" customHeight="1"/>
    <row r="68183" ht="13.5" customHeight="1"/>
    <row r="68185" ht="13.5" customHeight="1"/>
    <row r="68187" ht="13.5" customHeight="1"/>
    <row r="68189" ht="13.5" customHeight="1"/>
    <row r="68191" ht="13.5" customHeight="1"/>
    <row r="68193" ht="13.5" customHeight="1"/>
    <row r="68195" ht="13.5" customHeight="1"/>
    <row r="68197" ht="13.5" customHeight="1"/>
    <row r="68199" ht="13.5" customHeight="1"/>
    <row r="68201" ht="13.5" customHeight="1"/>
    <row r="68203" ht="13.5" customHeight="1"/>
    <row r="68205" ht="13.5" customHeight="1"/>
    <row r="68207" ht="13.5" customHeight="1"/>
    <row r="68209" ht="13.5" customHeight="1"/>
    <row r="68211" ht="13.5" customHeight="1"/>
    <row r="68213" ht="13.5" customHeight="1"/>
    <row r="68215" ht="13.5" customHeight="1"/>
    <row r="68217" ht="13.5" customHeight="1"/>
    <row r="68219" ht="13.5" customHeight="1"/>
    <row r="68221" ht="13.5" customHeight="1"/>
    <row r="68223" ht="13.5" customHeight="1"/>
    <row r="68225" ht="13.5" customHeight="1"/>
    <row r="68227" ht="13.5" customHeight="1"/>
    <row r="68229" ht="13.5" customHeight="1"/>
    <row r="68231" ht="13.5" customHeight="1"/>
    <row r="68233" ht="13.5" customHeight="1"/>
    <row r="68235" ht="13.5" customHeight="1"/>
    <row r="68237" ht="13.5" customHeight="1"/>
    <row r="68239" ht="13.5" customHeight="1"/>
    <row r="68241" ht="13.5" customHeight="1"/>
    <row r="68243" ht="13.5" customHeight="1"/>
    <row r="68245" ht="13.5" customHeight="1"/>
    <row r="68247" ht="13.5" customHeight="1"/>
    <row r="68249" ht="13.5" customHeight="1"/>
    <row r="68251" ht="13.5" customHeight="1"/>
    <row r="68253" ht="13.5" customHeight="1"/>
    <row r="68255" ht="13.5" customHeight="1"/>
    <row r="68257" ht="13.5" customHeight="1"/>
    <row r="68259" ht="13.5" customHeight="1"/>
    <row r="68261" ht="13.5" customHeight="1"/>
    <row r="68263" ht="13.5" customHeight="1"/>
    <row r="68265" ht="13.5" customHeight="1"/>
    <row r="68267" ht="13.5" customHeight="1"/>
    <row r="68269" ht="13.5" customHeight="1"/>
    <row r="68271" ht="13.5" customHeight="1"/>
    <row r="68273" ht="13.5" customHeight="1"/>
    <row r="68275" ht="13.5" customHeight="1"/>
    <row r="68277" ht="13.5" customHeight="1"/>
    <row r="68279" ht="13.5" customHeight="1"/>
    <row r="68281" ht="13.5" customHeight="1"/>
    <row r="68283" ht="13.5" customHeight="1"/>
    <row r="68285" ht="13.5" customHeight="1"/>
    <row r="68287" ht="13.5" customHeight="1"/>
    <row r="68289" ht="13.5" customHeight="1"/>
    <row r="68291" ht="13.5" customHeight="1"/>
    <row r="68293" ht="13.5" customHeight="1"/>
    <row r="68295" ht="13.5" customHeight="1"/>
    <row r="68297" ht="13.5" customHeight="1"/>
    <row r="68299" ht="13.5" customHeight="1"/>
    <row r="68301" ht="13.5" customHeight="1"/>
    <row r="68303" ht="13.5" customHeight="1"/>
    <row r="68305" ht="13.5" customHeight="1"/>
    <row r="68307" ht="13.5" customHeight="1"/>
    <row r="68309" ht="13.5" customHeight="1"/>
    <row r="68311" ht="13.5" customHeight="1"/>
    <row r="68313" ht="13.5" customHeight="1"/>
    <row r="68315" ht="13.5" customHeight="1"/>
    <row r="68317" ht="13.5" customHeight="1"/>
    <row r="68319" ht="13.5" customHeight="1"/>
    <row r="68321" ht="13.5" customHeight="1"/>
    <row r="68323" ht="13.5" customHeight="1"/>
    <row r="68325" ht="13.5" customHeight="1"/>
    <row r="68327" ht="13.5" customHeight="1"/>
    <row r="68329" ht="13.5" customHeight="1"/>
    <row r="68331" ht="13.5" customHeight="1"/>
    <row r="68333" ht="13.5" customHeight="1"/>
    <row r="68335" ht="13.5" customHeight="1"/>
    <row r="68337" ht="13.5" customHeight="1"/>
    <row r="68339" ht="13.5" customHeight="1"/>
    <row r="68341" ht="13.5" customHeight="1"/>
    <row r="68343" ht="13.5" customHeight="1"/>
    <row r="68345" ht="13.5" customHeight="1"/>
    <row r="68347" ht="13.5" customHeight="1"/>
    <row r="68349" ht="13.5" customHeight="1"/>
    <row r="68351" ht="13.5" customHeight="1"/>
    <row r="68353" ht="13.5" customHeight="1"/>
    <row r="68355" ht="13.5" customHeight="1"/>
    <row r="68357" ht="13.5" customHeight="1"/>
    <row r="68359" ht="13.5" customHeight="1"/>
    <row r="68361" ht="13.5" customHeight="1"/>
    <row r="68363" ht="13.5" customHeight="1"/>
    <row r="68365" ht="13.5" customHeight="1"/>
    <row r="68367" ht="13.5" customHeight="1"/>
    <row r="68369" ht="13.5" customHeight="1"/>
    <row r="68371" ht="13.5" customHeight="1"/>
    <row r="68373" ht="13.5" customHeight="1"/>
    <row r="68375" ht="13.5" customHeight="1"/>
    <row r="68377" ht="13.5" customHeight="1"/>
    <row r="68379" ht="13.5" customHeight="1"/>
    <row r="68381" ht="13.5" customHeight="1"/>
    <row r="68383" ht="13.5" customHeight="1"/>
    <row r="68385" ht="13.5" customHeight="1"/>
    <row r="68387" ht="13.5" customHeight="1"/>
    <row r="68389" ht="13.5" customHeight="1"/>
    <row r="68391" ht="13.5" customHeight="1"/>
    <row r="68393" ht="13.5" customHeight="1"/>
    <row r="68395" ht="13.5" customHeight="1"/>
    <row r="68397" ht="13.5" customHeight="1"/>
    <row r="68399" ht="13.5" customHeight="1"/>
    <row r="68401" ht="13.5" customHeight="1"/>
    <row r="68403" ht="13.5" customHeight="1"/>
    <row r="68405" ht="13.5" customHeight="1"/>
    <row r="68407" ht="13.5" customHeight="1"/>
    <row r="68409" ht="13.5" customHeight="1"/>
    <row r="68411" ht="13.5" customHeight="1"/>
    <row r="68413" ht="13.5" customHeight="1"/>
    <row r="68415" ht="13.5" customHeight="1"/>
    <row r="68417" ht="13.5" customHeight="1"/>
    <row r="68419" ht="13.5" customHeight="1"/>
    <row r="68421" ht="13.5" customHeight="1"/>
    <row r="68423" ht="13.5" customHeight="1"/>
    <row r="68425" ht="13.5" customHeight="1"/>
    <row r="68427" ht="13.5" customHeight="1"/>
    <row r="68429" ht="13.5" customHeight="1"/>
    <row r="68431" ht="13.5" customHeight="1"/>
    <row r="68433" ht="13.5" customHeight="1"/>
    <row r="68435" ht="13.5" customHeight="1"/>
    <row r="68437" ht="13.5" customHeight="1"/>
    <row r="68439" ht="13.5" customHeight="1"/>
    <row r="68441" ht="13.5" customHeight="1"/>
    <row r="68443" ht="13.5" customHeight="1"/>
    <row r="68445" ht="13.5" customHeight="1"/>
    <row r="68447" ht="13.5" customHeight="1"/>
    <row r="68449" ht="13.5" customHeight="1"/>
    <row r="68451" ht="13.5" customHeight="1"/>
    <row r="68453" ht="13.5" customHeight="1"/>
    <row r="68455" ht="13.5" customHeight="1"/>
    <row r="68457" ht="13.5" customHeight="1"/>
    <row r="68459" ht="13.5" customHeight="1"/>
    <row r="68461" ht="13.5" customHeight="1"/>
    <row r="68463" ht="13.5" customHeight="1"/>
    <row r="68465" ht="13.5" customHeight="1"/>
    <row r="68467" ht="13.5" customHeight="1"/>
    <row r="68469" ht="13.5" customHeight="1"/>
    <row r="68471" ht="13.5" customHeight="1"/>
    <row r="68473" ht="13.5" customHeight="1"/>
    <row r="68475" ht="13.5" customHeight="1"/>
    <row r="68477" ht="13.5" customHeight="1"/>
    <row r="68479" ht="13.5" customHeight="1"/>
    <row r="68481" ht="13.5" customHeight="1"/>
    <row r="68483" ht="13.5" customHeight="1"/>
    <row r="68485" ht="13.5" customHeight="1"/>
    <row r="68487" ht="13.5" customHeight="1"/>
    <row r="68489" ht="13.5" customHeight="1"/>
    <row r="68491" ht="13.5" customHeight="1"/>
    <row r="68493" ht="13.5" customHeight="1"/>
    <row r="68495" ht="13.5" customHeight="1"/>
    <row r="68497" ht="13.5" customHeight="1"/>
    <row r="68499" ht="13.5" customHeight="1"/>
    <row r="68501" ht="13.5" customHeight="1"/>
    <row r="68503" ht="13.5" customHeight="1"/>
    <row r="68505" ht="13.5" customHeight="1"/>
    <row r="68507" ht="13.5" customHeight="1"/>
    <row r="68509" ht="13.5" customHeight="1"/>
    <row r="68511" ht="13.5" customHeight="1"/>
    <row r="68513" ht="13.5" customHeight="1"/>
    <row r="68515" ht="13.5" customHeight="1"/>
    <row r="68517" ht="13.5" customHeight="1"/>
    <row r="68519" ht="13.5" customHeight="1"/>
    <row r="68521" ht="13.5" customHeight="1"/>
    <row r="68523" ht="13.5" customHeight="1"/>
    <row r="68525" ht="13.5" customHeight="1"/>
    <row r="68527" ht="13.5" customHeight="1"/>
    <row r="68529" ht="13.5" customHeight="1"/>
    <row r="68531" ht="13.5" customHeight="1"/>
    <row r="68533" ht="13.5" customHeight="1"/>
    <row r="68535" ht="13.5" customHeight="1"/>
    <row r="68537" ht="13.5" customHeight="1"/>
    <row r="68539" ht="13.5" customHeight="1"/>
    <row r="68541" ht="13.5" customHeight="1"/>
    <row r="68543" ht="13.5" customHeight="1"/>
    <row r="68545" ht="13.5" customHeight="1"/>
    <row r="68547" ht="13.5" customHeight="1"/>
    <row r="68549" ht="13.5" customHeight="1"/>
    <row r="68551" ht="13.5" customHeight="1"/>
    <row r="68553" ht="13.5" customHeight="1"/>
    <row r="68555" ht="13.5" customHeight="1"/>
    <row r="68557" ht="13.5" customHeight="1"/>
    <row r="68559" ht="13.5" customHeight="1"/>
    <row r="68561" ht="13.5" customHeight="1"/>
    <row r="68563" ht="13.5" customHeight="1"/>
    <row r="68565" ht="13.5" customHeight="1"/>
    <row r="68567" ht="13.5" customHeight="1"/>
    <row r="68569" ht="13.5" customHeight="1"/>
    <row r="68571" ht="13.5" customHeight="1"/>
    <row r="68573" ht="13.5" customHeight="1"/>
    <row r="68575" ht="13.5" customHeight="1"/>
    <row r="68577" ht="13.5" customHeight="1"/>
    <row r="68579" ht="13.5" customHeight="1"/>
    <row r="68581" ht="13.5" customHeight="1"/>
    <row r="68583" ht="13.5" customHeight="1"/>
    <row r="68585" ht="13.5" customHeight="1"/>
    <row r="68587" ht="13.5" customHeight="1"/>
    <row r="68589" ht="13.5" customHeight="1"/>
    <row r="68591" ht="13.5" customHeight="1"/>
    <row r="68593" ht="13.5" customHeight="1"/>
    <row r="68595" ht="13.5" customHeight="1"/>
    <row r="68597" ht="13.5" customHeight="1"/>
    <row r="68599" ht="13.5" customHeight="1"/>
    <row r="68601" ht="13.5" customHeight="1"/>
    <row r="68603" ht="13.5" customHeight="1"/>
    <row r="68605" ht="13.5" customHeight="1"/>
    <row r="68607" ht="13.5" customHeight="1"/>
    <row r="68609" ht="13.5" customHeight="1"/>
    <row r="68611" ht="13.5" customHeight="1"/>
    <row r="68613" ht="13.5" customHeight="1"/>
    <row r="68615" ht="13.5" customHeight="1"/>
    <row r="68617" ht="13.5" customHeight="1"/>
    <row r="68619" ht="13.5" customHeight="1"/>
    <row r="68621" ht="13.5" customHeight="1"/>
    <row r="68623" ht="13.5" customHeight="1"/>
    <row r="68625" ht="13.5" customHeight="1"/>
    <row r="68627" ht="13.5" customHeight="1"/>
    <row r="68629" ht="13.5" customHeight="1"/>
    <row r="68631" ht="13.5" customHeight="1"/>
    <row r="68633" ht="13.5" customHeight="1"/>
    <row r="68635" ht="13.5" customHeight="1"/>
    <row r="68637" ht="13.5" customHeight="1"/>
    <row r="68639" ht="13.5" customHeight="1"/>
    <row r="68641" ht="13.5" customHeight="1"/>
    <row r="68643" ht="13.5" customHeight="1"/>
    <row r="68645" ht="13.5" customHeight="1"/>
    <row r="68647" ht="13.5" customHeight="1"/>
    <row r="68649" ht="13.5" customHeight="1"/>
    <row r="68651" ht="13.5" customHeight="1"/>
    <row r="68653" ht="13.5" customHeight="1"/>
    <row r="68655" ht="13.5" customHeight="1"/>
    <row r="68657" ht="13.5" customHeight="1"/>
    <row r="68659" ht="13.5" customHeight="1"/>
    <row r="68661" ht="13.5" customHeight="1"/>
    <row r="68663" ht="13.5" customHeight="1"/>
    <row r="68665" ht="13.5" customHeight="1"/>
    <row r="68667" ht="13.5" customHeight="1"/>
    <row r="68669" ht="13.5" customHeight="1"/>
    <row r="68671" ht="13.5" customHeight="1"/>
    <row r="68673" ht="13.5" customHeight="1"/>
    <row r="68675" ht="13.5" customHeight="1"/>
    <row r="68677" ht="13.5" customHeight="1"/>
    <row r="68679" ht="13.5" customHeight="1"/>
    <row r="68681" ht="13.5" customHeight="1"/>
    <row r="68683" ht="13.5" customHeight="1"/>
    <row r="68685" ht="13.5" customHeight="1"/>
    <row r="68687" ht="13.5" customHeight="1"/>
    <row r="68689" ht="13.5" customHeight="1"/>
    <row r="68691" ht="13.5" customHeight="1"/>
    <row r="68693" ht="13.5" customHeight="1"/>
    <row r="68695" ht="13.5" customHeight="1"/>
    <row r="68697" ht="13.5" customHeight="1"/>
    <row r="68699" ht="13.5" customHeight="1"/>
    <row r="68701" ht="13.5" customHeight="1"/>
    <row r="68703" ht="13.5" customHeight="1"/>
    <row r="68705" ht="13.5" customHeight="1"/>
    <row r="68707" ht="13.5" customHeight="1"/>
    <row r="68709" ht="13.5" customHeight="1"/>
    <row r="68711" ht="13.5" customHeight="1"/>
    <row r="68713" ht="13.5" customHeight="1"/>
    <row r="68715" ht="13.5" customHeight="1"/>
    <row r="68717" ht="13.5" customHeight="1"/>
    <row r="68719" ht="13.5" customHeight="1"/>
    <row r="68721" ht="13.5" customHeight="1"/>
    <row r="68723" ht="13.5" customHeight="1"/>
    <row r="68725" ht="13.5" customHeight="1"/>
    <row r="68727" ht="13.5" customHeight="1"/>
    <row r="68729" ht="13.5" customHeight="1"/>
    <row r="68731" ht="13.5" customHeight="1"/>
    <row r="68733" ht="13.5" customHeight="1"/>
    <row r="68735" ht="13.5" customHeight="1"/>
    <row r="68737" ht="13.5" customHeight="1"/>
    <row r="68739" ht="13.5" customHeight="1"/>
    <row r="68741" ht="13.5" customHeight="1"/>
    <row r="68743" ht="13.5" customHeight="1"/>
    <row r="68745" ht="13.5" customHeight="1"/>
    <row r="68747" ht="13.5" customHeight="1"/>
    <row r="68749" ht="13.5" customHeight="1"/>
    <row r="68751" ht="13.5" customHeight="1"/>
    <row r="68753" ht="13.5" customHeight="1"/>
    <row r="68755" ht="13.5" customHeight="1"/>
    <row r="68757" ht="13.5" customHeight="1"/>
    <row r="68759" ht="13.5" customHeight="1"/>
    <row r="68761" ht="13.5" customHeight="1"/>
    <row r="68763" ht="13.5" customHeight="1"/>
    <row r="68765" ht="13.5" customHeight="1"/>
    <row r="68767" ht="13.5" customHeight="1"/>
    <row r="68769" ht="13.5" customHeight="1"/>
    <row r="68771" ht="13.5" customHeight="1"/>
    <row r="68773" ht="13.5" customHeight="1"/>
    <row r="68775" ht="13.5" customHeight="1"/>
    <row r="68777" ht="13.5" customHeight="1"/>
    <row r="68779" ht="13.5" customHeight="1"/>
    <row r="68781" ht="13.5" customHeight="1"/>
    <row r="68783" ht="13.5" customHeight="1"/>
    <row r="68785" ht="13.5" customHeight="1"/>
    <row r="68787" ht="13.5" customHeight="1"/>
    <row r="68789" ht="13.5" customHeight="1"/>
    <row r="68791" ht="13.5" customHeight="1"/>
    <row r="68793" ht="13.5" customHeight="1"/>
    <row r="68795" ht="13.5" customHeight="1"/>
    <row r="68797" ht="13.5" customHeight="1"/>
    <row r="68799" ht="13.5" customHeight="1"/>
    <row r="68801" ht="13.5" customHeight="1"/>
    <row r="68803" ht="13.5" customHeight="1"/>
    <row r="68805" ht="13.5" customHeight="1"/>
    <row r="68807" ht="13.5" customHeight="1"/>
    <row r="68809" ht="13.5" customHeight="1"/>
    <row r="68811" ht="13.5" customHeight="1"/>
    <row r="68813" ht="13.5" customHeight="1"/>
    <row r="68815" ht="13.5" customHeight="1"/>
    <row r="68817" ht="13.5" customHeight="1"/>
    <row r="68819" ht="13.5" customHeight="1"/>
    <row r="68821" ht="13.5" customHeight="1"/>
    <row r="68823" ht="13.5" customHeight="1"/>
    <row r="68825" ht="13.5" customHeight="1"/>
    <row r="68827" ht="13.5" customHeight="1"/>
    <row r="68829" ht="13.5" customHeight="1"/>
    <row r="68831" ht="13.5" customHeight="1"/>
    <row r="68833" ht="13.5" customHeight="1"/>
    <row r="68835" ht="13.5" customHeight="1"/>
    <row r="68837" ht="13.5" customHeight="1"/>
    <row r="68839" ht="13.5" customHeight="1"/>
    <row r="68841" ht="13.5" customHeight="1"/>
    <row r="68843" ht="13.5" customHeight="1"/>
    <row r="68845" ht="13.5" customHeight="1"/>
    <row r="68847" ht="13.5" customHeight="1"/>
    <row r="68849" ht="13.5" customHeight="1"/>
    <row r="68851" ht="13.5" customHeight="1"/>
    <row r="68853" ht="13.5" customHeight="1"/>
    <row r="68855" ht="13.5" customHeight="1"/>
    <row r="68857" ht="13.5" customHeight="1"/>
    <row r="68859" ht="13.5" customHeight="1"/>
    <row r="68861" ht="13.5" customHeight="1"/>
    <row r="68863" ht="13.5" customHeight="1"/>
    <row r="68865" ht="13.5" customHeight="1"/>
    <row r="68867" ht="13.5" customHeight="1"/>
    <row r="68869" ht="13.5" customHeight="1"/>
    <row r="68871" ht="13.5" customHeight="1"/>
    <row r="68873" ht="13.5" customHeight="1"/>
    <row r="68875" ht="13.5" customHeight="1"/>
    <row r="68877" ht="13.5" customHeight="1"/>
    <row r="68879" ht="13.5" customHeight="1"/>
    <row r="68881" ht="13.5" customHeight="1"/>
    <row r="68883" ht="13.5" customHeight="1"/>
    <row r="68885" ht="13.5" customHeight="1"/>
    <row r="68887" ht="13.5" customHeight="1"/>
    <row r="68889" ht="13.5" customHeight="1"/>
    <row r="68891" ht="13.5" customHeight="1"/>
    <row r="68893" ht="13.5" customHeight="1"/>
    <row r="68895" ht="13.5" customHeight="1"/>
    <row r="68897" ht="13.5" customHeight="1"/>
    <row r="68899" ht="13.5" customHeight="1"/>
    <row r="68901" ht="13.5" customHeight="1"/>
    <row r="68903" ht="13.5" customHeight="1"/>
    <row r="68905" ht="13.5" customHeight="1"/>
    <row r="68907" ht="13.5" customHeight="1"/>
    <row r="68909" ht="13.5" customHeight="1"/>
    <row r="68911" ht="13.5" customHeight="1"/>
    <row r="68913" ht="13.5" customHeight="1"/>
    <row r="68915" ht="13.5" customHeight="1"/>
    <row r="68917" ht="13.5" customHeight="1"/>
    <row r="68919" ht="13.5" customHeight="1"/>
    <row r="68921" ht="13.5" customHeight="1"/>
    <row r="68923" ht="13.5" customHeight="1"/>
    <row r="68925" ht="13.5" customHeight="1"/>
    <row r="68927" ht="13.5" customHeight="1"/>
    <row r="68929" ht="13.5" customHeight="1"/>
    <row r="68931" ht="13.5" customHeight="1"/>
    <row r="68933" ht="13.5" customHeight="1"/>
    <row r="68935" ht="13.5" customHeight="1"/>
    <row r="68937" ht="13.5" customHeight="1"/>
    <row r="68939" ht="13.5" customHeight="1"/>
    <row r="68941" ht="13.5" customHeight="1"/>
    <row r="68943" ht="13.5" customHeight="1"/>
    <row r="68945" ht="13.5" customHeight="1"/>
    <row r="68947" ht="13.5" customHeight="1"/>
    <row r="68949" ht="13.5" customHeight="1"/>
    <row r="68951" ht="13.5" customHeight="1"/>
    <row r="68953" ht="13.5" customHeight="1"/>
    <row r="68955" ht="13.5" customHeight="1"/>
    <row r="68957" ht="13.5" customHeight="1"/>
    <row r="68959" ht="13.5" customHeight="1"/>
    <row r="68961" ht="13.5" customHeight="1"/>
    <row r="68963" ht="13.5" customHeight="1"/>
    <row r="68965" ht="13.5" customHeight="1"/>
    <row r="68967" ht="13.5" customHeight="1"/>
    <row r="68969" ht="13.5" customHeight="1"/>
    <row r="68971" ht="13.5" customHeight="1"/>
    <row r="68973" ht="13.5" customHeight="1"/>
    <row r="68975" ht="13.5" customHeight="1"/>
    <row r="68977" ht="13.5" customHeight="1"/>
    <row r="68979" ht="13.5" customHeight="1"/>
    <row r="68981" ht="13.5" customHeight="1"/>
    <row r="68983" ht="13.5" customHeight="1"/>
    <row r="68985" ht="13.5" customHeight="1"/>
    <row r="68987" ht="13.5" customHeight="1"/>
    <row r="68989" ht="13.5" customHeight="1"/>
    <row r="68991" ht="13.5" customHeight="1"/>
    <row r="68993" ht="13.5" customHeight="1"/>
    <row r="68995" ht="13.5" customHeight="1"/>
    <row r="68997" ht="13.5" customHeight="1"/>
    <row r="68999" ht="13.5" customHeight="1"/>
    <row r="69001" ht="13.5" customHeight="1"/>
    <row r="69003" ht="13.5" customHeight="1"/>
    <row r="69005" ht="13.5" customHeight="1"/>
    <row r="69007" ht="13.5" customHeight="1"/>
    <row r="69009" ht="13.5" customHeight="1"/>
    <row r="69011" ht="13.5" customHeight="1"/>
    <row r="69013" ht="13.5" customHeight="1"/>
    <row r="69015" ht="13.5" customHeight="1"/>
    <row r="69017" ht="13.5" customHeight="1"/>
    <row r="69019" ht="13.5" customHeight="1"/>
    <row r="69021" ht="13.5" customHeight="1"/>
    <row r="69023" ht="13.5" customHeight="1"/>
    <row r="69025" ht="13.5" customHeight="1"/>
    <row r="69027" ht="13.5" customHeight="1"/>
    <row r="69029" ht="13.5" customHeight="1"/>
    <row r="69031" ht="13.5" customHeight="1"/>
    <row r="69033" ht="13.5" customHeight="1"/>
    <row r="69035" ht="13.5" customHeight="1"/>
    <row r="69037" ht="13.5" customHeight="1"/>
    <row r="69039" ht="13.5" customHeight="1"/>
    <row r="69041" ht="13.5" customHeight="1"/>
    <row r="69043" ht="13.5" customHeight="1"/>
    <row r="69045" ht="13.5" customHeight="1"/>
    <row r="69047" ht="13.5" customHeight="1"/>
    <row r="69049" ht="13.5" customHeight="1"/>
    <row r="69051" ht="13.5" customHeight="1"/>
    <row r="69053" ht="13.5" customHeight="1"/>
    <row r="69055" ht="13.5" customHeight="1"/>
    <row r="69057" ht="13.5" customHeight="1"/>
    <row r="69059" ht="13.5" customHeight="1"/>
    <row r="69061" ht="13.5" customHeight="1"/>
    <row r="69063" ht="13.5" customHeight="1"/>
    <row r="69065" ht="13.5" customHeight="1"/>
    <row r="69067" ht="13.5" customHeight="1"/>
    <row r="69069" ht="13.5" customHeight="1"/>
    <row r="69071" ht="13.5" customHeight="1"/>
    <row r="69073" ht="13.5" customHeight="1"/>
    <row r="69075" ht="13.5" customHeight="1"/>
    <row r="69077" ht="13.5" customHeight="1"/>
    <row r="69079" ht="13.5" customHeight="1"/>
    <row r="69081" ht="13.5" customHeight="1"/>
    <row r="69083" ht="13.5" customHeight="1"/>
    <row r="69085" ht="13.5" customHeight="1"/>
    <row r="69087" ht="13.5" customHeight="1"/>
    <row r="69089" ht="13.5" customHeight="1"/>
    <row r="69091" ht="13.5" customHeight="1"/>
    <row r="69093" ht="13.5" customHeight="1"/>
    <row r="69095" ht="13.5" customHeight="1"/>
    <row r="69097" ht="13.5" customHeight="1"/>
    <row r="69099" ht="13.5" customHeight="1"/>
    <row r="69101" ht="13.5" customHeight="1"/>
    <row r="69103" ht="13.5" customHeight="1"/>
    <row r="69105" ht="13.5" customHeight="1"/>
    <row r="69107" ht="13.5" customHeight="1"/>
    <row r="69109" ht="13.5" customHeight="1"/>
    <row r="69111" ht="13.5" customHeight="1"/>
    <row r="69113" ht="13.5" customHeight="1"/>
    <row r="69115" ht="13.5" customHeight="1"/>
    <row r="69117" ht="13.5" customHeight="1"/>
    <row r="69119" ht="13.5" customHeight="1"/>
    <row r="69121" ht="13.5" customHeight="1"/>
    <row r="69123" ht="13.5" customHeight="1"/>
    <row r="69125" ht="13.5" customHeight="1"/>
    <row r="69127" ht="13.5" customHeight="1"/>
    <row r="69129" ht="13.5" customHeight="1"/>
    <row r="69131" ht="13.5" customHeight="1"/>
    <row r="69133" ht="13.5" customHeight="1"/>
    <row r="69135" ht="13.5" customHeight="1"/>
    <row r="69137" ht="13.5" customHeight="1"/>
    <row r="69139" ht="13.5" customHeight="1"/>
    <row r="69141" ht="13.5" customHeight="1"/>
    <row r="69143" ht="13.5" customHeight="1"/>
    <row r="69145" ht="13.5" customHeight="1"/>
    <row r="69147" ht="13.5" customHeight="1"/>
    <row r="69149" ht="13.5" customHeight="1"/>
    <row r="69151" ht="13.5" customHeight="1"/>
    <row r="69153" ht="13.5" customHeight="1"/>
    <row r="69155" ht="13.5" customHeight="1"/>
    <row r="69157" ht="13.5" customHeight="1"/>
    <row r="69159" ht="13.5" customHeight="1"/>
    <row r="69161" ht="13.5" customHeight="1"/>
    <row r="69163" ht="13.5" customHeight="1"/>
    <row r="69165" ht="13.5" customHeight="1"/>
    <row r="69167" ht="13.5" customHeight="1"/>
    <row r="69169" ht="13.5" customHeight="1"/>
    <row r="69171" ht="13.5" customHeight="1"/>
    <row r="69173" ht="13.5" customHeight="1"/>
    <row r="69175" ht="13.5" customHeight="1"/>
    <row r="69177" ht="13.5" customHeight="1"/>
    <row r="69179" ht="13.5" customHeight="1"/>
    <row r="69181" ht="13.5" customHeight="1"/>
    <row r="69183" ht="13.5" customHeight="1"/>
    <row r="69185" ht="13.5" customHeight="1"/>
    <row r="69187" ht="13.5" customHeight="1"/>
    <row r="69189" ht="13.5" customHeight="1"/>
    <row r="69191" ht="13.5" customHeight="1"/>
    <row r="69193" ht="13.5" customHeight="1"/>
    <row r="69195" ht="13.5" customHeight="1"/>
    <row r="69197" ht="13.5" customHeight="1"/>
    <row r="69199" ht="13.5" customHeight="1"/>
    <row r="69201" ht="13.5" customHeight="1"/>
    <row r="69203" ht="13.5" customHeight="1"/>
    <row r="69205" ht="13.5" customHeight="1"/>
    <row r="69207" ht="13.5" customHeight="1"/>
    <row r="69209" ht="13.5" customHeight="1"/>
    <row r="69211" ht="13.5" customHeight="1"/>
    <row r="69213" ht="13.5" customHeight="1"/>
    <row r="69215" ht="13.5" customHeight="1"/>
    <row r="69217" ht="13.5" customHeight="1"/>
    <row r="69219" ht="13.5" customHeight="1"/>
    <row r="69221" ht="13.5" customHeight="1"/>
    <row r="69223" ht="13.5" customHeight="1"/>
    <row r="69225" ht="13.5" customHeight="1"/>
    <row r="69227" ht="13.5" customHeight="1"/>
    <row r="69229" ht="13.5" customHeight="1"/>
    <row r="69231" ht="13.5" customHeight="1"/>
    <row r="69233" ht="13.5" customHeight="1"/>
    <row r="69235" ht="13.5" customHeight="1"/>
    <row r="69237" ht="13.5" customHeight="1"/>
    <row r="69239" ht="13.5" customHeight="1"/>
    <row r="69241" ht="13.5" customHeight="1"/>
    <row r="69243" ht="13.5" customHeight="1"/>
    <row r="69245" ht="13.5" customHeight="1"/>
    <row r="69247" ht="13.5" customHeight="1"/>
    <row r="69249" ht="13.5" customHeight="1"/>
    <row r="69251" ht="13.5" customHeight="1"/>
    <row r="69253" ht="13.5" customHeight="1"/>
    <row r="69255" ht="13.5" customHeight="1"/>
    <row r="69257" ht="13.5" customHeight="1"/>
    <row r="69259" ht="13.5" customHeight="1"/>
    <row r="69261" ht="13.5" customHeight="1"/>
    <row r="69263" ht="13.5" customHeight="1"/>
    <row r="69265" ht="13.5" customHeight="1"/>
    <row r="69267" ht="13.5" customHeight="1"/>
    <row r="69269" ht="13.5" customHeight="1"/>
    <row r="69271" ht="13.5" customHeight="1"/>
    <row r="69273" ht="13.5" customHeight="1"/>
    <row r="69275" ht="13.5" customHeight="1"/>
    <row r="69277" ht="13.5" customHeight="1"/>
    <row r="69279" ht="13.5" customHeight="1"/>
    <row r="69281" ht="13.5" customHeight="1"/>
    <row r="69283" ht="13.5" customHeight="1"/>
    <row r="69285" ht="13.5" customHeight="1"/>
    <row r="69287" ht="13.5" customHeight="1"/>
    <row r="69289" ht="13.5" customHeight="1"/>
    <row r="69291" ht="13.5" customHeight="1"/>
    <row r="69293" ht="13.5" customHeight="1"/>
    <row r="69295" ht="13.5" customHeight="1"/>
    <row r="69297" ht="13.5" customHeight="1"/>
    <row r="69299" ht="13.5" customHeight="1"/>
    <row r="69301" ht="13.5" customHeight="1"/>
    <row r="69303" ht="13.5" customHeight="1"/>
    <row r="69305" ht="13.5" customHeight="1"/>
    <row r="69307" ht="13.5" customHeight="1"/>
    <row r="69309" ht="13.5" customHeight="1"/>
    <row r="69311" ht="13.5" customHeight="1"/>
    <row r="69313" ht="13.5" customHeight="1"/>
    <row r="69315" ht="13.5" customHeight="1"/>
    <row r="69317" ht="13.5" customHeight="1"/>
    <row r="69319" ht="13.5" customHeight="1"/>
    <row r="69321" ht="13.5" customHeight="1"/>
    <row r="69323" ht="13.5" customHeight="1"/>
    <row r="69325" ht="13.5" customHeight="1"/>
    <row r="69327" ht="13.5" customHeight="1"/>
    <row r="69329" ht="13.5" customHeight="1"/>
    <row r="69331" ht="13.5" customHeight="1"/>
    <row r="69333" ht="13.5" customHeight="1"/>
    <row r="69335" ht="13.5" customHeight="1"/>
    <row r="69337" ht="13.5" customHeight="1"/>
    <row r="69339" ht="13.5" customHeight="1"/>
    <row r="69341" ht="13.5" customHeight="1"/>
    <row r="69343" ht="13.5" customHeight="1"/>
    <row r="69345" ht="13.5" customHeight="1"/>
    <row r="69347" ht="13.5" customHeight="1"/>
    <row r="69349" ht="13.5" customHeight="1"/>
    <row r="69351" ht="13.5" customHeight="1"/>
    <row r="69353" ht="13.5" customHeight="1"/>
    <row r="69355" ht="13.5" customHeight="1"/>
    <row r="69357" ht="13.5" customHeight="1"/>
    <row r="69359" ht="13.5" customHeight="1"/>
    <row r="69361" ht="13.5" customHeight="1"/>
    <row r="69363" ht="13.5" customHeight="1"/>
    <row r="69365" ht="13.5" customHeight="1"/>
    <row r="69367" ht="13.5" customHeight="1"/>
    <row r="69369" ht="13.5" customHeight="1"/>
    <row r="69371" ht="13.5" customHeight="1"/>
    <row r="69373" ht="13.5" customHeight="1"/>
    <row r="69375" ht="13.5" customHeight="1"/>
    <row r="69377" ht="13.5" customHeight="1"/>
    <row r="69379" ht="13.5" customHeight="1"/>
    <row r="69381" ht="13.5" customHeight="1"/>
    <row r="69383" ht="13.5" customHeight="1"/>
    <row r="69385" ht="13.5" customHeight="1"/>
    <row r="69387" ht="13.5" customHeight="1"/>
    <row r="69389" ht="13.5" customHeight="1"/>
    <row r="69391" ht="13.5" customHeight="1"/>
    <row r="69393" ht="13.5" customHeight="1"/>
    <row r="69395" ht="13.5" customHeight="1"/>
    <row r="69397" ht="13.5" customHeight="1"/>
    <row r="69399" ht="13.5" customHeight="1"/>
    <row r="69401" ht="13.5" customHeight="1"/>
    <row r="69403" ht="13.5" customHeight="1"/>
    <row r="69405" ht="13.5" customHeight="1"/>
    <row r="69407" ht="13.5" customHeight="1"/>
    <row r="69409" ht="13.5" customHeight="1"/>
    <row r="69411" ht="13.5" customHeight="1"/>
    <row r="69413" ht="13.5" customHeight="1"/>
    <row r="69415" ht="13.5" customHeight="1"/>
    <row r="69417" ht="13.5" customHeight="1"/>
    <row r="69419" ht="13.5" customHeight="1"/>
    <row r="69421" ht="13.5" customHeight="1"/>
    <row r="69423" ht="13.5" customHeight="1"/>
    <row r="69425" ht="13.5" customHeight="1"/>
    <row r="69427" ht="13.5" customHeight="1"/>
    <row r="69429" ht="13.5" customHeight="1"/>
    <row r="69431" ht="13.5" customHeight="1"/>
    <row r="69433" ht="13.5" customHeight="1"/>
    <row r="69435" ht="13.5" customHeight="1"/>
    <row r="69437" ht="13.5" customHeight="1"/>
    <row r="69439" ht="13.5" customHeight="1"/>
    <row r="69441" ht="13.5" customHeight="1"/>
    <row r="69443" ht="13.5" customHeight="1"/>
    <row r="69445" ht="13.5" customHeight="1"/>
    <row r="69447" ht="13.5" customHeight="1"/>
    <row r="69449" ht="13.5" customHeight="1"/>
    <row r="69451" ht="13.5" customHeight="1"/>
    <row r="69453" ht="13.5" customHeight="1"/>
    <row r="69455" ht="13.5" customHeight="1"/>
    <row r="69457" ht="13.5" customHeight="1"/>
    <row r="69459" ht="13.5" customHeight="1"/>
    <row r="69461" ht="13.5" customHeight="1"/>
    <row r="69463" ht="13.5" customHeight="1"/>
    <row r="69465" ht="13.5" customHeight="1"/>
    <row r="69467" ht="13.5" customHeight="1"/>
    <row r="69469" ht="13.5" customHeight="1"/>
    <row r="69471" ht="13.5" customHeight="1"/>
    <row r="69473" ht="13.5" customHeight="1"/>
    <row r="69475" ht="13.5" customHeight="1"/>
    <row r="69477" ht="13.5" customHeight="1"/>
    <row r="69479" ht="13.5" customHeight="1"/>
    <row r="69481" ht="13.5" customHeight="1"/>
    <row r="69483" ht="13.5" customHeight="1"/>
    <row r="69485" ht="13.5" customHeight="1"/>
    <row r="69487" ht="13.5" customHeight="1"/>
    <row r="69489" ht="13.5" customHeight="1"/>
    <row r="69491" ht="13.5" customHeight="1"/>
    <row r="69493" ht="13.5" customHeight="1"/>
    <row r="69495" ht="13.5" customHeight="1"/>
    <row r="69497" ht="13.5" customHeight="1"/>
    <row r="69499" ht="13.5" customHeight="1"/>
    <row r="69501" ht="13.5" customHeight="1"/>
    <row r="69503" ht="13.5" customHeight="1"/>
    <row r="69505" ht="13.5" customHeight="1"/>
    <row r="69507" ht="13.5" customHeight="1"/>
    <row r="69509" ht="13.5" customHeight="1"/>
    <row r="69511" ht="13.5" customHeight="1"/>
    <row r="69513" ht="13.5" customHeight="1"/>
    <row r="69515" ht="13.5" customHeight="1"/>
    <row r="69517" ht="13.5" customHeight="1"/>
    <row r="69519" ht="13.5" customHeight="1"/>
    <row r="69521" ht="13.5" customHeight="1"/>
    <row r="69523" ht="13.5" customHeight="1"/>
    <row r="69525" ht="13.5" customHeight="1"/>
    <row r="69527" ht="13.5" customHeight="1"/>
    <row r="69529" ht="13.5" customHeight="1"/>
    <row r="69531" ht="13.5" customHeight="1"/>
    <row r="69533" ht="13.5" customHeight="1"/>
    <row r="69535" ht="13.5" customHeight="1"/>
    <row r="69537" ht="13.5" customHeight="1"/>
    <row r="69539" ht="13.5" customHeight="1"/>
    <row r="69541" ht="13.5" customHeight="1"/>
    <row r="69543" ht="13.5" customHeight="1"/>
    <row r="69545" ht="13.5" customHeight="1"/>
    <row r="69547" ht="13.5" customHeight="1"/>
    <row r="69549" ht="13.5" customHeight="1"/>
    <row r="69551" ht="13.5" customHeight="1"/>
    <row r="69553" ht="13.5" customHeight="1"/>
    <row r="69555" ht="13.5" customHeight="1"/>
    <row r="69557" ht="13.5" customHeight="1"/>
    <row r="69559" ht="13.5" customHeight="1"/>
    <row r="69561" ht="13.5" customHeight="1"/>
    <row r="69563" ht="13.5" customHeight="1"/>
    <row r="69565" ht="13.5" customHeight="1"/>
    <row r="69567" ht="13.5" customHeight="1"/>
    <row r="69569" ht="13.5" customHeight="1"/>
    <row r="69571" ht="13.5" customHeight="1"/>
    <row r="69573" ht="13.5" customHeight="1"/>
    <row r="69575" ht="13.5" customHeight="1"/>
    <row r="69577" ht="13.5" customHeight="1"/>
    <row r="69579" ht="13.5" customHeight="1"/>
    <row r="69581" ht="13.5" customHeight="1"/>
    <row r="69583" ht="13.5" customHeight="1"/>
    <row r="69585" ht="13.5" customHeight="1"/>
    <row r="69587" ht="13.5" customHeight="1"/>
    <row r="69589" ht="13.5" customHeight="1"/>
    <row r="69591" ht="13.5" customHeight="1"/>
    <row r="69593" ht="13.5" customHeight="1"/>
    <row r="69595" ht="13.5" customHeight="1"/>
    <row r="69597" ht="13.5" customHeight="1"/>
    <row r="69599" ht="13.5" customHeight="1"/>
    <row r="69601" ht="13.5" customHeight="1"/>
    <row r="69603" ht="13.5" customHeight="1"/>
    <row r="69605" ht="13.5" customHeight="1"/>
    <row r="69607" ht="13.5" customHeight="1"/>
    <row r="69609" ht="13.5" customHeight="1"/>
    <row r="69611" ht="13.5" customHeight="1"/>
    <row r="69613" ht="13.5" customHeight="1"/>
    <row r="69615" ht="13.5" customHeight="1"/>
    <row r="69617" ht="13.5" customHeight="1"/>
    <row r="69619" ht="13.5" customHeight="1"/>
    <row r="69621" ht="13.5" customHeight="1"/>
    <row r="69623" ht="13.5" customHeight="1"/>
    <row r="69625" ht="13.5" customHeight="1"/>
    <row r="69627" ht="13.5" customHeight="1"/>
    <row r="69629" ht="13.5" customHeight="1"/>
    <row r="69631" ht="13.5" customHeight="1"/>
    <row r="69633" ht="13.5" customHeight="1"/>
    <row r="69635" ht="13.5" customHeight="1"/>
    <row r="69637" ht="13.5" customHeight="1"/>
    <row r="69639" ht="13.5" customHeight="1"/>
    <row r="69641" ht="13.5" customHeight="1"/>
    <row r="69643" ht="13.5" customHeight="1"/>
    <row r="69645" ht="13.5" customHeight="1"/>
    <row r="69647" ht="13.5" customHeight="1"/>
    <row r="69649" ht="13.5" customHeight="1"/>
    <row r="69651" ht="13.5" customHeight="1"/>
    <row r="69653" ht="13.5" customHeight="1"/>
    <row r="69655" ht="13.5" customHeight="1"/>
    <row r="69657" ht="13.5" customHeight="1"/>
    <row r="69659" ht="13.5" customHeight="1"/>
    <row r="69661" ht="13.5" customHeight="1"/>
    <row r="69663" ht="13.5" customHeight="1"/>
    <row r="69665" ht="13.5" customHeight="1"/>
    <row r="69667" ht="13.5" customHeight="1"/>
    <row r="69669" ht="13.5" customHeight="1"/>
    <row r="69671" ht="13.5" customHeight="1"/>
    <row r="69673" ht="13.5" customHeight="1"/>
    <row r="69675" ht="13.5" customHeight="1"/>
    <row r="69677" ht="13.5" customHeight="1"/>
    <row r="69679" ht="13.5" customHeight="1"/>
    <row r="69681" ht="13.5" customHeight="1"/>
    <row r="69683" ht="13.5" customHeight="1"/>
    <row r="69685" ht="13.5" customHeight="1"/>
    <row r="69687" ht="13.5" customHeight="1"/>
    <row r="69689" ht="13.5" customHeight="1"/>
    <row r="69691" ht="13.5" customHeight="1"/>
    <row r="69693" ht="13.5" customHeight="1"/>
    <row r="69695" ht="13.5" customHeight="1"/>
    <row r="69697" ht="13.5" customHeight="1"/>
    <row r="69699" ht="13.5" customHeight="1"/>
    <row r="69701" ht="13.5" customHeight="1"/>
    <row r="69703" ht="13.5" customHeight="1"/>
    <row r="69705" ht="13.5" customHeight="1"/>
    <row r="69707" ht="13.5" customHeight="1"/>
    <row r="69709" ht="13.5" customHeight="1"/>
    <row r="69711" ht="13.5" customHeight="1"/>
    <row r="69713" ht="13.5" customHeight="1"/>
    <row r="69715" ht="13.5" customHeight="1"/>
    <row r="69717" ht="13.5" customHeight="1"/>
    <row r="69719" ht="13.5" customHeight="1"/>
    <row r="69721" ht="13.5" customHeight="1"/>
    <row r="69723" ht="13.5" customHeight="1"/>
    <row r="69725" ht="13.5" customHeight="1"/>
    <row r="69727" ht="13.5" customHeight="1"/>
    <row r="69729" ht="13.5" customHeight="1"/>
    <row r="69731" ht="13.5" customHeight="1"/>
    <row r="69733" ht="13.5" customHeight="1"/>
    <row r="69735" ht="13.5" customHeight="1"/>
    <row r="69737" ht="13.5" customHeight="1"/>
    <row r="69739" ht="13.5" customHeight="1"/>
    <row r="69741" ht="13.5" customHeight="1"/>
    <row r="69743" ht="13.5" customHeight="1"/>
    <row r="69745" ht="13.5" customHeight="1"/>
    <row r="69747" ht="13.5" customHeight="1"/>
    <row r="69749" ht="13.5" customHeight="1"/>
    <row r="69751" ht="13.5" customHeight="1"/>
    <row r="69753" ht="13.5" customHeight="1"/>
    <row r="69755" ht="13.5" customHeight="1"/>
    <row r="69757" ht="13.5" customHeight="1"/>
    <row r="69759" ht="13.5" customHeight="1"/>
    <row r="69761" ht="13.5" customHeight="1"/>
    <row r="69763" ht="13.5" customHeight="1"/>
    <row r="69765" ht="13.5" customHeight="1"/>
    <row r="69767" ht="13.5" customHeight="1"/>
    <row r="69769" ht="13.5" customHeight="1"/>
    <row r="69771" ht="13.5" customHeight="1"/>
    <row r="69773" ht="13.5" customHeight="1"/>
    <row r="69775" ht="13.5" customHeight="1"/>
    <row r="69777" ht="13.5" customHeight="1"/>
    <row r="69779" ht="13.5" customHeight="1"/>
    <row r="69781" ht="13.5" customHeight="1"/>
    <row r="69783" ht="13.5" customHeight="1"/>
    <row r="69785" ht="13.5" customHeight="1"/>
    <row r="69787" ht="13.5" customHeight="1"/>
    <row r="69789" ht="13.5" customHeight="1"/>
    <row r="69791" ht="13.5" customHeight="1"/>
    <row r="69793" ht="13.5" customHeight="1"/>
    <row r="69795" ht="13.5" customHeight="1"/>
    <row r="69797" ht="13.5" customHeight="1"/>
    <row r="69799" ht="13.5" customHeight="1"/>
    <row r="69801" ht="13.5" customHeight="1"/>
    <row r="69803" ht="13.5" customHeight="1"/>
    <row r="69805" ht="13.5" customHeight="1"/>
    <row r="69807" ht="13.5" customHeight="1"/>
    <row r="69809" ht="13.5" customHeight="1"/>
    <row r="69811" ht="13.5" customHeight="1"/>
    <row r="69813" ht="13.5" customHeight="1"/>
    <row r="69815" ht="13.5" customHeight="1"/>
    <row r="69817" ht="13.5" customHeight="1"/>
    <row r="69819" ht="13.5" customHeight="1"/>
    <row r="69821" ht="13.5" customHeight="1"/>
    <row r="69823" ht="13.5" customHeight="1"/>
    <row r="69825" ht="13.5" customHeight="1"/>
    <row r="69827" ht="13.5" customHeight="1"/>
    <row r="69829" ht="13.5" customHeight="1"/>
    <row r="69831" ht="13.5" customHeight="1"/>
    <row r="69833" ht="13.5" customHeight="1"/>
    <row r="69835" ht="13.5" customHeight="1"/>
    <row r="69837" ht="13.5" customHeight="1"/>
    <row r="69839" ht="13.5" customHeight="1"/>
    <row r="69841" ht="13.5" customHeight="1"/>
    <row r="69843" ht="13.5" customHeight="1"/>
    <row r="69845" ht="13.5" customHeight="1"/>
    <row r="69847" ht="13.5" customHeight="1"/>
    <row r="69849" ht="13.5" customHeight="1"/>
    <row r="69851" ht="13.5" customHeight="1"/>
    <row r="69853" ht="13.5" customHeight="1"/>
    <row r="69855" ht="13.5" customHeight="1"/>
    <row r="69857" ht="13.5" customHeight="1"/>
    <row r="69859" ht="13.5" customHeight="1"/>
    <row r="69861" ht="13.5" customHeight="1"/>
    <row r="69863" ht="13.5" customHeight="1"/>
    <row r="69865" ht="13.5" customHeight="1"/>
    <row r="69867" ht="13.5" customHeight="1"/>
    <row r="69869" ht="13.5" customHeight="1"/>
    <row r="69871" ht="13.5" customHeight="1"/>
    <row r="69873" ht="13.5" customHeight="1"/>
    <row r="69875" ht="13.5" customHeight="1"/>
    <row r="69877" ht="13.5" customHeight="1"/>
    <row r="69879" ht="13.5" customHeight="1"/>
    <row r="69881" ht="13.5" customHeight="1"/>
    <row r="69883" ht="13.5" customHeight="1"/>
    <row r="69885" ht="13.5" customHeight="1"/>
    <row r="69887" ht="13.5" customHeight="1"/>
    <row r="69889" ht="13.5" customHeight="1"/>
    <row r="69891" ht="13.5" customHeight="1"/>
    <row r="69893" ht="13.5" customHeight="1"/>
    <row r="69895" ht="13.5" customHeight="1"/>
    <row r="69897" ht="13.5" customHeight="1"/>
    <row r="69899" ht="13.5" customHeight="1"/>
    <row r="69901" ht="13.5" customHeight="1"/>
    <row r="69903" ht="13.5" customHeight="1"/>
    <row r="69905" ht="13.5" customHeight="1"/>
    <row r="69907" ht="13.5" customHeight="1"/>
    <row r="69909" ht="13.5" customHeight="1"/>
    <row r="69911" ht="13.5" customHeight="1"/>
    <row r="69913" ht="13.5" customHeight="1"/>
    <row r="69915" ht="13.5" customHeight="1"/>
    <row r="69917" ht="13.5" customHeight="1"/>
    <row r="69919" ht="13.5" customHeight="1"/>
    <row r="69921" ht="13.5" customHeight="1"/>
    <row r="69923" ht="13.5" customHeight="1"/>
    <row r="69925" ht="13.5" customHeight="1"/>
    <row r="69927" ht="13.5" customHeight="1"/>
    <row r="69929" ht="13.5" customHeight="1"/>
    <row r="69931" ht="13.5" customHeight="1"/>
    <row r="69933" ht="13.5" customHeight="1"/>
    <row r="69935" ht="13.5" customHeight="1"/>
    <row r="69937" ht="13.5" customHeight="1"/>
    <row r="69939" ht="13.5" customHeight="1"/>
    <row r="69941" ht="13.5" customHeight="1"/>
    <row r="69943" ht="13.5" customHeight="1"/>
    <row r="69945" ht="13.5" customHeight="1"/>
    <row r="69947" ht="13.5" customHeight="1"/>
    <row r="69949" ht="13.5" customHeight="1"/>
    <row r="69951" ht="13.5" customHeight="1"/>
    <row r="69953" ht="13.5" customHeight="1"/>
    <row r="69955" ht="13.5" customHeight="1"/>
    <row r="69957" ht="13.5" customHeight="1"/>
    <row r="69959" ht="13.5" customHeight="1"/>
    <row r="69961" ht="13.5" customHeight="1"/>
    <row r="69963" ht="13.5" customHeight="1"/>
    <row r="69965" ht="13.5" customHeight="1"/>
    <row r="69967" ht="13.5" customHeight="1"/>
    <row r="69969" ht="13.5" customHeight="1"/>
    <row r="69971" ht="13.5" customHeight="1"/>
    <row r="69973" ht="13.5" customHeight="1"/>
    <row r="69975" ht="13.5" customHeight="1"/>
    <row r="69977" ht="13.5" customHeight="1"/>
    <row r="69979" ht="13.5" customHeight="1"/>
    <row r="69981" ht="13.5" customHeight="1"/>
    <row r="69983" ht="13.5" customHeight="1"/>
    <row r="69985" ht="13.5" customHeight="1"/>
    <row r="69987" ht="13.5" customHeight="1"/>
    <row r="69989" ht="13.5" customHeight="1"/>
    <row r="69991" ht="13.5" customHeight="1"/>
    <row r="69993" ht="13.5" customHeight="1"/>
    <row r="69995" ht="13.5" customHeight="1"/>
    <row r="69997" ht="13.5" customHeight="1"/>
    <row r="69999" ht="13.5" customHeight="1"/>
    <row r="70001" ht="13.5" customHeight="1"/>
    <row r="70003" ht="13.5" customHeight="1"/>
    <row r="70005" ht="13.5" customHeight="1"/>
    <row r="70007" ht="13.5" customHeight="1"/>
    <row r="70009" ht="13.5" customHeight="1"/>
    <row r="70011" ht="13.5" customHeight="1"/>
    <row r="70013" ht="13.5" customHeight="1"/>
    <row r="70015" ht="13.5" customHeight="1"/>
    <row r="70017" ht="13.5" customHeight="1"/>
    <row r="70019" ht="13.5" customHeight="1"/>
    <row r="70021" ht="13.5" customHeight="1"/>
    <row r="70023" ht="13.5" customHeight="1"/>
    <row r="70025" ht="13.5" customHeight="1"/>
    <row r="70027" ht="13.5" customHeight="1"/>
    <row r="70029" ht="13.5" customHeight="1"/>
    <row r="70031" ht="13.5" customHeight="1"/>
    <row r="70033" ht="13.5" customHeight="1"/>
    <row r="70035" ht="13.5" customHeight="1"/>
    <row r="70037" ht="13.5" customHeight="1"/>
    <row r="70039" ht="13.5" customHeight="1"/>
    <row r="70041" ht="13.5" customHeight="1"/>
    <row r="70043" ht="13.5" customHeight="1"/>
    <row r="70045" ht="13.5" customHeight="1"/>
    <row r="70047" ht="13.5" customHeight="1"/>
    <row r="70049" ht="13.5" customHeight="1"/>
    <row r="70051" ht="13.5" customHeight="1"/>
    <row r="70053" ht="13.5" customHeight="1"/>
    <row r="70055" ht="13.5" customHeight="1"/>
    <row r="70057" ht="13.5" customHeight="1"/>
    <row r="70059" ht="13.5" customHeight="1"/>
    <row r="70061" ht="13.5" customHeight="1"/>
    <row r="70063" ht="13.5" customHeight="1"/>
    <row r="70065" ht="13.5" customHeight="1"/>
    <row r="70067" ht="13.5" customHeight="1"/>
    <row r="70069" ht="13.5" customHeight="1"/>
    <row r="70071" ht="13.5" customHeight="1"/>
    <row r="70073" ht="13.5" customHeight="1"/>
    <row r="70075" ht="13.5" customHeight="1"/>
    <row r="70077" ht="13.5" customHeight="1"/>
    <row r="70079" ht="13.5" customHeight="1"/>
    <row r="70081" ht="13.5" customHeight="1"/>
    <row r="70083" ht="13.5" customHeight="1"/>
    <row r="70085" ht="13.5" customHeight="1"/>
    <row r="70087" ht="13.5" customHeight="1"/>
    <row r="70089" ht="13.5" customHeight="1"/>
    <row r="70091" ht="13.5" customHeight="1"/>
    <row r="70093" ht="13.5" customHeight="1"/>
    <row r="70095" ht="13.5" customHeight="1"/>
    <row r="70097" ht="13.5" customHeight="1"/>
    <row r="70099" ht="13.5" customHeight="1"/>
    <row r="70101" ht="13.5" customHeight="1"/>
    <row r="70103" ht="13.5" customHeight="1"/>
    <row r="70105" ht="13.5" customHeight="1"/>
    <row r="70107" ht="13.5" customHeight="1"/>
    <row r="70109" ht="13.5" customHeight="1"/>
    <row r="70111" ht="13.5" customHeight="1"/>
    <row r="70113" ht="13.5" customHeight="1"/>
    <row r="70115" ht="13.5" customHeight="1"/>
    <row r="70117" ht="13.5" customHeight="1"/>
    <row r="70119" ht="13.5" customHeight="1"/>
    <row r="70121" ht="13.5" customHeight="1"/>
    <row r="70123" ht="13.5" customHeight="1"/>
    <row r="70125" ht="13.5" customHeight="1"/>
    <row r="70127" ht="13.5" customHeight="1"/>
    <row r="70129" ht="13.5" customHeight="1"/>
    <row r="70131" ht="13.5" customHeight="1"/>
    <row r="70133" ht="13.5" customHeight="1"/>
    <row r="70135" ht="13.5" customHeight="1"/>
    <row r="70137" ht="13.5" customHeight="1"/>
    <row r="70139" ht="13.5" customHeight="1"/>
    <row r="70141" ht="13.5" customHeight="1"/>
    <row r="70143" ht="13.5" customHeight="1"/>
    <row r="70145" ht="13.5" customHeight="1"/>
    <row r="70147" ht="13.5" customHeight="1"/>
    <row r="70149" ht="13.5" customHeight="1"/>
    <row r="70151" ht="13.5" customHeight="1"/>
    <row r="70153" ht="13.5" customHeight="1"/>
    <row r="70155" ht="13.5" customHeight="1"/>
    <row r="70157" ht="13.5" customHeight="1"/>
    <row r="70159" ht="13.5" customHeight="1"/>
    <row r="70161" ht="13.5" customHeight="1"/>
    <row r="70163" ht="13.5" customHeight="1"/>
    <row r="70165" ht="13.5" customHeight="1"/>
    <row r="70167" ht="13.5" customHeight="1"/>
    <row r="70169" ht="13.5" customHeight="1"/>
    <row r="70171" ht="13.5" customHeight="1"/>
    <row r="70173" ht="13.5" customHeight="1"/>
    <row r="70175" ht="13.5" customHeight="1"/>
    <row r="70177" ht="13.5" customHeight="1"/>
    <row r="70179" ht="13.5" customHeight="1"/>
    <row r="70181" ht="13.5" customHeight="1"/>
    <row r="70183" ht="13.5" customHeight="1"/>
    <row r="70185" ht="13.5" customHeight="1"/>
    <row r="70187" ht="13.5" customHeight="1"/>
    <row r="70189" ht="13.5" customHeight="1"/>
    <row r="70191" ht="13.5" customHeight="1"/>
    <row r="70193" ht="13.5" customHeight="1"/>
    <row r="70195" ht="13.5" customHeight="1"/>
    <row r="70197" ht="13.5" customHeight="1"/>
    <row r="70199" ht="13.5" customHeight="1"/>
    <row r="70201" ht="13.5" customHeight="1"/>
    <row r="70203" ht="13.5" customHeight="1"/>
    <row r="70205" ht="13.5" customHeight="1"/>
    <row r="70207" ht="13.5" customHeight="1"/>
    <row r="70209" ht="13.5" customHeight="1"/>
    <row r="70211" ht="13.5" customHeight="1"/>
    <row r="70213" ht="13.5" customHeight="1"/>
    <row r="70215" ht="13.5" customHeight="1"/>
    <row r="70217" ht="13.5" customHeight="1"/>
    <row r="70219" ht="13.5" customHeight="1"/>
    <row r="70221" ht="13.5" customHeight="1"/>
    <row r="70223" ht="13.5" customHeight="1"/>
    <row r="70225" ht="13.5" customHeight="1"/>
    <row r="70227" ht="13.5" customHeight="1"/>
    <row r="70229" ht="13.5" customHeight="1"/>
    <row r="70231" ht="13.5" customHeight="1"/>
    <row r="70233" ht="13.5" customHeight="1"/>
    <row r="70235" ht="13.5" customHeight="1"/>
    <row r="70237" ht="13.5" customHeight="1"/>
    <row r="70239" ht="13.5" customHeight="1"/>
    <row r="70241" ht="13.5" customHeight="1"/>
    <row r="70243" ht="13.5" customHeight="1"/>
    <row r="70245" ht="13.5" customHeight="1"/>
    <row r="70247" ht="13.5" customHeight="1"/>
    <row r="70249" ht="13.5" customHeight="1"/>
    <row r="70251" ht="13.5" customHeight="1"/>
    <row r="70253" ht="13.5" customHeight="1"/>
    <row r="70255" ht="13.5" customHeight="1"/>
    <row r="70257" ht="13.5" customHeight="1"/>
    <row r="70259" ht="13.5" customHeight="1"/>
    <row r="70261" ht="13.5" customHeight="1"/>
    <row r="70263" ht="13.5" customHeight="1"/>
    <row r="70265" ht="13.5" customHeight="1"/>
    <row r="70267" ht="13.5" customHeight="1"/>
    <row r="70269" ht="13.5" customHeight="1"/>
    <row r="70271" ht="13.5" customHeight="1"/>
    <row r="70273" ht="13.5" customHeight="1"/>
    <row r="70275" ht="13.5" customHeight="1"/>
    <row r="70277" ht="13.5" customHeight="1"/>
    <row r="70279" ht="13.5" customHeight="1"/>
    <row r="70281" ht="13.5" customHeight="1"/>
    <row r="70283" ht="13.5" customHeight="1"/>
    <row r="70285" ht="13.5" customHeight="1"/>
    <row r="70287" ht="13.5" customHeight="1"/>
    <row r="70289" ht="13.5" customHeight="1"/>
    <row r="70291" ht="13.5" customHeight="1"/>
    <row r="70293" ht="13.5" customHeight="1"/>
    <row r="70295" ht="13.5" customHeight="1"/>
    <row r="70297" ht="13.5" customHeight="1"/>
    <row r="70299" ht="13.5" customHeight="1"/>
    <row r="70301" ht="13.5" customHeight="1"/>
    <row r="70303" ht="13.5" customHeight="1"/>
    <row r="70305" ht="13.5" customHeight="1"/>
    <row r="70307" ht="13.5" customHeight="1"/>
    <row r="70309" ht="13.5" customHeight="1"/>
    <row r="70311" ht="13.5" customHeight="1"/>
    <row r="70313" ht="13.5" customHeight="1"/>
    <row r="70315" ht="13.5" customHeight="1"/>
    <row r="70317" ht="13.5" customHeight="1"/>
    <row r="70319" ht="13.5" customHeight="1"/>
    <row r="70321" ht="13.5" customHeight="1"/>
    <row r="70323" ht="13.5" customHeight="1"/>
    <row r="70325" ht="13.5" customHeight="1"/>
    <row r="70327" ht="13.5" customHeight="1"/>
    <row r="70329" ht="13.5" customHeight="1"/>
    <row r="70331" ht="13.5" customHeight="1"/>
    <row r="70333" ht="13.5" customHeight="1"/>
    <row r="70335" ht="13.5" customHeight="1"/>
    <row r="70337" ht="13.5" customHeight="1"/>
    <row r="70339" ht="13.5" customHeight="1"/>
    <row r="70341" ht="13.5" customHeight="1"/>
    <row r="70343" ht="13.5" customHeight="1"/>
    <row r="70345" ht="13.5" customHeight="1"/>
    <row r="70347" ht="13.5" customHeight="1"/>
    <row r="70349" ht="13.5" customHeight="1"/>
    <row r="70351" ht="13.5" customHeight="1"/>
    <row r="70353" ht="13.5" customHeight="1"/>
    <row r="70355" ht="13.5" customHeight="1"/>
    <row r="70357" ht="13.5" customHeight="1"/>
    <row r="70359" ht="13.5" customHeight="1"/>
    <row r="70361" ht="13.5" customHeight="1"/>
    <row r="70363" ht="13.5" customHeight="1"/>
    <row r="70365" ht="13.5" customHeight="1"/>
    <row r="70367" ht="13.5" customHeight="1"/>
    <row r="70369" ht="13.5" customHeight="1"/>
    <row r="70371" ht="13.5" customHeight="1"/>
    <row r="70373" ht="13.5" customHeight="1"/>
    <row r="70375" ht="13.5" customHeight="1"/>
    <row r="70377" ht="13.5" customHeight="1"/>
    <row r="70379" ht="13.5" customHeight="1"/>
    <row r="70381" ht="13.5" customHeight="1"/>
    <row r="70383" ht="13.5" customHeight="1"/>
    <row r="70385" ht="13.5" customHeight="1"/>
    <row r="70387" ht="13.5" customHeight="1"/>
    <row r="70389" ht="13.5" customHeight="1"/>
    <row r="70391" ht="13.5" customHeight="1"/>
    <row r="70393" ht="13.5" customHeight="1"/>
    <row r="70395" ht="13.5" customHeight="1"/>
    <row r="70397" ht="13.5" customHeight="1"/>
    <row r="70399" ht="13.5" customHeight="1"/>
    <row r="70401" ht="13.5" customHeight="1"/>
    <row r="70403" ht="13.5" customHeight="1"/>
    <row r="70405" ht="13.5" customHeight="1"/>
    <row r="70407" ht="13.5" customHeight="1"/>
    <row r="70409" ht="13.5" customHeight="1"/>
    <row r="70411" ht="13.5" customHeight="1"/>
    <row r="70413" ht="13.5" customHeight="1"/>
    <row r="70415" ht="13.5" customHeight="1"/>
    <row r="70417" ht="13.5" customHeight="1"/>
    <row r="70419" ht="13.5" customHeight="1"/>
    <row r="70421" ht="13.5" customHeight="1"/>
    <row r="70423" ht="13.5" customHeight="1"/>
    <row r="70425" ht="13.5" customHeight="1"/>
    <row r="70427" ht="13.5" customHeight="1"/>
    <row r="70429" ht="13.5" customHeight="1"/>
    <row r="70431" ht="13.5" customHeight="1"/>
    <row r="70433" ht="13.5" customHeight="1"/>
    <row r="70435" ht="13.5" customHeight="1"/>
    <row r="70437" ht="13.5" customHeight="1"/>
    <row r="70439" ht="13.5" customHeight="1"/>
    <row r="70441" ht="13.5" customHeight="1"/>
    <row r="70443" ht="13.5" customHeight="1"/>
    <row r="70445" ht="13.5" customHeight="1"/>
    <row r="70447" ht="13.5" customHeight="1"/>
    <row r="70449" ht="13.5" customHeight="1"/>
    <row r="70451" ht="13.5" customHeight="1"/>
    <row r="70453" ht="13.5" customHeight="1"/>
    <row r="70455" ht="13.5" customHeight="1"/>
    <row r="70457" ht="13.5" customHeight="1"/>
    <row r="70459" ht="13.5" customHeight="1"/>
    <row r="70461" ht="13.5" customHeight="1"/>
    <row r="70463" ht="13.5" customHeight="1"/>
    <row r="70465" ht="13.5" customHeight="1"/>
    <row r="70467" ht="13.5" customHeight="1"/>
    <row r="70469" ht="13.5" customHeight="1"/>
    <row r="70471" ht="13.5" customHeight="1"/>
    <row r="70473" ht="13.5" customHeight="1"/>
    <row r="70475" ht="13.5" customHeight="1"/>
    <row r="70477" ht="13.5" customHeight="1"/>
    <row r="70479" ht="13.5" customHeight="1"/>
    <row r="70481" ht="13.5" customHeight="1"/>
    <row r="70483" ht="13.5" customHeight="1"/>
    <row r="70485" ht="13.5" customHeight="1"/>
    <row r="70487" ht="13.5" customHeight="1"/>
    <row r="70489" ht="13.5" customHeight="1"/>
    <row r="70491" ht="13.5" customHeight="1"/>
    <row r="70493" ht="13.5" customHeight="1"/>
    <row r="70495" ht="13.5" customHeight="1"/>
    <row r="70497" ht="13.5" customHeight="1"/>
    <row r="70499" ht="13.5" customHeight="1"/>
    <row r="70501" ht="13.5" customHeight="1"/>
    <row r="70503" ht="13.5" customHeight="1"/>
    <row r="70505" ht="13.5" customHeight="1"/>
    <row r="70507" ht="13.5" customHeight="1"/>
    <row r="70509" ht="13.5" customHeight="1"/>
    <row r="70511" ht="13.5" customHeight="1"/>
    <row r="70513" ht="13.5" customHeight="1"/>
    <row r="70515" ht="13.5" customHeight="1"/>
    <row r="70517" ht="13.5" customHeight="1"/>
    <row r="70519" ht="13.5" customHeight="1"/>
    <row r="70521" ht="13.5" customHeight="1"/>
    <row r="70523" ht="13.5" customHeight="1"/>
    <row r="70525" ht="13.5" customHeight="1"/>
    <row r="70527" ht="13.5" customHeight="1"/>
    <row r="70529" ht="13.5" customHeight="1"/>
    <row r="70531" ht="13.5" customHeight="1"/>
    <row r="70533" ht="13.5" customHeight="1"/>
    <row r="70535" ht="13.5" customHeight="1"/>
    <row r="70537" ht="13.5" customHeight="1"/>
    <row r="70539" ht="13.5" customHeight="1"/>
    <row r="70541" ht="13.5" customHeight="1"/>
    <row r="70543" ht="13.5" customHeight="1"/>
    <row r="70545" ht="13.5" customHeight="1"/>
    <row r="70547" ht="13.5" customHeight="1"/>
    <row r="70549" ht="13.5" customHeight="1"/>
    <row r="70551" ht="13.5" customHeight="1"/>
    <row r="70553" ht="13.5" customHeight="1"/>
    <row r="70555" ht="13.5" customHeight="1"/>
    <row r="70557" ht="13.5" customHeight="1"/>
    <row r="70559" ht="13.5" customHeight="1"/>
    <row r="70561" ht="13.5" customHeight="1"/>
    <row r="70563" ht="13.5" customHeight="1"/>
    <row r="70565" ht="13.5" customHeight="1"/>
    <row r="70567" ht="13.5" customHeight="1"/>
    <row r="70569" ht="13.5" customHeight="1"/>
    <row r="70571" ht="13.5" customHeight="1"/>
    <row r="70573" ht="13.5" customHeight="1"/>
    <row r="70575" ht="13.5" customHeight="1"/>
    <row r="70577" ht="13.5" customHeight="1"/>
    <row r="70579" ht="13.5" customHeight="1"/>
    <row r="70581" ht="13.5" customHeight="1"/>
    <row r="70583" ht="13.5" customHeight="1"/>
    <row r="70585" ht="13.5" customHeight="1"/>
    <row r="70587" ht="13.5" customHeight="1"/>
    <row r="70589" ht="13.5" customHeight="1"/>
    <row r="70591" ht="13.5" customHeight="1"/>
    <row r="70593" ht="13.5" customHeight="1"/>
    <row r="70595" ht="13.5" customHeight="1"/>
    <row r="70597" ht="13.5" customHeight="1"/>
    <row r="70599" ht="13.5" customHeight="1"/>
    <row r="70601" ht="13.5" customHeight="1"/>
    <row r="70603" ht="13.5" customHeight="1"/>
    <row r="70605" ht="13.5" customHeight="1"/>
    <row r="70607" ht="13.5" customHeight="1"/>
    <row r="70609" ht="13.5" customHeight="1"/>
    <row r="70611" ht="13.5" customHeight="1"/>
    <row r="70613" ht="13.5" customHeight="1"/>
    <row r="70615" ht="13.5" customHeight="1"/>
    <row r="70617" ht="13.5" customHeight="1"/>
    <row r="70619" ht="13.5" customHeight="1"/>
    <row r="70621" ht="13.5" customHeight="1"/>
    <row r="70623" ht="13.5" customHeight="1"/>
    <row r="70625" ht="13.5" customHeight="1"/>
    <row r="70627" ht="13.5" customHeight="1"/>
    <row r="70629" ht="13.5" customHeight="1"/>
    <row r="70631" ht="13.5" customHeight="1"/>
    <row r="70633" ht="13.5" customHeight="1"/>
    <row r="70635" ht="13.5" customHeight="1"/>
    <row r="70637" ht="13.5" customHeight="1"/>
    <row r="70639" ht="13.5" customHeight="1"/>
    <row r="70641" ht="13.5" customHeight="1"/>
    <row r="70643" ht="13.5" customHeight="1"/>
    <row r="70645" ht="13.5" customHeight="1"/>
    <row r="70647" ht="13.5" customHeight="1"/>
    <row r="70649" ht="13.5" customHeight="1"/>
    <row r="70651" ht="13.5" customHeight="1"/>
    <row r="70653" ht="13.5" customHeight="1"/>
    <row r="70655" ht="13.5" customHeight="1"/>
    <row r="70657" ht="13.5" customHeight="1"/>
    <row r="70659" ht="13.5" customHeight="1"/>
    <row r="70661" ht="13.5" customHeight="1"/>
    <row r="70663" ht="13.5" customHeight="1"/>
    <row r="70665" ht="13.5" customHeight="1"/>
    <row r="70667" ht="13.5" customHeight="1"/>
    <row r="70669" ht="13.5" customHeight="1"/>
    <row r="70671" ht="13.5" customHeight="1"/>
    <row r="70673" ht="13.5" customHeight="1"/>
    <row r="70675" ht="13.5" customHeight="1"/>
    <row r="70677" ht="13.5" customHeight="1"/>
    <row r="70679" ht="13.5" customHeight="1"/>
    <row r="70681" ht="13.5" customHeight="1"/>
    <row r="70683" ht="13.5" customHeight="1"/>
    <row r="70685" ht="13.5" customHeight="1"/>
    <row r="70687" ht="13.5" customHeight="1"/>
    <row r="70689" ht="13.5" customHeight="1"/>
    <row r="70691" ht="13.5" customHeight="1"/>
    <row r="70693" ht="13.5" customHeight="1"/>
    <row r="70695" ht="13.5" customHeight="1"/>
    <row r="70697" ht="13.5" customHeight="1"/>
    <row r="70699" ht="13.5" customHeight="1"/>
    <row r="70701" ht="13.5" customHeight="1"/>
    <row r="70703" ht="13.5" customHeight="1"/>
    <row r="70705" ht="13.5" customHeight="1"/>
    <row r="70707" ht="13.5" customHeight="1"/>
    <row r="70709" ht="13.5" customHeight="1"/>
    <row r="70711" ht="13.5" customHeight="1"/>
    <row r="70713" ht="13.5" customHeight="1"/>
    <row r="70715" ht="13.5" customHeight="1"/>
    <row r="70717" ht="13.5" customHeight="1"/>
    <row r="70719" ht="13.5" customHeight="1"/>
    <row r="70721" ht="13.5" customHeight="1"/>
    <row r="70723" ht="13.5" customHeight="1"/>
    <row r="70725" ht="13.5" customHeight="1"/>
    <row r="70727" ht="13.5" customHeight="1"/>
    <row r="70729" ht="13.5" customHeight="1"/>
    <row r="70731" ht="13.5" customHeight="1"/>
    <row r="70733" ht="13.5" customHeight="1"/>
    <row r="70735" ht="13.5" customHeight="1"/>
    <row r="70737" ht="13.5" customHeight="1"/>
    <row r="70739" ht="13.5" customHeight="1"/>
    <row r="70741" ht="13.5" customHeight="1"/>
    <row r="70743" ht="13.5" customHeight="1"/>
    <row r="70745" ht="13.5" customHeight="1"/>
    <row r="70747" ht="13.5" customHeight="1"/>
    <row r="70749" ht="13.5" customHeight="1"/>
    <row r="70751" ht="13.5" customHeight="1"/>
    <row r="70753" ht="13.5" customHeight="1"/>
    <row r="70755" ht="13.5" customHeight="1"/>
    <row r="70757" ht="13.5" customHeight="1"/>
    <row r="70759" ht="13.5" customHeight="1"/>
    <row r="70761" ht="13.5" customHeight="1"/>
    <row r="70763" ht="13.5" customHeight="1"/>
    <row r="70765" ht="13.5" customHeight="1"/>
    <row r="70767" ht="13.5" customHeight="1"/>
    <row r="70769" ht="13.5" customHeight="1"/>
    <row r="70771" ht="13.5" customHeight="1"/>
    <row r="70773" ht="13.5" customHeight="1"/>
    <row r="70775" ht="13.5" customHeight="1"/>
    <row r="70777" ht="13.5" customHeight="1"/>
    <row r="70779" ht="13.5" customHeight="1"/>
    <row r="70781" ht="13.5" customHeight="1"/>
    <row r="70783" ht="13.5" customHeight="1"/>
    <row r="70785" ht="13.5" customHeight="1"/>
    <row r="70787" ht="13.5" customHeight="1"/>
    <row r="70789" ht="13.5" customHeight="1"/>
    <row r="70791" ht="13.5" customHeight="1"/>
    <row r="70793" ht="13.5" customHeight="1"/>
    <row r="70795" ht="13.5" customHeight="1"/>
    <row r="70797" ht="13.5" customHeight="1"/>
    <row r="70799" ht="13.5" customHeight="1"/>
    <row r="70801" ht="13.5" customHeight="1"/>
    <row r="70803" ht="13.5" customHeight="1"/>
    <row r="70805" ht="13.5" customHeight="1"/>
    <row r="70807" ht="13.5" customHeight="1"/>
    <row r="70809" ht="13.5" customHeight="1"/>
    <row r="70811" ht="13.5" customHeight="1"/>
    <row r="70813" ht="13.5" customHeight="1"/>
    <row r="70815" ht="13.5" customHeight="1"/>
    <row r="70817" ht="13.5" customHeight="1"/>
    <row r="70819" ht="13.5" customHeight="1"/>
    <row r="70821" ht="13.5" customHeight="1"/>
    <row r="70823" ht="13.5" customHeight="1"/>
    <row r="70825" ht="13.5" customHeight="1"/>
    <row r="70827" ht="13.5" customHeight="1"/>
    <row r="70829" ht="13.5" customHeight="1"/>
    <row r="70831" ht="13.5" customHeight="1"/>
    <row r="70833" ht="13.5" customHeight="1"/>
    <row r="70835" ht="13.5" customHeight="1"/>
    <row r="70837" ht="13.5" customHeight="1"/>
    <row r="70839" ht="13.5" customHeight="1"/>
    <row r="70841" ht="13.5" customHeight="1"/>
    <row r="70843" ht="13.5" customHeight="1"/>
    <row r="70845" ht="13.5" customHeight="1"/>
    <row r="70847" ht="13.5" customHeight="1"/>
    <row r="70849" ht="13.5" customHeight="1"/>
    <row r="70851" ht="13.5" customHeight="1"/>
    <row r="70853" ht="13.5" customHeight="1"/>
    <row r="70855" ht="13.5" customHeight="1"/>
    <row r="70857" ht="13.5" customHeight="1"/>
    <row r="70859" ht="13.5" customHeight="1"/>
    <row r="70861" ht="13.5" customHeight="1"/>
    <row r="70863" ht="13.5" customHeight="1"/>
    <row r="70865" ht="13.5" customHeight="1"/>
    <row r="70867" ht="13.5" customHeight="1"/>
    <row r="70869" ht="13.5" customHeight="1"/>
    <row r="70871" ht="13.5" customHeight="1"/>
    <row r="70873" ht="13.5" customHeight="1"/>
    <row r="70875" ht="13.5" customHeight="1"/>
    <row r="70877" ht="13.5" customHeight="1"/>
    <row r="70879" ht="13.5" customHeight="1"/>
    <row r="70881" ht="13.5" customHeight="1"/>
    <row r="70883" ht="13.5" customHeight="1"/>
    <row r="70885" ht="13.5" customHeight="1"/>
    <row r="70887" ht="13.5" customHeight="1"/>
    <row r="70889" ht="13.5" customHeight="1"/>
    <row r="70891" ht="13.5" customHeight="1"/>
    <row r="70893" ht="13.5" customHeight="1"/>
    <row r="70895" ht="13.5" customHeight="1"/>
    <row r="70897" ht="13.5" customHeight="1"/>
    <row r="70899" ht="13.5" customHeight="1"/>
    <row r="70901" ht="13.5" customHeight="1"/>
    <row r="70903" ht="13.5" customHeight="1"/>
    <row r="70905" ht="13.5" customHeight="1"/>
    <row r="70907" ht="13.5" customHeight="1"/>
    <row r="70909" ht="13.5" customHeight="1"/>
    <row r="70911" ht="13.5" customHeight="1"/>
    <row r="70913" ht="13.5" customHeight="1"/>
    <row r="70915" ht="13.5" customHeight="1"/>
    <row r="70917" ht="13.5" customHeight="1"/>
    <row r="70919" ht="13.5" customHeight="1"/>
    <row r="70921" ht="13.5" customHeight="1"/>
    <row r="70923" ht="13.5" customHeight="1"/>
    <row r="70925" ht="13.5" customHeight="1"/>
    <row r="70927" ht="13.5" customHeight="1"/>
    <row r="70929" ht="13.5" customHeight="1"/>
    <row r="70931" ht="13.5" customHeight="1"/>
    <row r="70933" ht="13.5" customHeight="1"/>
    <row r="70935" ht="13.5" customHeight="1"/>
    <row r="70937" ht="13.5" customHeight="1"/>
    <row r="70939" ht="13.5" customHeight="1"/>
    <row r="70941" ht="13.5" customHeight="1"/>
    <row r="70943" ht="13.5" customHeight="1"/>
    <row r="70945" ht="13.5" customHeight="1"/>
    <row r="70947" ht="13.5" customHeight="1"/>
    <row r="70949" ht="13.5" customHeight="1"/>
    <row r="70951" ht="13.5" customHeight="1"/>
    <row r="70953" ht="13.5" customHeight="1"/>
    <row r="70955" ht="13.5" customHeight="1"/>
    <row r="70957" ht="13.5" customHeight="1"/>
    <row r="70959" ht="13.5" customHeight="1"/>
    <row r="70961" ht="13.5" customHeight="1"/>
    <row r="70963" ht="13.5" customHeight="1"/>
    <row r="70965" ht="13.5" customHeight="1"/>
    <row r="70967" ht="13.5" customHeight="1"/>
    <row r="70969" ht="13.5" customHeight="1"/>
    <row r="70971" ht="13.5" customHeight="1"/>
    <row r="70973" ht="13.5" customHeight="1"/>
    <row r="70975" ht="13.5" customHeight="1"/>
    <row r="70977" ht="13.5" customHeight="1"/>
    <row r="70979" ht="13.5" customHeight="1"/>
    <row r="70981" ht="13.5" customHeight="1"/>
    <row r="70983" ht="13.5" customHeight="1"/>
    <row r="70985" ht="13.5" customHeight="1"/>
    <row r="70987" ht="13.5" customHeight="1"/>
    <row r="70989" ht="13.5" customHeight="1"/>
    <row r="70991" ht="13.5" customHeight="1"/>
    <row r="70993" ht="13.5" customHeight="1"/>
    <row r="70995" ht="13.5" customHeight="1"/>
    <row r="70997" ht="13.5" customHeight="1"/>
    <row r="70999" ht="13.5" customHeight="1"/>
    <row r="71001" ht="13.5" customHeight="1"/>
    <row r="71003" ht="13.5" customHeight="1"/>
    <row r="71005" ht="13.5" customHeight="1"/>
    <row r="71007" ht="13.5" customHeight="1"/>
    <row r="71009" ht="13.5" customHeight="1"/>
    <row r="71011" ht="13.5" customHeight="1"/>
    <row r="71013" ht="13.5" customHeight="1"/>
    <row r="71015" ht="13.5" customHeight="1"/>
    <row r="71017" ht="13.5" customHeight="1"/>
    <row r="71019" ht="13.5" customHeight="1"/>
    <row r="71021" ht="13.5" customHeight="1"/>
    <row r="71023" ht="13.5" customHeight="1"/>
    <row r="71025" ht="13.5" customHeight="1"/>
    <row r="71027" ht="13.5" customHeight="1"/>
    <row r="71029" ht="13.5" customHeight="1"/>
    <row r="71031" ht="13.5" customHeight="1"/>
    <row r="71033" ht="13.5" customHeight="1"/>
    <row r="71035" ht="13.5" customHeight="1"/>
    <row r="71037" ht="13.5" customHeight="1"/>
    <row r="71039" ht="13.5" customHeight="1"/>
    <row r="71041" ht="13.5" customHeight="1"/>
    <row r="71043" ht="13.5" customHeight="1"/>
    <row r="71045" ht="13.5" customHeight="1"/>
    <row r="71047" ht="13.5" customHeight="1"/>
    <row r="71049" ht="13.5" customHeight="1"/>
    <row r="71051" ht="13.5" customHeight="1"/>
    <row r="71053" ht="13.5" customHeight="1"/>
    <row r="71055" ht="13.5" customHeight="1"/>
    <row r="71057" ht="13.5" customHeight="1"/>
    <row r="71059" ht="13.5" customHeight="1"/>
    <row r="71061" ht="13.5" customHeight="1"/>
    <row r="71063" ht="13.5" customHeight="1"/>
    <row r="71065" ht="13.5" customHeight="1"/>
    <row r="71067" ht="13.5" customHeight="1"/>
    <row r="71069" ht="13.5" customHeight="1"/>
    <row r="71071" ht="13.5" customHeight="1"/>
    <row r="71073" ht="13.5" customHeight="1"/>
    <row r="71075" ht="13.5" customHeight="1"/>
    <row r="71077" ht="13.5" customHeight="1"/>
    <row r="71079" ht="13.5" customHeight="1"/>
    <row r="71081" ht="13.5" customHeight="1"/>
    <row r="71083" ht="13.5" customHeight="1"/>
    <row r="71085" ht="13.5" customHeight="1"/>
    <row r="71087" ht="13.5" customHeight="1"/>
    <row r="71089" ht="13.5" customHeight="1"/>
    <row r="71091" ht="13.5" customHeight="1"/>
    <row r="71093" ht="13.5" customHeight="1"/>
    <row r="71095" ht="13.5" customHeight="1"/>
    <row r="71097" ht="13.5" customHeight="1"/>
    <row r="71099" ht="13.5" customHeight="1"/>
    <row r="71101" ht="13.5" customHeight="1"/>
    <row r="71103" ht="13.5" customHeight="1"/>
    <row r="71105" ht="13.5" customHeight="1"/>
    <row r="71107" ht="13.5" customHeight="1"/>
    <row r="71109" ht="13.5" customHeight="1"/>
    <row r="71111" ht="13.5" customHeight="1"/>
    <row r="71113" ht="13.5" customHeight="1"/>
    <row r="71115" ht="13.5" customHeight="1"/>
    <row r="71117" ht="13.5" customHeight="1"/>
    <row r="71119" ht="13.5" customHeight="1"/>
    <row r="71121" ht="13.5" customHeight="1"/>
    <row r="71123" ht="13.5" customHeight="1"/>
    <row r="71125" ht="13.5" customHeight="1"/>
    <row r="71127" ht="13.5" customHeight="1"/>
    <row r="71129" ht="13.5" customHeight="1"/>
    <row r="71131" ht="13.5" customHeight="1"/>
    <row r="71133" ht="13.5" customHeight="1"/>
    <row r="71135" ht="13.5" customHeight="1"/>
    <row r="71137" ht="13.5" customHeight="1"/>
    <row r="71139" ht="13.5" customHeight="1"/>
    <row r="71141" ht="13.5" customHeight="1"/>
    <row r="71143" ht="13.5" customHeight="1"/>
    <row r="71145" ht="13.5" customHeight="1"/>
    <row r="71147" ht="13.5" customHeight="1"/>
    <row r="71149" ht="13.5" customHeight="1"/>
    <row r="71151" ht="13.5" customHeight="1"/>
    <row r="71153" ht="13.5" customHeight="1"/>
    <row r="71155" ht="13.5" customHeight="1"/>
    <row r="71157" ht="13.5" customHeight="1"/>
    <row r="71159" ht="13.5" customHeight="1"/>
    <row r="71161" ht="13.5" customHeight="1"/>
    <row r="71163" ht="13.5" customHeight="1"/>
    <row r="71165" ht="13.5" customHeight="1"/>
    <row r="71167" ht="13.5" customHeight="1"/>
    <row r="71169" ht="13.5" customHeight="1"/>
    <row r="71171" ht="13.5" customHeight="1"/>
    <row r="71173" ht="13.5" customHeight="1"/>
    <row r="71175" ht="13.5" customHeight="1"/>
    <row r="71177" ht="13.5" customHeight="1"/>
    <row r="71179" ht="13.5" customHeight="1"/>
    <row r="71181" ht="13.5" customHeight="1"/>
    <row r="71183" ht="13.5" customHeight="1"/>
    <row r="71185" ht="13.5" customHeight="1"/>
    <row r="71187" ht="13.5" customHeight="1"/>
    <row r="71189" ht="13.5" customHeight="1"/>
    <row r="71191" ht="13.5" customHeight="1"/>
    <row r="71193" ht="13.5" customHeight="1"/>
    <row r="71195" ht="13.5" customHeight="1"/>
    <row r="71197" ht="13.5" customHeight="1"/>
    <row r="71199" ht="13.5" customHeight="1"/>
    <row r="71201" ht="13.5" customHeight="1"/>
    <row r="71203" ht="13.5" customHeight="1"/>
    <row r="71205" ht="13.5" customHeight="1"/>
    <row r="71207" ht="13.5" customHeight="1"/>
    <row r="71209" ht="13.5" customHeight="1"/>
    <row r="71211" ht="13.5" customHeight="1"/>
    <row r="71213" ht="13.5" customHeight="1"/>
    <row r="71215" ht="13.5" customHeight="1"/>
    <row r="71217" ht="13.5" customHeight="1"/>
    <row r="71219" ht="13.5" customHeight="1"/>
    <row r="71221" ht="13.5" customHeight="1"/>
    <row r="71223" ht="13.5" customHeight="1"/>
    <row r="71225" ht="13.5" customHeight="1"/>
    <row r="71227" ht="13.5" customHeight="1"/>
    <row r="71229" ht="13.5" customHeight="1"/>
    <row r="71231" ht="13.5" customHeight="1"/>
    <row r="71233" ht="13.5" customHeight="1"/>
    <row r="71235" ht="13.5" customHeight="1"/>
    <row r="71237" ht="13.5" customHeight="1"/>
    <row r="71239" ht="13.5" customHeight="1"/>
    <row r="71241" ht="13.5" customHeight="1"/>
    <row r="71243" ht="13.5" customHeight="1"/>
    <row r="71245" ht="13.5" customHeight="1"/>
    <row r="71247" ht="13.5" customHeight="1"/>
    <row r="71249" ht="13.5" customHeight="1"/>
    <row r="71251" ht="13.5" customHeight="1"/>
    <row r="71253" ht="13.5" customHeight="1"/>
    <row r="71255" ht="13.5" customHeight="1"/>
    <row r="71257" ht="13.5" customHeight="1"/>
    <row r="71259" ht="13.5" customHeight="1"/>
    <row r="71261" ht="13.5" customHeight="1"/>
    <row r="71263" ht="13.5" customHeight="1"/>
    <row r="71265" ht="13.5" customHeight="1"/>
    <row r="71267" ht="13.5" customHeight="1"/>
    <row r="71269" ht="13.5" customHeight="1"/>
    <row r="71271" ht="13.5" customHeight="1"/>
    <row r="71273" ht="13.5" customHeight="1"/>
    <row r="71275" ht="13.5" customHeight="1"/>
    <row r="71277" ht="13.5" customHeight="1"/>
    <row r="71279" ht="13.5" customHeight="1"/>
    <row r="71281" ht="13.5" customHeight="1"/>
    <row r="71283" ht="13.5" customHeight="1"/>
    <row r="71285" ht="13.5" customHeight="1"/>
    <row r="71287" ht="13.5" customHeight="1"/>
    <row r="71289" ht="13.5" customHeight="1"/>
    <row r="71291" ht="13.5" customHeight="1"/>
    <row r="71293" ht="13.5" customHeight="1"/>
    <row r="71295" ht="13.5" customHeight="1"/>
    <row r="71297" ht="13.5" customHeight="1"/>
    <row r="71299" ht="13.5" customHeight="1"/>
    <row r="71301" ht="13.5" customHeight="1"/>
    <row r="71303" ht="13.5" customHeight="1"/>
    <row r="71305" ht="13.5" customHeight="1"/>
    <row r="71307" ht="13.5" customHeight="1"/>
    <row r="71309" ht="13.5" customHeight="1"/>
    <row r="71311" ht="13.5" customHeight="1"/>
    <row r="71313" ht="13.5" customHeight="1"/>
    <row r="71315" ht="13.5" customHeight="1"/>
    <row r="71317" ht="13.5" customHeight="1"/>
    <row r="71319" ht="13.5" customHeight="1"/>
    <row r="71321" ht="13.5" customHeight="1"/>
    <row r="71323" ht="13.5" customHeight="1"/>
    <row r="71325" ht="13.5" customHeight="1"/>
    <row r="71327" ht="13.5" customHeight="1"/>
    <row r="71329" ht="13.5" customHeight="1"/>
    <row r="71331" ht="13.5" customHeight="1"/>
    <row r="71333" ht="13.5" customHeight="1"/>
    <row r="71335" ht="13.5" customHeight="1"/>
    <row r="71337" ht="13.5" customHeight="1"/>
    <row r="71339" ht="13.5" customHeight="1"/>
    <row r="71341" ht="13.5" customHeight="1"/>
    <row r="71343" ht="13.5" customHeight="1"/>
    <row r="71345" ht="13.5" customHeight="1"/>
    <row r="71347" ht="13.5" customHeight="1"/>
    <row r="71349" ht="13.5" customHeight="1"/>
    <row r="71351" ht="13.5" customHeight="1"/>
    <row r="71353" ht="13.5" customHeight="1"/>
    <row r="71355" ht="13.5" customHeight="1"/>
    <row r="71357" ht="13.5" customHeight="1"/>
    <row r="71359" ht="13.5" customHeight="1"/>
    <row r="71361" ht="13.5" customHeight="1"/>
    <row r="71363" ht="13.5" customHeight="1"/>
    <row r="71365" ht="13.5" customHeight="1"/>
    <row r="71367" ht="13.5" customHeight="1"/>
    <row r="71369" ht="13.5" customHeight="1"/>
    <row r="71371" ht="13.5" customHeight="1"/>
    <row r="71373" ht="13.5" customHeight="1"/>
    <row r="71375" ht="13.5" customHeight="1"/>
    <row r="71377" ht="13.5" customHeight="1"/>
    <row r="71379" ht="13.5" customHeight="1"/>
    <row r="71381" ht="13.5" customHeight="1"/>
    <row r="71383" ht="13.5" customHeight="1"/>
    <row r="71385" ht="13.5" customHeight="1"/>
    <row r="71387" ht="13.5" customHeight="1"/>
    <row r="71389" ht="13.5" customHeight="1"/>
    <row r="71391" ht="13.5" customHeight="1"/>
    <row r="71393" ht="13.5" customHeight="1"/>
    <row r="71395" ht="13.5" customHeight="1"/>
    <row r="71397" ht="13.5" customHeight="1"/>
    <row r="71399" ht="13.5" customHeight="1"/>
    <row r="71401" ht="13.5" customHeight="1"/>
    <row r="71403" ht="13.5" customHeight="1"/>
    <row r="71405" ht="13.5" customHeight="1"/>
    <row r="71407" ht="13.5" customHeight="1"/>
    <row r="71409" ht="13.5" customHeight="1"/>
    <row r="71411" ht="13.5" customHeight="1"/>
    <row r="71413" ht="13.5" customHeight="1"/>
    <row r="71415" ht="13.5" customHeight="1"/>
    <row r="71417" ht="13.5" customHeight="1"/>
    <row r="71419" ht="13.5" customHeight="1"/>
    <row r="71421" ht="13.5" customHeight="1"/>
    <row r="71423" ht="13.5" customHeight="1"/>
    <row r="71425" ht="13.5" customHeight="1"/>
    <row r="71427" ht="13.5" customHeight="1"/>
    <row r="71429" ht="13.5" customHeight="1"/>
    <row r="71431" ht="13.5" customHeight="1"/>
    <row r="71433" ht="13.5" customHeight="1"/>
    <row r="71435" ht="13.5" customHeight="1"/>
    <row r="71437" ht="13.5" customHeight="1"/>
    <row r="71439" ht="13.5" customHeight="1"/>
    <row r="71441" ht="13.5" customHeight="1"/>
    <row r="71443" ht="13.5" customHeight="1"/>
    <row r="71445" ht="13.5" customHeight="1"/>
    <row r="71447" ht="13.5" customHeight="1"/>
    <row r="71449" ht="13.5" customHeight="1"/>
    <row r="71451" ht="13.5" customHeight="1"/>
    <row r="71453" ht="13.5" customHeight="1"/>
    <row r="71455" ht="13.5" customHeight="1"/>
    <row r="71457" ht="13.5" customHeight="1"/>
    <row r="71459" ht="13.5" customHeight="1"/>
    <row r="71461" ht="13.5" customHeight="1"/>
    <row r="71463" ht="13.5" customHeight="1"/>
    <row r="71465" ht="13.5" customHeight="1"/>
    <row r="71467" ht="13.5" customHeight="1"/>
    <row r="71469" ht="13.5" customHeight="1"/>
    <row r="71471" ht="13.5" customHeight="1"/>
    <row r="71473" ht="13.5" customHeight="1"/>
    <row r="71475" ht="13.5" customHeight="1"/>
    <row r="71477" ht="13.5" customHeight="1"/>
    <row r="71479" ht="13.5" customHeight="1"/>
    <row r="71481" ht="13.5" customHeight="1"/>
    <row r="71483" ht="13.5" customHeight="1"/>
    <row r="71485" ht="13.5" customHeight="1"/>
    <row r="71487" ht="13.5" customHeight="1"/>
    <row r="71489" ht="13.5" customHeight="1"/>
    <row r="71491" ht="13.5" customHeight="1"/>
    <row r="71493" ht="13.5" customHeight="1"/>
    <row r="71495" ht="13.5" customHeight="1"/>
    <row r="71497" ht="13.5" customHeight="1"/>
    <row r="71499" ht="13.5" customHeight="1"/>
    <row r="71501" ht="13.5" customHeight="1"/>
    <row r="71503" ht="13.5" customHeight="1"/>
    <row r="71505" ht="13.5" customHeight="1"/>
    <row r="71507" ht="13.5" customHeight="1"/>
    <row r="71509" ht="13.5" customHeight="1"/>
    <row r="71511" ht="13.5" customHeight="1"/>
    <row r="71513" ht="13.5" customHeight="1"/>
    <row r="71515" ht="13.5" customHeight="1"/>
    <row r="71517" ht="13.5" customHeight="1"/>
    <row r="71519" ht="13.5" customHeight="1"/>
    <row r="71521" ht="13.5" customHeight="1"/>
    <row r="71523" ht="13.5" customHeight="1"/>
    <row r="71525" ht="13.5" customHeight="1"/>
    <row r="71527" ht="13.5" customHeight="1"/>
    <row r="71529" ht="13.5" customHeight="1"/>
    <row r="71531" ht="13.5" customHeight="1"/>
    <row r="71533" ht="13.5" customHeight="1"/>
    <row r="71535" ht="13.5" customHeight="1"/>
    <row r="71537" ht="13.5" customHeight="1"/>
    <row r="71539" ht="13.5" customHeight="1"/>
    <row r="71541" ht="13.5" customHeight="1"/>
    <row r="71543" ht="13.5" customHeight="1"/>
    <row r="71545" ht="13.5" customHeight="1"/>
    <row r="71547" ht="13.5" customHeight="1"/>
    <row r="71549" ht="13.5" customHeight="1"/>
    <row r="71551" ht="13.5" customHeight="1"/>
    <row r="71553" ht="13.5" customHeight="1"/>
    <row r="71555" ht="13.5" customHeight="1"/>
    <row r="71557" ht="13.5" customHeight="1"/>
    <row r="71559" ht="13.5" customHeight="1"/>
    <row r="71561" ht="13.5" customHeight="1"/>
    <row r="71563" ht="13.5" customHeight="1"/>
    <row r="71565" ht="13.5" customHeight="1"/>
    <row r="71567" ht="13.5" customHeight="1"/>
    <row r="71569" ht="13.5" customHeight="1"/>
    <row r="71571" ht="13.5" customHeight="1"/>
    <row r="71573" ht="13.5" customHeight="1"/>
    <row r="71575" ht="13.5" customHeight="1"/>
    <row r="71577" ht="13.5" customHeight="1"/>
    <row r="71579" ht="13.5" customHeight="1"/>
    <row r="71581" ht="13.5" customHeight="1"/>
    <row r="71583" ht="13.5" customHeight="1"/>
    <row r="71585" ht="13.5" customHeight="1"/>
    <row r="71587" ht="13.5" customHeight="1"/>
    <row r="71589" ht="13.5" customHeight="1"/>
    <row r="71591" ht="13.5" customHeight="1"/>
    <row r="71593" ht="13.5" customHeight="1"/>
    <row r="71595" ht="13.5" customHeight="1"/>
    <row r="71597" ht="13.5" customHeight="1"/>
    <row r="71599" ht="13.5" customHeight="1"/>
    <row r="71601" ht="13.5" customHeight="1"/>
    <row r="71603" ht="13.5" customHeight="1"/>
    <row r="71605" ht="13.5" customHeight="1"/>
    <row r="71607" ht="13.5" customHeight="1"/>
    <row r="71609" ht="13.5" customHeight="1"/>
    <row r="71611" ht="13.5" customHeight="1"/>
    <row r="71613" ht="13.5" customHeight="1"/>
    <row r="71615" ht="13.5" customHeight="1"/>
    <row r="71617" ht="13.5" customHeight="1"/>
    <row r="71619" ht="13.5" customHeight="1"/>
    <row r="71621" ht="13.5" customHeight="1"/>
    <row r="71623" ht="13.5" customHeight="1"/>
    <row r="71625" ht="13.5" customHeight="1"/>
    <row r="71627" ht="13.5" customHeight="1"/>
    <row r="71629" ht="13.5" customHeight="1"/>
    <row r="71631" ht="13.5" customHeight="1"/>
    <row r="71633" ht="13.5" customHeight="1"/>
    <row r="71635" ht="13.5" customHeight="1"/>
    <row r="71637" ht="13.5" customHeight="1"/>
    <row r="71639" ht="13.5" customHeight="1"/>
    <row r="71641" ht="13.5" customHeight="1"/>
    <row r="71643" ht="13.5" customHeight="1"/>
    <row r="71645" ht="13.5" customHeight="1"/>
    <row r="71647" ht="13.5" customHeight="1"/>
    <row r="71649" ht="13.5" customHeight="1"/>
    <row r="71651" ht="13.5" customHeight="1"/>
    <row r="71653" ht="13.5" customHeight="1"/>
    <row r="71655" ht="13.5" customHeight="1"/>
    <row r="71657" ht="13.5" customHeight="1"/>
    <row r="71659" ht="13.5" customHeight="1"/>
    <row r="71661" ht="13.5" customHeight="1"/>
    <row r="71663" ht="13.5" customHeight="1"/>
    <row r="71665" ht="13.5" customHeight="1"/>
    <row r="71667" ht="13.5" customHeight="1"/>
    <row r="71669" ht="13.5" customHeight="1"/>
    <row r="71671" ht="13.5" customHeight="1"/>
    <row r="71673" ht="13.5" customHeight="1"/>
    <row r="71675" ht="13.5" customHeight="1"/>
    <row r="71677" ht="13.5" customHeight="1"/>
    <row r="71679" ht="13.5" customHeight="1"/>
    <row r="71681" ht="13.5" customHeight="1"/>
    <row r="71683" ht="13.5" customHeight="1"/>
    <row r="71685" ht="13.5" customHeight="1"/>
    <row r="71687" ht="13.5" customHeight="1"/>
    <row r="71689" ht="13.5" customHeight="1"/>
    <row r="71691" ht="13.5" customHeight="1"/>
    <row r="71693" ht="13.5" customHeight="1"/>
    <row r="71695" ht="13.5" customHeight="1"/>
    <row r="71697" ht="13.5" customHeight="1"/>
    <row r="71699" ht="13.5" customHeight="1"/>
    <row r="71701" ht="13.5" customHeight="1"/>
    <row r="71703" ht="13.5" customHeight="1"/>
    <row r="71705" ht="13.5" customHeight="1"/>
    <row r="71707" ht="13.5" customHeight="1"/>
    <row r="71709" ht="13.5" customHeight="1"/>
    <row r="71711" ht="13.5" customHeight="1"/>
    <row r="71713" ht="13.5" customHeight="1"/>
    <row r="71715" ht="13.5" customHeight="1"/>
    <row r="71717" ht="13.5" customHeight="1"/>
    <row r="71719" ht="13.5" customHeight="1"/>
    <row r="71721" ht="13.5" customHeight="1"/>
    <row r="71723" ht="13.5" customHeight="1"/>
    <row r="71725" ht="13.5" customHeight="1"/>
    <row r="71727" ht="13.5" customHeight="1"/>
    <row r="71729" ht="13.5" customHeight="1"/>
    <row r="71731" ht="13.5" customHeight="1"/>
    <row r="71733" ht="13.5" customHeight="1"/>
    <row r="71735" ht="13.5" customHeight="1"/>
    <row r="71737" ht="13.5" customHeight="1"/>
    <row r="71739" ht="13.5" customHeight="1"/>
    <row r="71741" ht="13.5" customHeight="1"/>
    <row r="71743" ht="13.5" customHeight="1"/>
    <row r="71745" ht="13.5" customHeight="1"/>
    <row r="71747" ht="13.5" customHeight="1"/>
    <row r="71749" ht="13.5" customHeight="1"/>
    <row r="71751" ht="13.5" customHeight="1"/>
    <row r="71753" ht="13.5" customHeight="1"/>
    <row r="71755" ht="13.5" customHeight="1"/>
    <row r="71757" ht="13.5" customHeight="1"/>
    <row r="71759" ht="13.5" customHeight="1"/>
    <row r="71761" ht="13.5" customHeight="1"/>
    <row r="71763" ht="13.5" customHeight="1"/>
    <row r="71765" ht="13.5" customHeight="1"/>
    <row r="71767" ht="13.5" customHeight="1"/>
    <row r="71769" ht="13.5" customHeight="1"/>
    <row r="71771" ht="13.5" customHeight="1"/>
    <row r="71773" ht="13.5" customHeight="1"/>
    <row r="71775" ht="13.5" customHeight="1"/>
    <row r="71777" ht="13.5" customHeight="1"/>
    <row r="71779" ht="13.5" customHeight="1"/>
    <row r="71781" ht="13.5" customHeight="1"/>
    <row r="71783" ht="13.5" customHeight="1"/>
    <row r="71785" ht="13.5" customHeight="1"/>
    <row r="71787" ht="13.5" customHeight="1"/>
    <row r="71789" ht="13.5" customHeight="1"/>
    <row r="71791" ht="13.5" customHeight="1"/>
    <row r="71793" ht="13.5" customHeight="1"/>
    <row r="71795" ht="13.5" customHeight="1"/>
    <row r="71797" ht="13.5" customHeight="1"/>
    <row r="71799" ht="13.5" customHeight="1"/>
    <row r="71801" ht="13.5" customHeight="1"/>
    <row r="71803" ht="13.5" customHeight="1"/>
    <row r="71805" ht="13.5" customHeight="1"/>
    <row r="71807" ht="13.5" customHeight="1"/>
    <row r="71809" ht="13.5" customHeight="1"/>
    <row r="71811" ht="13.5" customHeight="1"/>
    <row r="71813" ht="13.5" customHeight="1"/>
    <row r="71815" ht="13.5" customHeight="1"/>
    <row r="71817" ht="13.5" customHeight="1"/>
    <row r="71819" ht="13.5" customHeight="1"/>
    <row r="71821" ht="13.5" customHeight="1"/>
    <row r="71823" ht="13.5" customHeight="1"/>
    <row r="71825" ht="13.5" customHeight="1"/>
    <row r="71827" ht="13.5" customHeight="1"/>
    <row r="71829" ht="13.5" customHeight="1"/>
    <row r="71831" ht="13.5" customHeight="1"/>
    <row r="71833" ht="13.5" customHeight="1"/>
    <row r="71835" ht="13.5" customHeight="1"/>
    <row r="71837" ht="13.5" customHeight="1"/>
    <row r="71839" ht="13.5" customHeight="1"/>
    <row r="71841" ht="13.5" customHeight="1"/>
    <row r="71843" ht="13.5" customHeight="1"/>
    <row r="71845" ht="13.5" customHeight="1"/>
    <row r="71847" ht="13.5" customHeight="1"/>
    <row r="71849" ht="13.5" customHeight="1"/>
    <row r="71851" ht="13.5" customHeight="1"/>
    <row r="71853" ht="13.5" customHeight="1"/>
    <row r="71855" ht="13.5" customHeight="1"/>
    <row r="71857" ht="13.5" customHeight="1"/>
    <row r="71859" ht="13.5" customHeight="1"/>
    <row r="71861" ht="13.5" customHeight="1"/>
    <row r="71863" ht="13.5" customHeight="1"/>
    <row r="71865" ht="13.5" customHeight="1"/>
    <row r="71867" ht="13.5" customHeight="1"/>
    <row r="71869" ht="13.5" customHeight="1"/>
    <row r="71871" ht="13.5" customHeight="1"/>
    <row r="71873" ht="13.5" customHeight="1"/>
    <row r="71875" ht="13.5" customHeight="1"/>
    <row r="71877" ht="13.5" customHeight="1"/>
    <row r="71879" ht="13.5" customHeight="1"/>
    <row r="71881" ht="13.5" customHeight="1"/>
    <row r="71883" ht="13.5" customHeight="1"/>
    <row r="71885" ht="13.5" customHeight="1"/>
    <row r="71887" ht="13.5" customHeight="1"/>
    <row r="71889" ht="13.5" customHeight="1"/>
    <row r="71891" ht="13.5" customHeight="1"/>
    <row r="71893" ht="13.5" customHeight="1"/>
    <row r="71895" ht="13.5" customHeight="1"/>
    <row r="71897" ht="13.5" customHeight="1"/>
    <row r="71899" ht="13.5" customHeight="1"/>
    <row r="71901" ht="13.5" customHeight="1"/>
    <row r="71903" ht="13.5" customHeight="1"/>
    <row r="71905" ht="13.5" customHeight="1"/>
    <row r="71907" ht="13.5" customHeight="1"/>
    <row r="71909" ht="13.5" customHeight="1"/>
    <row r="71911" ht="13.5" customHeight="1"/>
    <row r="71913" ht="13.5" customHeight="1"/>
    <row r="71915" ht="13.5" customHeight="1"/>
    <row r="71917" ht="13.5" customHeight="1"/>
    <row r="71919" ht="13.5" customHeight="1"/>
    <row r="71921" ht="13.5" customHeight="1"/>
    <row r="71923" ht="13.5" customHeight="1"/>
    <row r="71925" ht="13.5" customHeight="1"/>
    <row r="71927" ht="13.5" customHeight="1"/>
    <row r="71929" ht="13.5" customHeight="1"/>
    <row r="71931" ht="13.5" customHeight="1"/>
    <row r="71933" ht="13.5" customHeight="1"/>
    <row r="71935" ht="13.5" customHeight="1"/>
    <row r="71937" ht="13.5" customHeight="1"/>
    <row r="71939" ht="13.5" customHeight="1"/>
    <row r="71941" ht="13.5" customHeight="1"/>
    <row r="71943" ht="13.5" customHeight="1"/>
    <row r="71945" ht="13.5" customHeight="1"/>
    <row r="71947" ht="13.5" customHeight="1"/>
    <row r="71949" ht="13.5" customHeight="1"/>
    <row r="71951" ht="13.5" customHeight="1"/>
    <row r="71953" ht="13.5" customHeight="1"/>
    <row r="71955" ht="13.5" customHeight="1"/>
    <row r="71957" ht="13.5" customHeight="1"/>
    <row r="71959" ht="13.5" customHeight="1"/>
    <row r="71961" ht="13.5" customHeight="1"/>
    <row r="71963" ht="13.5" customHeight="1"/>
    <row r="71965" ht="13.5" customHeight="1"/>
    <row r="71967" ht="13.5" customHeight="1"/>
    <row r="71969" ht="13.5" customHeight="1"/>
    <row r="71971" ht="13.5" customHeight="1"/>
    <row r="71973" ht="13.5" customHeight="1"/>
    <row r="71975" ht="13.5" customHeight="1"/>
    <row r="71977" ht="13.5" customHeight="1"/>
    <row r="71979" ht="13.5" customHeight="1"/>
    <row r="71981" ht="13.5" customHeight="1"/>
    <row r="71983" ht="13.5" customHeight="1"/>
    <row r="71985" ht="13.5" customHeight="1"/>
    <row r="71987" ht="13.5" customHeight="1"/>
    <row r="71989" ht="13.5" customHeight="1"/>
    <row r="71991" ht="13.5" customHeight="1"/>
    <row r="71993" ht="13.5" customHeight="1"/>
    <row r="71995" ht="13.5" customHeight="1"/>
    <row r="71997" ht="13.5" customHeight="1"/>
    <row r="71999" ht="13.5" customHeight="1"/>
    <row r="72001" ht="13.5" customHeight="1"/>
    <row r="72003" ht="13.5" customHeight="1"/>
    <row r="72005" ht="13.5" customHeight="1"/>
    <row r="72007" ht="13.5" customHeight="1"/>
    <row r="72009" ht="13.5" customHeight="1"/>
    <row r="72011" ht="13.5" customHeight="1"/>
    <row r="72013" ht="13.5" customHeight="1"/>
    <row r="72015" ht="13.5" customHeight="1"/>
    <row r="72017" ht="13.5" customHeight="1"/>
    <row r="72019" ht="13.5" customHeight="1"/>
    <row r="72021" ht="13.5" customHeight="1"/>
    <row r="72023" ht="13.5" customHeight="1"/>
    <row r="72025" ht="13.5" customHeight="1"/>
    <row r="72027" ht="13.5" customHeight="1"/>
    <row r="72029" ht="13.5" customHeight="1"/>
    <row r="72031" ht="13.5" customHeight="1"/>
    <row r="72033" ht="13.5" customHeight="1"/>
    <row r="72035" ht="13.5" customHeight="1"/>
    <row r="72037" ht="13.5" customHeight="1"/>
    <row r="72039" ht="13.5" customHeight="1"/>
    <row r="72041" ht="13.5" customHeight="1"/>
    <row r="72043" ht="13.5" customHeight="1"/>
    <row r="72045" ht="13.5" customHeight="1"/>
    <row r="72047" ht="13.5" customHeight="1"/>
    <row r="72049" ht="13.5" customHeight="1"/>
    <row r="72051" ht="13.5" customHeight="1"/>
    <row r="72053" ht="13.5" customHeight="1"/>
    <row r="72055" ht="13.5" customHeight="1"/>
    <row r="72057" ht="13.5" customHeight="1"/>
    <row r="72059" ht="13.5" customHeight="1"/>
    <row r="72061" ht="13.5" customHeight="1"/>
    <row r="72063" ht="13.5" customHeight="1"/>
    <row r="72065" ht="13.5" customHeight="1"/>
    <row r="72067" ht="13.5" customHeight="1"/>
    <row r="72069" ht="13.5" customHeight="1"/>
    <row r="72071" ht="13.5" customHeight="1"/>
    <row r="72073" ht="13.5" customHeight="1"/>
    <row r="72075" ht="13.5" customHeight="1"/>
    <row r="72077" ht="13.5" customHeight="1"/>
    <row r="72079" ht="13.5" customHeight="1"/>
    <row r="72081" ht="13.5" customHeight="1"/>
    <row r="72083" ht="13.5" customHeight="1"/>
    <row r="72085" ht="13.5" customHeight="1"/>
    <row r="72087" ht="13.5" customHeight="1"/>
    <row r="72089" ht="13.5" customHeight="1"/>
    <row r="72091" ht="13.5" customHeight="1"/>
    <row r="72093" ht="13.5" customHeight="1"/>
    <row r="72095" ht="13.5" customHeight="1"/>
    <row r="72097" ht="13.5" customHeight="1"/>
    <row r="72099" ht="13.5" customHeight="1"/>
    <row r="72101" ht="13.5" customHeight="1"/>
    <row r="72103" ht="13.5" customHeight="1"/>
    <row r="72105" ht="13.5" customHeight="1"/>
    <row r="72107" ht="13.5" customHeight="1"/>
    <row r="72109" ht="13.5" customHeight="1"/>
    <row r="72111" ht="13.5" customHeight="1"/>
    <row r="72113" ht="13.5" customHeight="1"/>
    <row r="72115" ht="13.5" customHeight="1"/>
    <row r="72117" ht="13.5" customHeight="1"/>
    <row r="72119" ht="13.5" customHeight="1"/>
    <row r="72121" ht="13.5" customHeight="1"/>
    <row r="72123" ht="13.5" customHeight="1"/>
    <row r="72125" ht="13.5" customHeight="1"/>
    <row r="72127" ht="13.5" customHeight="1"/>
    <row r="72129" ht="13.5" customHeight="1"/>
    <row r="72131" ht="13.5" customHeight="1"/>
    <row r="72133" ht="13.5" customHeight="1"/>
    <row r="72135" ht="13.5" customHeight="1"/>
    <row r="72137" ht="13.5" customHeight="1"/>
    <row r="72139" ht="13.5" customHeight="1"/>
    <row r="72141" ht="13.5" customHeight="1"/>
    <row r="72143" ht="13.5" customHeight="1"/>
    <row r="72145" ht="13.5" customHeight="1"/>
    <row r="72147" ht="13.5" customHeight="1"/>
    <row r="72149" ht="13.5" customHeight="1"/>
    <row r="72151" ht="13.5" customHeight="1"/>
    <row r="72153" ht="13.5" customHeight="1"/>
    <row r="72155" ht="13.5" customHeight="1"/>
    <row r="72157" ht="13.5" customHeight="1"/>
    <row r="72159" ht="13.5" customHeight="1"/>
    <row r="72161" ht="13.5" customHeight="1"/>
    <row r="72163" ht="13.5" customHeight="1"/>
    <row r="72165" ht="13.5" customHeight="1"/>
    <row r="72167" ht="13.5" customHeight="1"/>
    <row r="72169" ht="13.5" customHeight="1"/>
    <row r="72171" ht="13.5" customHeight="1"/>
    <row r="72173" ht="13.5" customHeight="1"/>
    <row r="72175" ht="13.5" customHeight="1"/>
    <row r="72177" ht="13.5" customHeight="1"/>
    <row r="72179" ht="13.5" customHeight="1"/>
    <row r="72181" ht="13.5" customHeight="1"/>
    <row r="72183" ht="13.5" customHeight="1"/>
    <row r="72185" ht="13.5" customHeight="1"/>
    <row r="72187" ht="13.5" customHeight="1"/>
    <row r="72189" ht="13.5" customHeight="1"/>
    <row r="72191" ht="13.5" customHeight="1"/>
    <row r="72193" ht="13.5" customHeight="1"/>
    <row r="72195" ht="13.5" customHeight="1"/>
    <row r="72197" ht="13.5" customHeight="1"/>
    <row r="72199" ht="13.5" customHeight="1"/>
    <row r="72201" ht="13.5" customHeight="1"/>
    <row r="72203" ht="13.5" customHeight="1"/>
    <row r="72205" ht="13.5" customHeight="1"/>
    <row r="72207" ht="13.5" customHeight="1"/>
    <row r="72209" ht="13.5" customHeight="1"/>
    <row r="72211" ht="13.5" customHeight="1"/>
    <row r="72213" ht="13.5" customHeight="1"/>
    <row r="72215" ht="13.5" customHeight="1"/>
    <row r="72217" ht="13.5" customHeight="1"/>
    <row r="72219" ht="13.5" customHeight="1"/>
    <row r="72221" ht="13.5" customHeight="1"/>
    <row r="72223" ht="13.5" customHeight="1"/>
    <row r="72225" ht="13.5" customHeight="1"/>
    <row r="72227" ht="13.5" customHeight="1"/>
    <row r="72229" ht="13.5" customHeight="1"/>
    <row r="72231" ht="13.5" customHeight="1"/>
    <row r="72233" ht="13.5" customHeight="1"/>
    <row r="72235" ht="13.5" customHeight="1"/>
    <row r="72237" ht="13.5" customHeight="1"/>
    <row r="72239" ht="13.5" customHeight="1"/>
    <row r="72241" ht="13.5" customHeight="1"/>
    <row r="72243" ht="13.5" customHeight="1"/>
    <row r="72245" ht="13.5" customHeight="1"/>
    <row r="72247" ht="13.5" customHeight="1"/>
    <row r="72249" ht="13.5" customHeight="1"/>
    <row r="72251" ht="13.5" customHeight="1"/>
    <row r="72253" ht="13.5" customHeight="1"/>
    <row r="72255" ht="13.5" customHeight="1"/>
    <row r="72257" ht="13.5" customHeight="1"/>
    <row r="72259" ht="13.5" customHeight="1"/>
    <row r="72261" ht="13.5" customHeight="1"/>
    <row r="72263" ht="13.5" customHeight="1"/>
    <row r="72265" ht="13.5" customHeight="1"/>
    <row r="72267" ht="13.5" customHeight="1"/>
    <row r="72269" ht="13.5" customHeight="1"/>
    <row r="72271" ht="13.5" customHeight="1"/>
    <row r="72273" ht="13.5" customHeight="1"/>
    <row r="72275" ht="13.5" customHeight="1"/>
    <row r="72277" ht="13.5" customHeight="1"/>
    <row r="72279" ht="13.5" customHeight="1"/>
    <row r="72281" ht="13.5" customHeight="1"/>
    <row r="72283" ht="13.5" customHeight="1"/>
    <row r="72285" ht="13.5" customHeight="1"/>
    <row r="72287" ht="13.5" customHeight="1"/>
    <row r="72289" ht="13.5" customHeight="1"/>
    <row r="72291" ht="13.5" customHeight="1"/>
    <row r="72293" ht="13.5" customHeight="1"/>
    <row r="72295" ht="13.5" customHeight="1"/>
    <row r="72297" ht="13.5" customHeight="1"/>
    <row r="72299" ht="13.5" customHeight="1"/>
    <row r="72301" ht="13.5" customHeight="1"/>
    <row r="72303" ht="13.5" customHeight="1"/>
    <row r="72305" ht="13.5" customHeight="1"/>
    <row r="72307" ht="13.5" customHeight="1"/>
    <row r="72309" ht="13.5" customHeight="1"/>
    <row r="72311" ht="13.5" customHeight="1"/>
    <row r="72313" ht="13.5" customHeight="1"/>
    <row r="72315" ht="13.5" customHeight="1"/>
    <row r="72317" ht="13.5" customHeight="1"/>
    <row r="72319" ht="13.5" customHeight="1"/>
    <row r="72321" ht="13.5" customHeight="1"/>
    <row r="72323" ht="13.5" customHeight="1"/>
    <row r="72325" ht="13.5" customHeight="1"/>
    <row r="72327" ht="13.5" customHeight="1"/>
    <row r="72329" ht="13.5" customHeight="1"/>
    <row r="72331" ht="13.5" customHeight="1"/>
    <row r="72333" ht="13.5" customHeight="1"/>
    <row r="72335" ht="13.5" customHeight="1"/>
    <row r="72337" ht="13.5" customHeight="1"/>
    <row r="72339" ht="13.5" customHeight="1"/>
    <row r="72341" ht="13.5" customHeight="1"/>
    <row r="72343" ht="13.5" customHeight="1"/>
    <row r="72345" ht="13.5" customHeight="1"/>
    <row r="72347" ht="13.5" customHeight="1"/>
    <row r="72349" ht="13.5" customHeight="1"/>
    <row r="72351" ht="13.5" customHeight="1"/>
    <row r="72353" ht="13.5" customHeight="1"/>
    <row r="72355" ht="13.5" customHeight="1"/>
    <row r="72357" ht="13.5" customHeight="1"/>
    <row r="72359" ht="13.5" customHeight="1"/>
    <row r="72361" ht="13.5" customHeight="1"/>
    <row r="72363" ht="13.5" customHeight="1"/>
    <row r="72365" ht="13.5" customHeight="1"/>
    <row r="72367" ht="13.5" customHeight="1"/>
    <row r="72369" ht="13.5" customHeight="1"/>
    <row r="72371" ht="13.5" customHeight="1"/>
    <row r="72373" ht="13.5" customHeight="1"/>
    <row r="72375" ht="13.5" customHeight="1"/>
    <row r="72377" ht="13.5" customHeight="1"/>
    <row r="72379" ht="13.5" customHeight="1"/>
    <row r="72381" ht="13.5" customHeight="1"/>
    <row r="72383" ht="13.5" customHeight="1"/>
    <row r="72385" ht="13.5" customHeight="1"/>
    <row r="72387" ht="13.5" customHeight="1"/>
    <row r="72389" ht="13.5" customHeight="1"/>
    <row r="72391" ht="13.5" customHeight="1"/>
    <row r="72393" ht="13.5" customHeight="1"/>
    <row r="72395" ht="13.5" customHeight="1"/>
    <row r="72397" ht="13.5" customHeight="1"/>
    <row r="72399" ht="13.5" customHeight="1"/>
    <row r="72401" ht="13.5" customHeight="1"/>
    <row r="72403" ht="13.5" customHeight="1"/>
    <row r="72405" ht="13.5" customHeight="1"/>
    <row r="72407" ht="13.5" customHeight="1"/>
    <row r="72409" ht="13.5" customHeight="1"/>
    <row r="72411" ht="13.5" customHeight="1"/>
    <row r="72413" ht="13.5" customHeight="1"/>
    <row r="72415" ht="13.5" customHeight="1"/>
    <row r="72417" ht="13.5" customHeight="1"/>
    <row r="72419" ht="13.5" customHeight="1"/>
    <row r="72421" ht="13.5" customHeight="1"/>
    <row r="72423" ht="13.5" customHeight="1"/>
    <row r="72425" ht="13.5" customHeight="1"/>
    <row r="72427" ht="13.5" customHeight="1"/>
    <row r="72429" ht="13.5" customHeight="1"/>
    <row r="72431" ht="13.5" customHeight="1"/>
    <row r="72433" ht="13.5" customHeight="1"/>
    <row r="72435" ht="13.5" customHeight="1"/>
    <row r="72437" ht="13.5" customHeight="1"/>
    <row r="72439" ht="13.5" customHeight="1"/>
    <row r="72441" ht="13.5" customHeight="1"/>
    <row r="72443" ht="13.5" customHeight="1"/>
    <row r="72445" ht="13.5" customHeight="1"/>
    <row r="72447" ht="13.5" customHeight="1"/>
    <row r="72449" ht="13.5" customHeight="1"/>
    <row r="72451" ht="13.5" customHeight="1"/>
    <row r="72453" ht="13.5" customHeight="1"/>
    <row r="72455" ht="13.5" customHeight="1"/>
    <row r="72457" ht="13.5" customHeight="1"/>
    <row r="72459" ht="13.5" customHeight="1"/>
    <row r="72461" ht="13.5" customHeight="1"/>
    <row r="72463" ht="13.5" customHeight="1"/>
    <row r="72465" ht="13.5" customHeight="1"/>
    <row r="72467" ht="13.5" customHeight="1"/>
    <row r="72469" ht="13.5" customHeight="1"/>
    <row r="72471" ht="13.5" customHeight="1"/>
    <row r="72473" ht="13.5" customHeight="1"/>
    <row r="72475" ht="13.5" customHeight="1"/>
    <row r="72477" ht="13.5" customHeight="1"/>
    <row r="72479" ht="13.5" customHeight="1"/>
    <row r="72481" ht="13.5" customHeight="1"/>
    <row r="72483" ht="13.5" customHeight="1"/>
    <row r="72485" ht="13.5" customHeight="1"/>
    <row r="72487" ht="13.5" customHeight="1"/>
    <row r="72489" ht="13.5" customHeight="1"/>
    <row r="72491" ht="13.5" customHeight="1"/>
    <row r="72493" ht="13.5" customHeight="1"/>
    <row r="72495" ht="13.5" customHeight="1"/>
    <row r="72497" ht="13.5" customHeight="1"/>
    <row r="72499" ht="13.5" customHeight="1"/>
    <row r="72501" ht="13.5" customHeight="1"/>
    <row r="72503" ht="13.5" customHeight="1"/>
    <row r="72505" ht="13.5" customHeight="1"/>
    <row r="72507" ht="13.5" customHeight="1"/>
    <row r="72509" ht="13.5" customHeight="1"/>
    <row r="72511" ht="13.5" customHeight="1"/>
    <row r="72513" ht="13.5" customHeight="1"/>
    <row r="72515" ht="13.5" customHeight="1"/>
    <row r="72517" ht="13.5" customHeight="1"/>
    <row r="72519" ht="13.5" customHeight="1"/>
    <row r="72521" ht="13.5" customHeight="1"/>
    <row r="72523" ht="13.5" customHeight="1"/>
    <row r="72525" ht="13.5" customHeight="1"/>
    <row r="72527" ht="13.5" customHeight="1"/>
    <row r="72529" ht="13.5" customHeight="1"/>
    <row r="72531" ht="13.5" customHeight="1"/>
    <row r="72533" ht="13.5" customHeight="1"/>
    <row r="72535" ht="13.5" customHeight="1"/>
    <row r="72537" ht="13.5" customHeight="1"/>
    <row r="72539" ht="13.5" customHeight="1"/>
    <row r="72541" ht="13.5" customHeight="1"/>
    <row r="72543" ht="13.5" customHeight="1"/>
    <row r="72545" ht="13.5" customHeight="1"/>
    <row r="72547" ht="13.5" customHeight="1"/>
    <row r="72549" ht="13.5" customHeight="1"/>
    <row r="72551" ht="13.5" customHeight="1"/>
    <row r="72553" ht="13.5" customHeight="1"/>
    <row r="72555" ht="13.5" customHeight="1"/>
    <row r="72557" ht="13.5" customHeight="1"/>
    <row r="72559" ht="13.5" customHeight="1"/>
    <row r="72561" ht="13.5" customHeight="1"/>
    <row r="72563" ht="13.5" customHeight="1"/>
    <row r="72565" ht="13.5" customHeight="1"/>
    <row r="72567" ht="13.5" customHeight="1"/>
    <row r="72569" ht="13.5" customHeight="1"/>
    <row r="72571" ht="13.5" customHeight="1"/>
    <row r="72573" ht="13.5" customHeight="1"/>
    <row r="72575" ht="13.5" customHeight="1"/>
    <row r="72577" ht="13.5" customHeight="1"/>
    <row r="72579" ht="13.5" customHeight="1"/>
    <row r="72581" ht="13.5" customHeight="1"/>
    <row r="72583" ht="13.5" customHeight="1"/>
    <row r="72585" ht="13.5" customHeight="1"/>
    <row r="72587" ht="13.5" customHeight="1"/>
    <row r="72589" ht="13.5" customHeight="1"/>
    <row r="72591" ht="13.5" customHeight="1"/>
    <row r="72593" ht="13.5" customHeight="1"/>
    <row r="72595" ht="13.5" customHeight="1"/>
    <row r="72597" ht="13.5" customHeight="1"/>
    <row r="72599" ht="13.5" customHeight="1"/>
    <row r="72601" ht="13.5" customHeight="1"/>
    <row r="72603" ht="13.5" customHeight="1"/>
    <row r="72605" ht="13.5" customHeight="1"/>
    <row r="72607" ht="13.5" customHeight="1"/>
    <row r="72609" ht="13.5" customHeight="1"/>
    <row r="72611" ht="13.5" customHeight="1"/>
    <row r="72613" ht="13.5" customHeight="1"/>
    <row r="72615" ht="13.5" customHeight="1"/>
    <row r="72617" ht="13.5" customHeight="1"/>
    <row r="72619" ht="13.5" customHeight="1"/>
    <row r="72621" ht="13.5" customHeight="1"/>
    <row r="72623" ht="13.5" customHeight="1"/>
    <row r="72625" ht="13.5" customHeight="1"/>
    <row r="72627" ht="13.5" customHeight="1"/>
    <row r="72629" ht="13.5" customHeight="1"/>
    <row r="72631" ht="13.5" customHeight="1"/>
    <row r="72633" ht="13.5" customHeight="1"/>
    <row r="72635" ht="13.5" customHeight="1"/>
    <row r="72637" ht="13.5" customHeight="1"/>
    <row r="72639" ht="13.5" customHeight="1"/>
    <row r="72641" ht="13.5" customHeight="1"/>
    <row r="72643" ht="13.5" customHeight="1"/>
    <row r="72645" ht="13.5" customHeight="1"/>
    <row r="72647" ht="13.5" customHeight="1"/>
    <row r="72649" ht="13.5" customHeight="1"/>
    <row r="72651" ht="13.5" customHeight="1"/>
    <row r="72653" ht="13.5" customHeight="1"/>
    <row r="72655" ht="13.5" customHeight="1"/>
    <row r="72657" ht="13.5" customHeight="1"/>
    <row r="72659" ht="13.5" customHeight="1"/>
    <row r="72661" ht="13.5" customHeight="1"/>
    <row r="72663" ht="13.5" customHeight="1"/>
    <row r="72665" ht="13.5" customHeight="1"/>
    <row r="72667" ht="13.5" customHeight="1"/>
    <row r="72669" ht="13.5" customHeight="1"/>
    <row r="72671" ht="13.5" customHeight="1"/>
    <row r="72673" ht="13.5" customHeight="1"/>
    <row r="72675" ht="13.5" customHeight="1"/>
    <row r="72677" ht="13.5" customHeight="1"/>
    <row r="72679" ht="13.5" customHeight="1"/>
    <row r="72681" ht="13.5" customHeight="1"/>
    <row r="72683" ht="13.5" customHeight="1"/>
    <row r="72685" ht="13.5" customHeight="1"/>
    <row r="72687" ht="13.5" customHeight="1"/>
    <row r="72689" ht="13.5" customHeight="1"/>
    <row r="72691" ht="13.5" customHeight="1"/>
    <row r="72693" ht="13.5" customHeight="1"/>
    <row r="72695" ht="13.5" customHeight="1"/>
    <row r="72697" ht="13.5" customHeight="1"/>
    <row r="72699" ht="13.5" customHeight="1"/>
    <row r="72701" ht="13.5" customHeight="1"/>
    <row r="72703" ht="13.5" customHeight="1"/>
    <row r="72705" ht="13.5" customHeight="1"/>
    <row r="72707" ht="13.5" customHeight="1"/>
    <row r="72709" ht="13.5" customHeight="1"/>
    <row r="72711" ht="13.5" customHeight="1"/>
    <row r="72713" ht="13.5" customHeight="1"/>
    <row r="72715" ht="13.5" customHeight="1"/>
    <row r="72717" ht="13.5" customHeight="1"/>
    <row r="72719" ht="13.5" customHeight="1"/>
    <row r="72721" ht="13.5" customHeight="1"/>
    <row r="72723" ht="13.5" customHeight="1"/>
    <row r="72725" ht="13.5" customHeight="1"/>
    <row r="72727" ht="13.5" customHeight="1"/>
    <row r="72729" ht="13.5" customHeight="1"/>
    <row r="72731" ht="13.5" customHeight="1"/>
    <row r="72733" ht="13.5" customHeight="1"/>
    <row r="72735" ht="13.5" customHeight="1"/>
    <row r="72737" ht="13.5" customHeight="1"/>
    <row r="72739" ht="13.5" customHeight="1"/>
    <row r="72741" ht="13.5" customHeight="1"/>
    <row r="72743" ht="13.5" customHeight="1"/>
    <row r="72745" ht="13.5" customHeight="1"/>
    <row r="72747" ht="13.5" customHeight="1"/>
    <row r="72749" ht="13.5" customHeight="1"/>
    <row r="72751" ht="13.5" customHeight="1"/>
    <row r="72753" ht="13.5" customHeight="1"/>
    <row r="72755" ht="13.5" customHeight="1"/>
    <row r="72757" ht="13.5" customHeight="1"/>
    <row r="72759" ht="13.5" customHeight="1"/>
    <row r="72761" ht="13.5" customHeight="1"/>
    <row r="72763" ht="13.5" customHeight="1"/>
    <row r="72765" ht="13.5" customHeight="1"/>
    <row r="72767" ht="13.5" customHeight="1"/>
    <row r="72769" ht="13.5" customHeight="1"/>
    <row r="72771" ht="13.5" customHeight="1"/>
    <row r="72773" ht="13.5" customHeight="1"/>
    <row r="72775" ht="13.5" customHeight="1"/>
    <row r="72777" ht="13.5" customHeight="1"/>
    <row r="72779" ht="13.5" customHeight="1"/>
    <row r="72781" ht="13.5" customHeight="1"/>
    <row r="72783" ht="13.5" customHeight="1"/>
    <row r="72785" ht="13.5" customHeight="1"/>
    <row r="72787" ht="13.5" customHeight="1"/>
    <row r="72789" ht="13.5" customHeight="1"/>
    <row r="72791" ht="13.5" customHeight="1"/>
    <row r="72793" ht="13.5" customHeight="1"/>
    <row r="72795" ht="13.5" customHeight="1"/>
    <row r="72797" ht="13.5" customHeight="1"/>
    <row r="72799" ht="13.5" customHeight="1"/>
    <row r="72801" ht="13.5" customHeight="1"/>
    <row r="72803" ht="13.5" customHeight="1"/>
    <row r="72805" ht="13.5" customHeight="1"/>
    <row r="72807" ht="13.5" customHeight="1"/>
    <row r="72809" ht="13.5" customHeight="1"/>
    <row r="72811" ht="13.5" customHeight="1"/>
    <row r="72813" ht="13.5" customHeight="1"/>
    <row r="72815" ht="13.5" customHeight="1"/>
    <row r="72817" ht="13.5" customHeight="1"/>
    <row r="72819" ht="13.5" customHeight="1"/>
    <row r="72821" ht="13.5" customHeight="1"/>
    <row r="72823" ht="13.5" customHeight="1"/>
    <row r="72825" ht="13.5" customHeight="1"/>
    <row r="72827" ht="13.5" customHeight="1"/>
    <row r="72829" ht="13.5" customHeight="1"/>
    <row r="72831" ht="13.5" customHeight="1"/>
    <row r="72833" ht="13.5" customHeight="1"/>
    <row r="72835" ht="13.5" customHeight="1"/>
    <row r="72837" ht="13.5" customHeight="1"/>
    <row r="72839" ht="13.5" customHeight="1"/>
    <row r="72841" ht="13.5" customHeight="1"/>
    <row r="72843" ht="13.5" customHeight="1"/>
    <row r="72845" ht="13.5" customHeight="1"/>
    <row r="72847" ht="13.5" customHeight="1"/>
    <row r="72849" ht="13.5" customHeight="1"/>
    <row r="72851" ht="13.5" customHeight="1"/>
    <row r="72853" ht="13.5" customHeight="1"/>
    <row r="72855" ht="13.5" customHeight="1"/>
    <row r="72857" ht="13.5" customHeight="1"/>
    <row r="72859" ht="13.5" customHeight="1"/>
    <row r="72861" ht="13.5" customHeight="1"/>
    <row r="72863" ht="13.5" customHeight="1"/>
    <row r="72865" ht="13.5" customHeight="1"/>
    <row r="72867" ht="13.5" customHeight="1"/>
    <row r="72869" ht="13.5" customHeight="1"/>
    <row r="72871" ht="13.5" customHeight="1"/>
    <row r="72873" ht="13.5" customHeight="1"/>
    <row r="72875" ht="13.5" customHeight="1"/>
    <row r="72877" ht="13.5" customHeight="1"/>
    <row r="72879" ht="13.5" customHeight="1"/>
    <row r="72881" ht="13.5" customHeight="1"/>
    <row r="72883" ht="13.5" customHeight="1"/>
    <row r="72885" ht="13.5" customHeight="1"/>
    <row r="72887" ht="13.5" customHeight="1"/>
    <row r="72889" ht="13.5" customHeight="1"/>
    <row r="72891" ht="13.5" customHeight="1"/>
    <row r="72893" ht="13.5" customHeight="1"/>
    <row r="72895" ht="13.5" customHeight="1"/>
    <row r="72897" ht="13.5" customHeight="1"/>
    <row r="72899" ht="13.5" customHeight="1"/>
    <row r="72901" ht="13.5" customHeight="1"/>
    <row r="72903" ht="13.5" customHeight="1"/>
    <row r="72905" ht="13.5" customHeight="1"/>
    <row r="72907" ht="13.5" customHeight="1"/>
    <row r="72909" ht="13.5" customHeight="1"/>
    <row r="72911" ht="13.5" customHeight="1"/>
    <row r="72913" ht="13.5" customHeight="1"/>
    <row r="72915" ht="13.5" customHeight="1"/>
    <row r="72917" ht="13.5" customHeight="1"/>
    <row r="72919" ht="13.5" customHeight="1"/>
    <row r="72921" ht="13.5" customHeight="1"/>
    <row r="72923" ht="13.5" customHeight="1"/>
    <row r="72925" ht="13.5" customHeight="1"/>
    <row r="72927" ht="13.5" customHeight="1"/>
    <row r="72929" ht="13.5" customHeight="1"/>
    <row r="72931" ht="13.5" customHeight="1"/>
    <row r="72933" ht="13.5" customHeight="1"/>
    <row r="72935" ht="13.5" customHeight="1"/>
    <row r="72937" ht="13.5" customHeight="1"/>
    <row r="72939" ht="13.5" customHeight="1"/>
    <row r="72941" ht="13.5" customHeight="1"/>
    <row r="72943" ht="13.5" customHeight="1"/>
    <row r="72945" ht="13.5" customHeight="1"/>
    <row r="72947" ht="13.5" customHeight="1"/>
    <row r="72949" ht="13.5" customHeight="1"/>
    <row r="72951" ht="13.5" customHeight="1"/>
    <row r="72953" ht="13.5" customHeight="1"/>
    <row r="72955" ht="13.5" customHeight="1"/>
    <row r="72957" ht="13.5" customHeight="1"/>
    <row r="72959" ht="13.5" customHeight="1"/>
    <row r="72961" ht="13.5" customHeight="1"/>
    <row r="72963" ht="13.5" customHeight="1"/>
    <row r="72965" ht="13.5" customHeight="1"/>
    <row r="72967" ht="13.5" customHeight="1"/>
    <row r="72969" ht="13.5" customHeight="1"/>
    <row r="72971" ht="13.5" customHeight="1"/>
    <row r="72973" ht="13.5" customHeight="1"/>
    <row r="72975" ht="13.5" customHeight="1"/>
    <row r="72977" ht="13.5" customHeight="1"/>
    <row r="72979" ht="13.5" customHeight="1"/>
    <row r="72981" ht="13.5" customHeight="1"/>
    <row r="72983" ht="13.5" customHeight="1"/>
    <row r="72985" ht="13.5" customHeight="1"/>
    <row r="72987" ht="13.5" customHeight="1"/>
    <row r="72989" ht="13.5" customHeight="1"/>
    <row r="72991" ht="13.5" customHeight="1"/>
    <row r="72993" ht="13.5" customHeight="1"/>
    <row r="72995" ht="13.5" customHeight="1"/>
    <row r="72997" ht="13.5" customHeight="1"/>
    <row r="72999" ht="13.5" customHeight="1"/>
    <row r="73001" ht="13.5" customHeight="1"/>
    <row r="73003" ht="13.5" customHeight="1"/>
    <row r="73005" ht="13.5" customHeight="1"/>
    <row r="73007" ht="13.5" customHeight="1"/>
    <row r="73009" ht="13.5" customHeight="1"/>
    <row r="73011" ht="13.5" customHeight="1"/>
    <row r="73013" ht="13.5" customHeight="1"/>
    <row r="73015" ht="13.5" customHeight="1"/>
    <row r="73017" ht="13.5" customHeight="1"/>
    <row r="73019" ht="13.5" customHeight="1"/>
    <row r="73021" ht="13.5" customHeight="1"/>
    <row r="73023" ht="13.5" customHeight="1"/>
    <row r="73025" ht="13.5" customHeight="1"/>
    <row r="73027" ht="13.5" customHeight="1"/>
    <row r="73029" ht="13.5" customHeight="1"/>
    <row r="73031" ht="13.5" customHeight="1"/>
    <row r="73033" ht="13.5" customHeight="1"/>
    <row r="73035" ht="13.5" customHeight="1"/>
    <row r="73037" ht="13.5" customHeight="1"/>
    <row r="73039" ht="13.5" customHeight="1"/>
    <row r="73041" ht="13.5" customHeight="1"/>
    <row r="73043" ht="13.5" customHeight="1"/>
    <row r="73045" ht="13.5" customHeight="1"/>
    <row r="73047" ht="13.5" customHeight="1"/>
    <row r="73049" ht="13.5" customHeight="1"/>
    <row r="73051" ht="13.5" customHeight="1"/>
    <row r="73053" ht="13.5" customHeight="1"/>
    <row r="73055" ht="13.5" customHeight="1"/>
    <row r="73057" ht="13.5" customHeight="1"/>
    <row r="73059" ht="13.5" customHeight="1"/>
    <row r="73061" ht="13.5" customHeight="1"/>
    <row r="73063" ht="13.5" customHeight="1"/>
    <row r="73065" ht="13.5" customHeight="1"/>
    <row r="73067" ht="13.5" customHeight="1"/>
    <row r="73069" ht="13.5" customHeight="1"/>
    <row r="73071" ht="13.5" customHeight="1"/>
    <row r="73073" ht="13.5" customHeight="1"/>
    <row r="73075" ht="13.5" customHeight="1"/>
    <row r="73077" ht="13.5" customHeight="1"/>
    <row r="73079" ht="13.5" customHeight="1"/>
    <row r="73081" ht="13.5" customHeight="1"/>
    <row r="73083" ht="13.5" customHeight="1"/>
    <row r="73085" ht="13.5" customHeight="1"/>
    <row r="73087" ht="13.5" customHeight="1"/>
    <row r="73089" ht="13.5" customHeight="1"/>
    <row r="73091" ht="13.5" customHeight="1"/>
    <row r="73093" ht="13.5" customHeight="1"/>
    <row r="73095" ht="13.5" customHeight="1"/>
    <row r="73097" ht="13.5" customHeight="1"/>
    <row r="73099" ht="13.5" customHeight="1"/>
    <row r="73101" ht="13.5" customHeight="1"/>
    <row r="73103" ht="13.5" customHeight="1"/>
    <row r="73105" ht="13.5" customHeight="1"/>
    <row r="73107" ht="13.5" customHeight="1"/>
    <row r="73109" ht="13.5" customHeight="1"/>
    <row r="73111" ht="13.5" customHeight="1"/>
    <row r="73113" ht="13.5" customHeight="1"/>
    <row r="73115" ht="13.5" customHeight="1"/>
    <row r="73117" ht="13.5" customHeight="1"/>
    <row r="73119" ht="13.5" customHeight="1"/>
    <row r="73121" ht="13.5" customHeight="1"/>
    <row r="73123" ht="13.5" customHeight="1"/>
    <row r="73125" ht="13.5" customHeight="1"/>
    <row r="73127" ht="13.5" customHeight="1"/>
    <row r="73129" ht="13.5" customHeight="1"/>
    <row r="73131" ht="13.5" customHeight="1"/>
    <row r="73133" ht="13.5" customHeight="1"/>
    <row r="73135" ht="13.5" customHeight="1"/>
    <row r="73137" ht="13.5" customHeight="1"/>
    <row r="73139" ht="13.5" customHeight="1"/>
    <row r="73141" ht="13.5" customHeight="1"/>
    <row r="73143" ht="13.5" customHeight="1"/>
    <row r="73145" ht="13.5" customHeight="1"/>
    <row r="73147" ht="13.5" customHeight="1"/>
    <row r="73149" ht="13.5" customHeight="1"/>
    <row r="73151" ht="13.5" customHeight="1"/>
    <row r="73153" ht="13.5" customHeight="1"/>
    <row r="73155" ht="13.5" customHeight="1"/>
    <row r="73157" ht="13.5" customHeight="1"/>
    <row r="73159" ht="13.5" customHeight="1"/>
    <row r="73161" ht="13.5" customHeight="1"/>
    <row r="73163" ht="13.5" customHeight="1"/>
    <row r="73165" ht="13.5" customHeight="1"/>
    <row r="73167" ht="13.5" customHeight="1"/>
    <row r="73169" ht="13.5" customHeight="1"/>
    <row r="73171" ht="13.5" customHeight="1"/>
    <row r="73173" ht="13.5" customHeight="1"/>
    <row r="73175" ht="13.5" customHeight="1"/>
    <row r="73177" ht="13.5" customHeight="1"/>
    <row r="73179" ht="13.5" customHeight="1"/>
    <row r="73181" ht="13.5" customHeight="1"/>
    <row r="73183" ht="13.5" customHeight="1"/>
    <row r="73185" ht="13.5" customHeight="1"/>
    <row r="73187" ht="13.5" customHeight="1"/>
    <row r="73189" ht="13.5" customHeight="1"/>
    <row r="73191" ht="13.5" customHeight="1"/>
    <row r="73193" ht="13.5" customHeight="1"/>
    <row r="73195" ht="13.5" customHeight="1"/>
    <row r="73197" ht="13.5" customHeight="1"/>
    <row r="73199" ht="13.5" customHeight="1"/>
    <row r="73201" ht="13.5" customHeight="1"/>
    <row r="73203" ht="13.5" customHeight="1"/>
    <row r="73205" ht="13.5" customHeight="1"/>
    <row r="73207" ht="13.5" customHeight="1"/>
    <row r="73209" ht="13.5" customHeight="1"/>
    <row r="73211" ht="13.5" customHeight="1"/>
    <row r="73213" ht="13.5" customHeight="1"/>
    <row r="73215" ht="13.5" customHeight="1"/>
    <row r="73217" ht="13.5" customHeight="1"/>
    <row r="73219" ht="13.5" customHeight="1"/>
    <row r="73221" ht="13.5" customHeight="1"/>
    <row r="73223" ht="13.5" customHeight="1"/>
    <row r="73225" ht="13.5" customHeight="1"/>
    <row r="73227" ht="13.5" customHeight="1"/>
    <row r="73229" ht="13.5" customHeight="1"/>
    <row r="73231" ht="13.5" customHeight="1"/>
    <row r="73233" ht="13.5" customHeight="1"/>
    <row r="73235" ht="13.5" customHeight="1"/>
    <row r="73237" ht="13.5" customHeight="1"/>
    <row r="73239" ht="13.5" customHeight="1"/>
    <row r="73241" ht="13.5" customHeight="1"/>
    <row r="73243" ht="13.5" customHeight="1"/>
    <row r="73245" ht="13.5" customHeight="1"/>
    <row r="73247" ht="13.5" customHeight="1"/>
    <row r="73249" ht="13.5" customHeight="1"/>
    <row r="73251" ht="13.5" customHeight="1"/>
    <row r="73253" ht="13.5" customHeight="1"/>
    <row r="73255" ht="13.5" customHeight="1"/>
    <row r="73257" ht="13.5" customHeight="1"/>
    <row r="73259" ht="13.5" customHeight="1"/>
    <row r="73261" ht="13.5" customHeight="1"/>
    <row r="73263" ht="13.5" customHeight="1"/>
    <row r="73265" ht="13.5" customHeight="1"/>
    <row r="73267" ht="13.5" customHeight="1"/>
    <row r="73269" ht="13.5" customHeight="1"/>
    <row r="73271" ht="13.5" customHeight="1"/>
    <row r="73273" ht="13.5" customHeight="1"/>
    <row r="73275" ht="13.5" customHeight="1"/>
    <row r="73277" ht="13.5" customHeight="1"/>
    <row r="73279" ht="13.5" customHeight="1"/>
    <row r="73281" ht="13.5" customHeight="1"/>
    <row r="73283" ht="13.5" customHeight="1"/>
    <row r="73285" ht="13.5" customHeight="1"/>
    <row r="73287" ht="13.5" customHeight="1"/>
    <row r="73289" ht="13.5" customHeight="1"/>
    <row r="73291" ht="13.5" customHeight="1"/>
    <row r="73293" ht="13.5" customHeight="1"/>
    <row r="73295" ht="13.5" customHeight="1"/>
    <row r="73297" ht="13.5" customHeight="1"/>
    <row r="73299" ht="13.5" customHeight="1"/>
    <row r="73301" ht="13.5" customHeight="1"/>
    <row r="73303" ht="13.5" customHeight="1"/>
    <row r="73305" ht="13.5" customHeight="1"/>
    <row r="73307" ht="13.5" customHeight="1"/>
    <row r="73309" ht="13.5" customHeight="1"/>
    <row r="73311" ht="13.5" customHeight="1"/>
    <row r="73313" ht="13.5" customHeight="1"/>
    <row r="73315" ht="13.5" customHeight="1"/>
    <row r="73317" ht="13.5" customHeight="1"/>
    <row r="73319" ht="13.5" customHeight="1"/>
    <row r="73321" ht="13.5" customHeight="1"/>
    <row r="73323" ht="13.5" customHeight="1"/>
    <row r="73325" ht="13.5" customHeight="1"/>
    <row r="73327" ht="13.5" customHeight="1"/>
    <row r="73329" ht="13.5" customHeight="1"/>
    <row r="73331" ht="13.5" customHeight="1"/>
    <row r="73333" ht="13.5" customHeight="1"/>
    <row r="73335" ht="13.5" customHeight="1"/>
    <row r="73337" ht="13.5" customHeight="1"/>
    <row r="73339" ht="13.5" customHeight="1"/>
    <row r="73341" ht="13.5" customHeight="1"/>
    <row r="73343" ht="13.5" customHeight="1"/>
    <row r="73345" ht="13.5" customHeight="1"/>
    <row r="73347" ht="13.5" customHeight="1"/>
    <row r="73349" ht="13.5" customHeight="1"/>
    <row r="73351" ht="13.5" customHeight="1"/>
    <row r="73353" ht="13.5" customHeight="1"/>
    <row r="73355" ht="13.5" customHeight="1"/>
    <row r="73357" ht="13.5" customHeight="1"/>
    <row r="73359" ht="13.5" customHeight="1"/>
    <row r="73361" ht="13.5" customHeight="1"/>
    <row r="73363" ht="13.5" customHeight="1"/>
    <row r="73365" ht="13.5" customHeight="1"/>
    <row r="73367" ht="13.5" customHeight="1"/>
    <row r="73369" ht="13.5" customHeight="1"/>
    <row r="73371" ht="13.5" customHeight="1"/>
    <row r="73373" ht="13.5" customHeight="1"/>
    <row r="73375" ht="13.5" customHeight="1"/>
    <row r="73377" ht="13.5" customHeight="1"/>
    <row r="73379" ht="13.5" customHeight="1"/>
    <row r="73381" ht="13.5" customHeight="1"/>
    <row r="73383" ht="13.5" customHeight="1"/>
    <row r="73385" ht="13.5" customHeight="1"/>
    <row r="73387" ht="13.5" customHeight="1"/>
    <row r="73389" ht="13.5" customHeight="1"/>
    <row r="73391" ht="13.5" customHeight="1"/>
    <row r="73393" ht="13.5" customHeight="1"/>
    <row r="73395" ht="13.5" customHeight="1"/>
    <row r="73397" ht="13.5" customHeight="1"/>
    <row r="73399" ht="13.5" customHeight="1"/>
    <row r="73401" ht="13.5" customHeight="1"/>
    <row r="73403" ht="13.5" customHeight="1"/>
    <row r="73405" ht="13.5" customHeight="1"/>
    <row r="73407" ht="13.5" customHeight="1"/>
    <row r="73409" ht="13.5" customHeight="1"/>
    <row r="73411" ht="13.5" customHeight="1"/>
    <row r="73413" ht="13.5" customHeight="1"/>
    <row r="73415" ht="13.5" customHeight="1"/>
    <row r="73417" ht="13.5" customHeight="1"/>
    <row r="73419" ht="13.5" customHeight="1"/>
    <row r="73421" ht="13.5" customHeight="1"/>
    <row r="73423" ht="13.5" customHeight="1"/>
    <row r="73425" ht="13.5" customHeight="1"/>
    <row r="73427" ht="13.5" customHeight="1"/>
    <row r="73429" ht="13.5" customHeight="1"/>
    <row r="73431" ht="13.5" customHeight="1"/>
    <row r="73433" ht="13.5" customHeight="1"/>
    <row r="73435" ht="13.5" customHeight="1"/>
    <row r="73437" ht="13.5" customHeight="1"/>
    <row r="73439" ht="13.5" customHeight="1"/>
    <row r="73441" ht="13.5" customHeight="1"/>
    <row r="73443" ht="13.5" customHeight="1"/>
    <row r="73445" ht="13.5" customHeight="1"/>
    <row r="73447" ht="13.5" customHeight="1"/>
    <row r="73449" ht="13.5" customHeight="1"/>
    <row r="73451" ht="13.5" customHeight="1"/>
    <row r="73453" ht="13.5" customHeight="1"/>
    <row r="73455" ht="13.5" customHeight="1"/>
    <row r="73457" ht="13.5" customHeight="1"/>
    <row r="73459" ht="13.5" customHeight="1"/>
    <row r="73461" ht="13.5" customHeight="1"/>
    <row r="73463" ht="13.5" customHeight="1"/>
    <row r="73465" ht="13.5" customHeight="1"/>
    <row r="73467" ht="13.5" customHeight="1"/>
    <row r="73469" ht="13.5" customHeight="1"/>
    <row r="73471" ht="13.5" customHeight="1"/>
    <row r="73473" ht="13.5" customHeight="1"/>
    <row r="73475" ht="13.5" customHeight="1"/>
    <row r="73477" ht="13.5" customHeight="1"/>
    <row r="73479" ht="13.5" customHeight="1"/>
    <row r="73481" ht="13.5" customHeight="1"/>
    <row r="73483" ht="13.5" customHeight="1"/>
    <row r="73485" ht="13.5" customHeight="1"/>
    <row r="73487" ht="13.5" customHeight="1"/>
    <row r="73489" ht="13.5" customHeight="1"/>
    <row r="73491" ht="13.5" customHeight="1"/>
    <row r="73493" ht="13.5" customHeight="1"/>
    <row r="73495" ht="13.5" customHeight="1"/>
    <row r="73497" ht="13.5" customHeight="1"/>
    <row r="73499" ht="13.5" customHeight="1"/>
    <row r="73501" ht="13.5" customHeight="1"/>
    <row r="73503" ht="13.5" customHeight="1"/>
    <row r="73505" ht="13.5" customHeight="1"/>
    <row r="73507" ht="13.5" customHeight="1"/>
    <row r="73509" ht="13.5" customHeight="1"/>
    <row r="73511" ht="13.5" customHeight="1"/>
    <row r="73513" ht="13.5" customHeight="1"/>
    <row r="73515" ht="13.5" customHeight="1"/>
    <row r="73517" ht="13.5" customHeight="1"/>
    <row r="73519" ht="13.5" customHeight="1"/>
    <row r="73521" ht="13.5" customHeight="1"/>
    <row r="73523" ht="13.5" customHeight="1"/>
    <row r="73525" ht="13.5" customHeight="1"/>
    <row r="73527" ht="13.5" customHeight="1"/>
    <row r="73529" ht="13.5" customHeight="1"/>
    <row r="73531" ht="13.5" customHeight="1"/>
    <row r="73533" ht="13.5" customHeight="1"/>
    <row r="73535" ht="13.5" customHeight="1"/>
    <row r="73537" ht="13.5" customHeight="1"/>
    <row r="73539" ht="13.5" customHeight="1"/>
    <row r="73541" ht="13.5" customHeight="1"/>
    <row r="73543" ht="13.5" customHeight="1"/>
    <row r="73545" ht="13.5" customHeight="1"/>
    <row r="73547" ht="13.5" customHeight="1"/>
    <row r="73549" ht="13.5" customHeight="1"/>
    <row r="73551" ht="13.5" customHeight="1"/>
    <row r="73553" ht="13.5" customHeight="1"/>
    <row r="73555" ht="13.5" customHeight="1"/>
    <row r="73557" ht="13.5" customHeight="1"/>
    <row r="73559" ht="13.5" customHeight="1"/>
    <row r="73561" ht="13.5" customHeight="1"/>
    <row r="73563" ht="13.5" customHeight="1"/>
    <row r="73565" ht="13.5" customHeight="1"/>
    <row r="73567" ht="13.5" customHeight="1"/>
    <row r="73569" ht="13.5" customHeight="1"/>
    <row r="73571" ht="13.5" customHeight="1"/>
    <row r="73573" ht="13.5" customHeight="1"/>
    <row r="73575" ht="13.5" customHeight="1"/>
    <row r="73577" ht="13.5" customHeight="1"/>
    <row r="73579" ht="13.5" customHeight="1"/>
    <row r="73581" ht="13.5" customHeight="1"/>
    <row r="73583" ht="13.5" customHeight="1"/>
    <row r="73585" ht="13.5" customHeight="1"/>
    <row r="73587" ht="13.5" customHeight="1"/>
    <row r="73589" ht="13.5" customHeight="1"/>
    <row r="73591" ht="13.5" customHeight="1"/>
    <row r="73593" ht="13.5" customHeight="1"/>
    <row r="73595" ht="13.5" customHeight="1"/>
    <row r="73597" ht="13.5" customHeight="1"/>
    <row r="73599" ht="13.5" customHeight="1"/>
    <row r="73601" ht="13.5" customHeight="1"/>
    <row r="73603" ht="13.5" customHeight="1"/>
    <row r="73605" ht="13.5" customHeight="1"/>
    <row r="73607" ht="13.5" customHeight="1"/>
    <row r="73609" ht="13.5" customHeight="1"/>
    <row r="73611" ht="13.5" customHeight="1"/>
    <row r="73613" ht="13.5" customHeight="1"/>
    <row r="73615" ht="13.5" customHeight="1"/>
    <row r="73617" ht="13.5" customHeight="1"/>
    <row r="73619" ht="13.5" customHeight="1"/>
    <row r="73621" ht="13.5" customHeight="1"/>
    <row r="73623" ht="13.5" customHeight="1"/>
    <row r="73625" ht="13.5" customHeight="1"/>
    <row r="73627" ht="13.5" customHeight="1"/>
    <row r="73629" ht="13.5" customHeight="1"/>
    <row r="73631" ht="13.5" customHeight="1"/>
    <row r="73633" ht="13.5" customHeight="1"/>
    <row r="73635" ht="13.5" customHeight="1"/>
    <row r="73637" ht="13.5" customHeight="1"/>
    <row r="73639" ht="13.5" customHeight="1"/>
    <row r="73641" ht="13.5" customHeight="1"/>
    <row r="73643" ht="13.5" customHeight="1"/>
    <row r="73645" ht="13.5" customHeight="1"/>
    <row r="73647" ht="13.5" customHeight="1"/>
    <row r="73649" ht="13.5" customHeight="1"/>
    <row r="73651" ht="13.5" customHeight="1"/>
    <row r="73653" ht="13.5" customHeight="1"/>
    <row r="73655" ht="13.5" customHeight="1"/>
    <row r="73657" ht="13.5" customHeight="1"/>
    <row r="73659" ht="13.5" customHeight="1"/>
    <row r="73661" ht="13.5" customHeight="1"/>
    <row r="73663" ht="13.5" customHeight="1"/>
    <row r="73665" ht="13.5" customHeight="1"/>
    <row r="73667" ht="13.5" customHeight="1"/>
    <row r="73669" ht="13.5" customHeight="1"/>
    <row r="73671" ht="13.5" customHeight="1"/>
    <row r="73673" ht="13.5" customHeight="1"/>
    <row r="73675" ht="13.5" customHeight="1"/>
    <row r="73677" ht="13.5" customHeight="1"/>
    <row r="73679" ht="13.5" customHeight="1"/>
    <row r="73681" ht="13.5" customHeight="1"/>
    <row r="73683" ht="13.5" customHeight="1"/>
    <row r="73685" ht="13.5" customHeight="1"/>
    <row r="73687" ht="13.5" customHeight="1"/>
    <row r="73689" ht="13.5" customHeight="1"/>
    <row r="73691" ht="13.5" customHeight="1"/>
    <row r="73693" ht="13.5" customHeight="1"/>
    <row r="73695" ht="13.5" customHeight="1"/>
    <row r="73697" ht="13.5" customHeight="1"/>
    <row r="73699" ht="13.5" customHeight="1"/>
    <row r="73701" ht="13.5" customHeight="1"/>
    <row r="73703" ht="13.5" customHeight="1"/>
    <row r="73705" ht="13.5" customHeight="1"/>
    <row r="73707" ht="13.5" customHeight="1"/>
    <row r="73709" ht="13.5" customHeight="1"/>
    <row r="73711" ht="13.5" customHeight="1"/>
    <row r="73713" ht="13.5" customHeight="1"/>
    <row r="73715" ht="13.5" customHeight="1"/>
    <row r="73717" ht="13.5" customHeight="1"/>
    <row r="73719" ht="13.5" customHeight="1"/>
    <row r="73721" ht="13.5" customHeight="1"/>
    <row r="73723" ht="13.5" customHeight="1"/>
    <row r="73725" ht="13.5" customHeight="1"/>
    <row r="73727" ht="13.5" customHeight="1"/>
    <row r="73729" ht="13.5" customHeight="1"/>
    <row r="73731" ht="13.5" customHeight="1"/>
    <row r="73733" ht="13.5" customHeight="1"/>
    <row r="73735" ht="13.5" customHeight="1"/>
    <row r="73737" ht="13.5" customHeight="1"/>
    <row r="73739" ht="13.5" customHeight="1"/>
    <row r="73741" ht="13.5" customHeight="1"/>
    <row r="73743" ht="13.5" customHeight="1"/>
    <row r="73745" ht="13.5" customHeight="1"/>
    <row r="73747" ht="13.5" customHeight="1"/>
    <row r="73749" ht="13.5" customHeight="1"/>
    <row r="73751" ht="13.5" customHeight="1"/>
    <row r="73753" ht="13.5" customHeight="1"/>
    <row r="73755" ht="13.5" customHeight="1"/>
    <row r="73757" ht="13.5" customHeight="1"/>
    <row r="73759" ht="13.5" customHeight="1"/>
    <row r="73761" ht="13.5" customHeight="1"/>
    <row r="73763" ht="13.5" customHeight="1"/>
    <row r="73765" ht="13.5" customHeight="1"/>
    <row r="73767" ht="13.5" customHeight="1"/>
    <row r="73769" ht="13.5" customHeight="1"/>
    <row r="73771" ht="13.5" customHeight="1"/>
    <row r="73773" ht="13.5" customHeight="1"/>
    <row r="73775" ht="13.5" customHeight="1"/>
    <row r="73777" ht="13.5" customHeight="1"/>
    <row r="73779" ht="13.5" customHeight="1"/>
    <row r="73781" ht="13.5" customHeight="1"/>
    <row r="73783" ht="13.5" customHeight="1"/>
    <row r="73785" ht="13.5" customHeight="1"/>
    <row r="73787" ht="13.5" customHeight="1"/>
    <row r="73789" ht="13.5" customHeight="1"/>
    <row r="73791" ht="13.5" customHeight="1"/>
    <row r="73793" ht="13.5" customHeight="1"/>
    <row r="73795" ht="13.5" customHeight="1"/>
    <row r="73797" ht="13.5" customHeight="1"/>
    <row r="73799" ht="13.5" customHeight="1"/>
    <row r="73801" ht="13.5" customHeight="1"/>
    <row r="73803" ht="13.5" customHeight="1"/>
    <row r="73805" ht="13.5" customHeight="1"/>
    <row r="73807" ht="13.5" customHeight="1"/>
    <row r="73809" ht="13.5" customHeight="1"/>
    <row r="73811" ht="13.5" customHeight="1"/>
    <row r="73813" ht="13.5" customHeight="1"/>
    <row r="73815" ht="13.5" customHeight="1"/>
    <row r="73817" ht="13.5" customHeight="1"/>
    <row r="73819" ht="13.5" customHeight="1"/>
    <row r="73821" ht="13.5" customHeight="1"/>
    <row r="73823" ht="13.5" customHeight="1"/>
    <row r="73825" ht="13.5" customHeight="1"/>
    <row r="73827" ht="13.5" customHeight="1"/>
    <row r="73829" ht="13.5" customHeight="1"/>
    <row r="73831" ht="13.5" customHeight="1"/>
    <row r="73833" ht="13.5" customHeight="1"/>
    <row r="73835" ht="13.5" customHeight="1"/>
    <row r="73837" ht="13.5" customHeight="1"/>
    <row r="73839" ht="13.5" customHeight="1"/>
    <row r="73841" ht="13.5" customHeight="1"/>
    <row r="73843" ht="13.5" customHeight="1"/>
    <row r="73845" ht="13.5" customHeight="1"/>
    <row r="73847" ht="13.5" customHeight="1"/>
    <row r="73849" ht="13.5" customHeight="1"/>
    <row r="73851" ht="13.5" customHeight="1"/>
    <row r="73853" ht="13.5" customHeight="1"/>
    <row r="73855" ht="13.5" customHeight="1"/>
    <row r="73857" ht="13.5" customHeight="1"/>
    <row r="73859" ht="13.5" customHeight="1"/>
    <row r="73861" ht="13.5" customHeight="1"/>
    <row r="73863" ht="13.5" customHeight="1"/>
    <row r="73865" ht="13.5" customHeight="1"/>
    <row r="73867" ht="13.5" customHeight="1"/>
    <row r="73869" ht="13.5" customHeight="1"/>
    <row r="73871" ht="13.5" customHeight="1"/>
    <row r="73873" ht="13.5" customHeight="1"/>
    <row r="73875" ht="13.5" customHeight="1"/>
    <row r="73877" ht="13.5" customHeight="1"/>
    <row r="73879" ht="13.5" customHeight="1"/>
    <row r="73881" ht="13.5" customHeight="1"/>
    <row r="73883" ht="13.5" customHeight="1"/>
    <row r="73885" ht="13.5" customHeight="1"/>
    <row r="73887" ht="13.5" customHeight="1"/>
    <row r="73889" ht="13.5" customHeight="1"/>
    <row r="73891" ht="13.5" customHeight="1"/>
    <row r="73893" ht="13.5" customHeight="1"/>
    <row r="73895" ht="13.5" customHeight="1"/>
    <row r="73897" ht="13.5" customHeight="1"/>
    <row r="73899" ht="13.5" customHeight="1"/>
    <row r="73901" ht="13.5" customHeight="1"/>
    <row r="73903" ht="13.5" customHeight="1"/>
    <row r="73905" ht="13.5" customHeight="1"/>
    <row r="73907" ht="13.5" customHeight="1"/>
    <row r="73909" ht="13.5" customHeight="1"/>
    <row r="73911" ht="13.5" customHeight="1"/>
    <row r="73913" ht="13.5" customHeight="1"/>
    <row r="73915" ht="13.5" customHeight="1"/>
    <row r="73917" ht="13.5" customHeight="1"/>
    <row r="73919" ht="13.5" customHeight="1"/>
    <row r="73921" ht="13.5" customHeight="1"/>
    <row r="73923" ht="13.5" customHeight="1"/>
    <row r="73925" ht="13.5" customHeight="1"/>
    <row r="73927" ht="13.5" customHeight="1"/>
    <row r="73929" ht="13.5" customHeight="1"/>
    <row r="73931" ht="13.5" customHeight="1"/>
    <row r="73933" ht="13.5" customHeight="1"/>
    <row r="73935" ht="13.5" customHeight="1"/>
    <row r="73937" ht="13.5" customHeight="1"/>
    <row r="73939" ht="13.5" customHeight="1"/>
    <row r="73941" ht="13.5" customHeight="1"/>
    <row r="73943" ht="13.5" customHeight="1"/>
    <row r="73945" ht="13.5" customHeight="1"/>
    <row r="73947" ht="13.5" customHeight="1"/>
    <row r="73949" ht="13.5" customHeight="1"/>
    <row r="73951" ht="13.5" customHeight="1"/>
    <row r="73953" ht="13.5" customHeight="1"/>
    <row r="73955" ht="13.5" customHeight="1"/>
    <row r="73957" ht="13.5" customHeight="1"/>
    <row r="73959" ht="13.5" customHeight="1"/>
    <row r="73961" ht="13.5" customHeight="1"/>
    <row r="73963" ht="13.5" customHeight="1"/>
    <row r="73965" ht="13.5" customHeight="1"/>
    <row r="73967" ht="13.5" customHeight="1"/>
    <row r="73969" ht="13.5" customHeight="1"/>
    <row r="73971" ht="13.5" customHeight="1"/>
    <row r="73973" ht="13.5" customHeight="1"/>
    <row r="73975" ht="13.5" customHeight="1"/>
    <row r="73977" ht="13.5" customHeight="1"/>
    <row r="73979" ht="13.5" customHeight="1"/>
    <row r="73981" ht="13.5" customHeight="1"/>
    <row r="73983" ht="13.5" customHeight="1"/>
    <row r="73985" ht="13.5" customHeight="1"/>
    <row r="73987" ht="13.5" customHeight="1"/>
    <row r="73989" ht="13.5" customHeight="1"/>
    <row r="73991" ht="13.5" customHeight="1"/>
    <row r="73993" ht="13.5" customHeight="1"/>
    <row r="73995" ht="13.5" customHeight="1"/>
    <row r="73997" ht="13.5" customHeight="1"/>
    <row r="73999" ht="13.5" customHeight="1"/>
    <row r="74001" ht="13.5" customHeight="1"/>
    <row r="74003" ht="13.5" customHeight="1"/>
    <row r="74005" ht="13.5" customHeight="1"/>
    <row r="74007" ht="13.5" customHeight="1"/>
    <row r="74009" ht="13.5" customHeight="1"/>
    <row r="74011" ht="13.5" customHeight="1"/>
    <row r="74013" ht="13.5" customHeight="1"/>
    <row r="74015" ht="13.5" customHeight="1"/>
    <row r="74017" ht="13.5" customHeight="1"/>
    <row r="74019" ht="13.5" customHeight="1"/>
    <row r="74021" ht="13.5" customHeight="1"/>
    <row r="74023" ht="13.5" customHeight="1"/>
    <row r="74025" ht="13.5" customHeight="1"/>
    <row r="74027" ht="13.5" customHeight="1"/>
    <row r="74029" ht="13.5" customHeight="1"/>
    <row r="74031" ht="13.5" customHeight="1"/>
    <row r="74033" ht="13.5" customHeight="1"/>
    <row r="74035" ht="13.5" customHeight="1"/>
    <row r="74037" ht="13.5" customHeight="1"/>
    <row r="74039" ht="13.5" customHeight="1"/>
    <row r="74041" ht="13.5" customHeight="1"/>
    <row r="74043" ht="13.5" customHeight="1"/>
    <row r="74045" ht="13.5" customHeight="1"/>
    <row r="74047" ht="13.5" customHeight="1"/>
    <row r="74049" ht="13.5" customHeight="1"/>
    <row r="74051" ht="13.5" customHeight="1"/>
    <row r="74053" ht="13.5" customHeight="1"/>
    <row r="74055" ht="13.5" customHeight="1"/>
    <row r="74057" ht="13.5" customHeight="1"/>
    <row r="74059" ht="13.5" customHeight="1"/>
    <row r="74061" ht="13.5" customHeight="1"/>
    <row r="74063" ht="13.5" customHeight="1"/>
    <row r="74065" ht="13.5" customHeight="1"/>
    <row r="74067" ht="13.5" customHeight="1"/>
    <row r="74069" ht="13.5" customHeight="1"/>
    <row r="74071" ht="13.5" customHeight="1"/>
    <row r="74073" ht="13.5" customHeight="1"/>
    <row r="74075" ht="13.5" customHeight="1"/>
    <row r="74077" ht="13.5" customHeight="1"/>
    <row r="74079" ht="13.5" customHeight="1"/>
    <row r="74081" ht="13.5" customHeight="1"/>
    <row r="74083" ht="13.5" customHeight="1"/>
    <row r="74085" ht="13.5" customHeight="1"/>
    <row r="74087" ht="13.5" customHeight="1"/>
    <row r="74089" ht="13.5" customHeight="1"/>
    <row r="74091" ht="13.5" customHeight="1"/>
    <row r="74093" ht="13.5" customHeight="1"/>
    <row r="74095" ht="13.5" customHeight="1"/>
    <row r="74097" ht="13.5" customHeight="1"/>
    <row r="74099" ht="13.5" customHeight="1"/>
    <row r="74101" ht="13.5" customHeight="1"/>
    <row r="74103" ht="13.5" customHeight="1"/>
    <row r="74105" ht="13.5" customHeight="1"/>
    <row r="74107" ht="13.5" customHeight="1"/>
    <row r="74109" ht="13.5" customHeight="1"/>
    <row r="74111" ht="13.5" customHeight="1"/>
    <row r="74113" ht="13.5" customHeight="1"/>
    <row r="74115" ht="13.5" customHeight="1"/>
    <row r="74117" ht="13.5" customHeight="1"/>
    <row r="74119" ht="13.5" customHeight="1"/>
    <row r="74121" ht="13.5" customHeight="1"/>
    <row r="74123" ht="13.5" customHeight="1"/>
    <row r="74125" ht="13.5" customHeight="1"/>
    <row r="74127" ht="13.5" customHeight="1"/>
    <row r="74129" ht="13.5" customHeight="1"/>
    <row r="74131" ht="13.5" customHeight="1"/>
    <row r="74133" ht="13.5" customHeight="1"/>
    <row r="74135" ht="13.5" customHeight="1"/>
    <row r="74137" ht="13.5" customHeight="1"/>
    <row r="74139" ht="13.5" customHeight="1"/>
    <row r="74141" ht="13.5" customHeight="1"/>
    <row r="74143" ht="13.5" customHeight="1"/>
    <row r="74145" ht="13.5" customHeight="1"/>
    <row r="74147" ht="13.5" customHeight="1"/>
    <row r="74149" ht="13.5" customHeight="1"/>
    <row r="74151" ht="13.5" customHeight="1"/>
    <row r="74153" ht="13.5" customHeight="1"/>
    <row r="74155" ht="13.5" customHeight="1"/>
    <row r="74157" ht="13.5" customHeight="1"/>
    <row r="74159" ht="13.5" customHeight="1"/>
    <row r="74161" ht="13.5" customHeight="1"/>
    <row r="74163" ht="13.5" customHeight="1"/>
    <row r="74165" ht="13.5" customHeight="1"/>
    <row r="74167" ht="13.5" customHeight="1"/>
    <row r="74169" ht="13.5" customHeight="1"/>
    <row r="74171" ht="13.5" customHeight="1"/>
    <row r="74173" ht="13.5" customHeight="1"/>
    <row r="74175" ht="13.5" customHeight="1"/>
    <row r="74177" ht="13.5" customHeight="1"/>
    <row r="74179" ht="13.5" customHeight="1"/>
    <row r="74181" ht="13.5" customHeight="1"/>
    <row r="74183" ht="13.5" customHeight="1"/>
    <row r="74185" ht="13.5" customHeight="1"/>
    <row r="74187" ht="13.5" customHeight="1"/>
    <row r="74189" ht="13.5" customHeight="1"/>
    <row r="74191" ht="13.5" customHeight="1"/>
    <row r="74193" ht="13.5" customHeight="1"/>
    <row r="74195" ht="13.5" customHeight="1"/>
    <row r="74197" ht="13.5" customHeight="1"/>
    <row r="74199" ht="13.5" customHeight="1"/>
    <row r="74201" ht="13.5" customHeight="1"/>
    <row r="74203" ht="13.5" customHeight="1"/>
    <row r="74205" ht="13.5" customHeight="1"/>
    <row r="74207" ht="13.5" customHeight="1"/>
    <row r="74209" ht="13.5" customHeight="1"/>
    <row r="74211" ht="13.5" customHeight="1"/>
    <row r="74213" ht="13.5" customHeight="1"/>
    <row r="74215" ht="13.5" customHeight="1"/>
    <row r="74217" ht="13.5" customHeight="1"/>
    <row r="74219" ht="13.5" customHeight="1"/>
    <row r="74221" ht="13.5" customHeight="1"/>
    <row r="74223" ht="13.5" customHeight="1"/>
    <row r="74225" ht="13.5" customHeight="1"/>
    <row r="74227" ht="13.5" customHeight="1"/>
    <row r="74229" ht="13.5" customHeight="1"/>
    <row r="74231" ht="13.5" customHeight="1"/>
    <row r="74233" ht="13.5" customHeight="1"/>
    <row r="74235" ht="13.5" customHeight="1"/>
    <row r="74237" ht="13.5" customHeight="1"/>
    <row r="74239" ht="13.5" customHeight="1"/>
    <row r="74241" ht="13.5" customHeight="1"/>
    <row r="74243" ht="13.5" customHeight="1"/>
    <row r="74245" ht="13.5" customHeight="1"/>
    <row r="74247" ht="13.5" customHeight="1"/>
    <row r="74249" ht="13.5" customHeight="1"/>
    <row r="74251" ht="13.5" customHeight="1"/>
    <row r="74253" ht="13.5" customHeight="1"/>
    <row r="74255" ht="13.5" customHeight="1"/>
    <row r="74257" ht="13.5" customHeight="1"/>
    <row r="74259" ht="13.5" customHeight="1"/>
    <row r="74261" ht="13.5" customHeight="1"/>
    <row r="74263" ht="13.5" customHeight="1"/>
    <row r="74265" ht="13.5" customHeight="1"/>
    <row r="74267" ht="13.5" customHeight="1"/>
    <row r="74269" ht="13.5" customHeight="1"/>
    <row r="74271" ht="13.5" customHeight="1"/>
    <row r="74273" ht="13.5" customHeight="1"/>
    <row r="74275" ht="13.5" customHeight="1"/>
    <row r="74277" ht="13.5" customHeight="1"/>
    <row r="74279" ht="13.5" customHeight="1"/>
    <row r="74281" ht="13.5" customHeight="1"/>
    <row r="74283" ht="13.5" customHeight="1"/>
    <row r="74285" ht="13.5" customHeight="1"/>
    <row r="74287" ht="13.5" customHeight="1"/>
    <row r="74289" ht="13.5" customHeight="1"/>
    <row r="74291" ht="13.5" customHeight="1"/>
    <row r="74293" ht="13.5" customHeight="1"/>
    <row r="74295" ht="13.5" customHeight="1"/>
    <row r="74297" ht="13.5" customHeight="1"/>
    <row r="74299" ht="13.5" customHeight="1"/>
    <row r="74301" ht="13.5" customHeight="1"/>
    <row r="74303" ht="13.5" customHeight="1"/>
    <row r="74305" ht="13.5" customHeight="1"/>
    <row r="74307" ht="13.5" customHeight="1"/>
    <row r="74309" ht="13.5" customHeight="1"/>
    <row r="74311" ht="13.5" customHeight="1"/>
    <row r="74313" ht="13.5" customHeight="1"/>
    <row r="74315" ht="13.5" customHeight="1"/>
    <row r="74317" ht="13.5" customHeight="1"/>
    <row r="74319" ht="13.5" customHeight="1"/>
    <row r="74321" ht="13.5" customHeight="1"/>
    <row r="74323" ht="13.5" customHeight="1"/>
    <row r="74325" ht="13.5" customHeight="1"/>
    <row r="74327" ht="13.5" customHeight="1"/>
    <row r="74329" ht="13.5" customHeight="1"/>
    <row r="74331" ht="13.5" customHeight="1"/>
    <row r="74333" ht="13.5" customHeight="1"/>
    <row r="74335" ht="13.5" customHeight="1"/>
    <row r="74337" ht="13.5" customHeight="1"/>
    <row r="74339" ht="13.5" customHeight="1"/>
    <row r="74341" ht="13.5" customHeight="1"/>
    <row r="74343" ht="13.5" customHeight="1"/>
    <row r="74345" ht="13.5" customHeight="1"/>
    <row r="74347" ht="13.5" customHeight="1"/>
    <row r="74349" ht="13.5" customHeight="1"/>
    <row r="74351" ht="13.5" customHeight="1"/>
    <row r="74353" ht="13.5" customHeight="1"/>
    <row r="74355" ht="13.5" customHeight="1"/>
    <row r="74357" ht="13.5" customHeight="1"/>
    <row r="74359" ht="13.5" customHeight="1"/>
    <row r="74361" ht="13.5" customHeight="1"/>
    <row r="74363" ht="13.5" customHeight="1"/>
    <row r="74365" ht="13.5" customHeight="1"/>
    <row r="74367" ht="13.5" customHeight="1"/>
    <row r="74369" ht="13.5" customHeight="1"/>
    <row r="74371" ht="13.5" customHeight="1"/>
    <row r="74373" ht="13.5" customHeight="1"/>
    <row r="74375" ht="13.5" customHeight="1"/>
    <row r="74377" ht="13.5" customHeight="1"/>
    <row r="74379" ht="13.5" customHeight="1"/>
    <row r="74381" ht="13.5" customHeight="1"/>
    <row r="74383" ht="13.5" customHeight="1"/>
    <row r="74385" ht="13.5" customHeight="1"/>
    <row r="74387" ht="13.5" customHeight="1"/>
    <row r="74389" ht="13.5" customHeight="1"/>
    <row r="74391" ht="13.5" customHeight="1"/>
    <row r="74393" ht="13.5" customHeight="1"/>
    <row r="74395" ht="13.5" customHeight="1"/>
    <row r="74397" ht="13.5" customHeight="1"/>
    <row r="74399" ht="13.5" customHeight="1"/>
    <row r="74401" ht="13.5" customHeight="1"/>
    <row r="74403" ht="13.5" customHeight="1"/>
    <row r="74405" ht="13.5" customHeight="1"/>
    <row r="74407" ht="13.5" customHeight="1"/>
    <row r="74409" ht="13.5" customHeight="1"/>
    <row r="74411" ht="13.5" customHeight="1"/>
    <row r="74413" ht="13.5" customHeight="1"/>
    <row r="74415" ht="13.5" customHeight="1"/>
    <row r="74417" ht="13.5" customHeight="1"/>
    <row r="74419" ht="13.5" customHeight="1"/>
    <row r="74421" ht="13.5" customHeight="1"/>
    <row r="74423" ht="13.5" customHeight="1"/>
    <row r="74425" ht="13.5" customHeight="1"/>
    <row r="74427" ht="13.5" customHeight="1"/>
    <row r="74429" ht="13.5" customHeight="1"/>
    <row r="74431" ht="13.5" customHeight="1"/>
    <row r="74433" ht="13.5" customHeight="1"/>
    <row r="74435" ht="13.5" customHeight="1"/>
    <row r="74437" ht="13.5" customHeight="1"/>
    <row r="74439" ht="13.5" customHeight="1"/>
    <row r="74441" ht="13.5" customHeight="1"/>
    <row r="74443" ht="13.5" customHeight="1"/>
    <row r="74445" ht="13.5" customHeight="1"/>
    <row r="74447" ht="13.5" customHeight="1"/>
    <row r="74449" ht="13.5" customHeight="1"/>
    <row r="74451" ht="13.5" customHeight="1"/>
    <row r="74453" ht="13.5" customHeight="1"/>
    <row r="74455" ht="13.5" customHeight="1"/>
    <row r="74457" ht="13.5" customHeight="1"/>
    <row r="74459" ht="13.5" customHeight="1"/>
    <row r="74461" ht="13.5" customHeight="1"/>
    <row r="74463" ht="13.5" customHeight="1"/>
    <row r="74465" ht="13.5" customHeight="1"/>
    <row r="74467" ht="13.5" customHeight="1"/>
    <row r="74469" ht="13.5" customHeight="1"/>
    <row r="74471" ht="13.5" customHeight="1"/>
    <row r="74473" ht="13.5" customHeight="1"/>
    <row r="74475" ht="13.5" customHeight="1"/>
    <row r="74477" ht="13.5" customHeight="1"/>
    <row r="74479" ht="13.5" customHeight="1"/>
    <row r="74481" ht="13.5" customHeight="1"/>
    <row r="74483" ht="13.5" customHeight="1"/>
    <row r="74485" ht="13.5" customHeight="1"/>
    <row r="74487" ht="13.5" customHeight="1"/>
    <row r="74489" ht="13.5" customHeight="1"/>
    <row r="74491" ht="13.5" customHeight="1"/>
    <row r="74493" ht="13.5" customHeight="1"/>
    <row r="74495" ht="13.5" customHeight="1"/>
    <row r="74497" ht="13.5" customHeight="1"/>
    <row r="74499" ht="13.5" customHeight="1"/>
    <row r="74501" ht="13.5" customHeight="1"/>
    <row r="74503" ht="13.5" customHeight="1"/>
    <row r="74505" ht="13.5" customHeight="1"/>
    <row r="74507" ht="13.5" customHeight="1"/>
    <row r="74509" ht="13.5" customHeight="1"/>
    <row r="74511" ht="13.5" customHeight="1"/>
    <row r="74513" ht="13.5" customHeight="1"/>
    <row r="74515" ht="13.5" customHeight="1"/>
    <row r="74517" ht="13.5" customHeight="1"/>
    <row r="74519" ht="13.5" customHeight="1"/>
    <row r="74521" ht="13.5" customHeight="1"/>
    <row r="74523" ht="13.5" customHeight="1"/>
    <row r="74525" ht="13.5" customHeight="1"/>
    <row r="74527" ht="13.5" customHeight="1"/>
    <row r="74529" ht="13.5" customHeight="1"/>
    <row r="74531" ht="13.5" customHeight="1"/>
    <row r="74533" ht="13.5" customHeight="1"/>
    <row r="74535" ht="13.5" customHeight="1"/>
    <row r="74537" ht="13.5" customHeight="1"/>
    <row r="74539" ht="13.5" customHeight="1"/>
    <row r="74541" ht="13.5" customHeight="1"/>
    <row r="74543" ht="13.5" customHeight="1"/>
    <row r="74545" ht="13.5" customHeight="1"/>
    <row r="74547" ht="13.5" customHeight="1"/>
    <row r="74549" ht="13.5" customHeight="1"/>
    <row r="74551" ht="13.5" customHeight="1"/>
    <row r="74553" ht="13.5" customHeight="1"/>
    <row r="74555" ht="13.5" customHeight="1"/>
    <row r="74557" ht="13.5" customHeight="1"/>
    <row r="74559" ht="13.5" customHeight="1"/>
    <row r="74561" ht="13.5" customHeight="1"/>
    <row r="74563" ht="13.5" customHeight="1"/>
    <row r="74565" ht="13.5" customHeight="1"/>
    <row r="74567" ht="13.5" customHeight="1"/>
    <row r="74569" ht="13.5" customHeight="1"/>
    <row r="74571" ht="13.5" customHeight="1"/>
    <row r="74573" ht="13.5" customHeight="1"/>
    <row r="74575" ht="13.5" customHeight="1"/>
    <row r="74577" ht="13.5" customHeight="1"/>
    <row r="74579" ht="13.5" customHeight="1"/>
    <row r="74581" ht="13.5" customHeight="1"/>
    <row r="74583" ht="13.5" customHeight="1"/>
    <row r="74585" ht="13.5" customHeight="1"/>
    <row r="74587" ht="13.5" customHeight="1"/>
    <row r="74589" ht="13.5" customHeight="1"/>
    <row r="74591" ht="13.5" customHeight="1"/>
    <row r="74593" ht="13.5" customHeight="1"/>
    <row r="74595" ht="13.5" customHeight="1"/>
    <row r="74597" ht="13.5" customHeight="1"/>
    <row r="74599" ht="13.5" customHeight="1"/>
    <row r="74601" ht="13.5" customHeight="1"/>
    <row r="74603" ht="13.5" customHeight="1"/>
    <row r="74605" ht="13.5" customHeight="1"/>
    <row r="74607" ht="13.5" customHeight="1"/>
    <row r="74609" ht="13.5" customHeight="1"/>
    <row r="74611" ht="13.5" customHeight="1"/>
    <row r="74613" ht="13.5" customHeight="1"/>
    <row r="74615" ht="13.5" customHeight="1"/>
    <row r="74617" ht="13.5" customHeight="1"/>
    <row r="74619" ht="13.5" customHeight="1"/>
    <row r="74621" ht="13.5" customHeight="1"/>
    <row r="74623" ht="13.5" customHeight="1"/>
    <row r="74625" ht="13.5" customHeight="1"/>
    <row r="74627" ht="13.5" customHeight="1"/>
    <row r="74629" ht="13.5" customHeight="1"/>
    <row r="74631" ht="13.5" customHeight="1"/>
    <row r="74633" ht="13.5" customHeight="1"/>
    <row r="74635" ht="13.5" customHeight="1"/>
    <row r="74637" ht="13.5" customHeight="1"/>
    <row r="74639" ht="13.5" customHeight="1"/>
    <row r="74641" ht="13.5" customHeight="1"/>
    <row r="74643" ht="13.5" customHeight="1"/>
    <row r="74645" ht="13.5" customHeight="1"/>
    <row r="74647" ht="13.5" customHeight="1"/>
    <row r="74649" ht="13.5" customHeight="1"/>
    <row r="74651" ht="13.5" customHeight="1"/>
    <row r="74653" ht="13.5" customHeight="1"/>
    <row r="74655" ht="13.5" customHeight="1"/>
    <row r="74657" ht="13.5" customHeight="1"/>
    <row r="74659" ht="13.5" customHeight="1"/>
    <row r="74661" ht="13.5" customHeight="1"/>
    <row r="74663" ht="13.5" customHeight="1"/>
    <row r="74665" ht="13.5" customHeight="1"/>
    <row r="74667" ht="13.5" customHeight="1"/>
    <row r="74669" ht="13.5" customHeight="1"/>
    <row r="74671" ht="13.5" customHeight="1"/>
    <row r="74673" ht="13.5" customHeight="1"/>
    <row r="74675" ht="13.5" customHeight="1"/>
    <row r="74677" ht="13.5" customHeight="1"/>
    <row r="74679" ht="13.5" customHeight="1"/>
    <row r="74681" ht="13.5" customHeight="1"/>
    <row r="74683" ht="13.5" customHeight="1"/>
    <row r="74685" ht="13.5" customHeight="1"/>
    <row r="74687" ht="13.5" customHeight="1"/>
    <row r="74689" ht="13.5" customHeight="1"/>
    <row r="74691" ht="13.5" customHeight="1"/>
    <row r="74693" ht="13.5" customHeight="1"/>
    <row r="74695" ht="13.5" customHeight="1"/>
    <row r="74697" ht="13.5" customHeight="1"/>
    <row r="74699" ht="13.5" customHeight="1"/>
    <row r="74701" ht="13.5" customHeight="1"/>
    <row r="74703" ht="13.5" customHeight="1"/>
    <row r="74705" ht="13.5" customHeight="1"/>
    <row r="74707" ht="13.5" customHeight="1"/>
    <row r="74709" ht="13.5" customHeight="1"/>
    <row r="74711" ht="13.5" customHeight="1"/>
    <row r="74713" ht="13.5" customHeight="1"/>
    <row r="74715" ht="13.5" customHeight="1"/>
    <row r="74717" ht="13.5" customHeight="1"/>
    <row r="74719" ht="13.5" customHeight="1"/>
    <row r="74721" ht="13.5" customHeight="1"/>
    <row r="74723" ht="13.5" customHeight="1"/>
    <row r="74725" ht="13.5" customHeight="1"/>
    <row r="74727" ht="13.5" customHeight="1"/>
    <row r="74729" ht="13.5" customHeight="1"/>
    <row r="74731" ht="13.5" customHeight="1"/>
    <row r="74733" ht="13.5" customHeight="1"/>
    <row r="74735" ht="13.5" customHeight="1"/>
    <row r="74737" ht="13.5" customHeight="1"/>
    <row r="74739" ht="13.5" customHeight="1"/>
    <row r="74741" ht="13.5" customHeight="1"/>
    <row r="74743" ht="13.5" customHeight="1"/>
    <row r="74745" ht="13.5" customHeight="1"/>
    <row r="74747" ht="13.5" customHeight="1"/>
    <row r="74749" ht="13.5" customHeight="1"/>
    <row r="74751" ht="13.5" customHeight="1"/>
    <row r="74753" ht="13.5" customHeight="1"/>
    <row r="74755" ht="13.5" customHeight="1"/>
    <row r="74757" ht="13.5" customHeight="1"/>
    <row r="74759" ht="13.5" customHeight="1"/>
    <row r="74761" ht="13.5" customHeight="1"/>
    <row r="74763" ht="13.5" customHeight="1"/>
    <row r="74765" ht="13.5" customHeight="1"/>
    <row r="74767" ht="13.5" customHeight="1"/>
    <row r="74769" ht="13.5" customHeight="1"/>
    <row r="74771" ht="13.5" customHeight="1"/>
    <row r="74773" ht="13.5" customHeight="1"/>
    <row r="74775" ht="13.5" customHeight="1"/>
    <row r="74777" ht="13.5" customHeight="1"/>
    <row r="74779" ht="13.5" customHeight="1"/>
    <row r="74781" ht="13.5" customHeight="1"/>
    <row r="74783" ht="13.5" customHeight="1"/>
    <row r="74785" ht="13.5" customHeight="1"/>
    <row r="74787" ht="13.5" customHeight="1"/>
    <row r="74789" ht="13.5" customHeight="1"/>
    <row r="74791" ht="13.5" customHeight="1"/>
    <row r="74793" ht="13.5" customHeight="1"/>
    <row r="74795" ht="13.5" customHeight="1"/>
    <row r="74797" ht="13.5" customHeight="1"/>
    <row r="74799" ht="13.5" customHeight="1"/>
    <row r="74801" ht="13.5" customHeight="1"/>
    <row r="74803" ht="13.5" customHeight="1"/>
    <row r="74805" ht="13.5" customHeight="1"/>
    <row r="74807" ht="13.5" customHeight="1"/>
    <row r="74809" ht="13.5" customHeight="1"/>
    <row r="74811" ht="13.5" customHeight="1"/>
    <row r="74813" ht="13.5" customHeight="1"/>
    <row r="74815" ht="13.5" customHeight="1"/>
    <row r="74817" ht="13.5" customHeight="1"/>
    <row r="74819" ht="13.5" customHeight="1"/>
    <row r="74821" ht="13.5" customHeight="1"/>
    <row r="74823" ht="13.5" customHeight="1"/>
    <row r="74825" ht="13.5" customHeight="1"/>
    <row r="74827" ht="13.5" customHeight="1"/>
    <row r="74829" ht="13.5" customHeight="1"/>
    <row r="74831" ht="13.5" customHeight="1"/>
    <row r="74833" ht="13.5" customHeight="1"/>
    <row r="74835" ht="13.5" customHeight="1"/>
    <row r="74837" ht="13.5" customHeight="1"/>
    <row r="74839" ht="13.5" customHeight="1"/>
    <row r="74841" ht="13.5" customHeight="1"/>
    <row r="74843" ht="13.5" customHeight="1"/>
    <row r="74845" ht="13.5" customHeight="1"/>
    <row r="74847" ht="13.5" customHeight="1"/>
    <row r="74849" ht="13.5" customHeight="1"/>
    <row r="74851" ht="13.5" customHeight="1"/>
    <row r="74853" ht="13.5" customHeight="1"/>
    <row r="74855" ht="13.5" customHeight="1"/>
    <row r="74857" ht="13.5" customHeight="1"/>
    <row r="74859" ht="13.5" customHeight="1"/>
    <row r="74861" ht="13.5" customHeight="1"/>
    <row r="74863" ht="13.5" customHeight="1"/>
    <row r="74865" ht="13.5" customHeight="1"/>
    <row r="74867" ht="13.5" customHeight="1"/>
    <row r="74869" ht="13.5" customHeight="1"/>
    <row r="74871" ht="13.5" customHeight="1"/>
    <row r="74873" ht="13.5" customHeight="1"/>
    <row r="74875" ht="13.5" customHeight="1"/>
    <row r="74877" ht="13.5" customHeight="1"/>
    <row r="74879" ht="13.5" customHeight="1"/>
    <row r="74881" ht="13.5" customHeight="1"/>
    <row r="74883" ht="13.5" customHeight="1"/>
    <row r="74885" ht="13.5" customHeight="1"/>
    <row r="74887" ht="13.5" customHeight="1"/>
    <row r="74889" ht="13.5" customHeight="1"/>
    <row r="74891" ht="13.5" customHeight="1"/>
    <row r="74893" ht="13.5" customHeight="1"/>
    <row r="74895" ht="13.5" customHeight="1"/>
    <row r="74897" ht="13.5" customHeight="1"/>
    <row r="74899" ht="13.5" customHeight="1"/>
    <row r="74901" ht="13.5" customHeight="1"/>
    <row r="74903" ht="13.5" customHeight="1"/>
    <row r="74905" ht="13.5" customHeight="1"/>
    <row r="74907" ht="13.5" customHeight="1"/>
    <row r="74909" ht="13.5" customHeight="1"/>
    <row r="74911" ht="13.5" customHeight="1"/>
    <row r="74913" ht="13.5" customHeight="1"/>
    <row r="74915" ht="13.5" customHeight="1"/>
    <row r="74917" ht="13.5" customHeight="1"/>
    <row r="74919" ht="13.5" customHeight="1"/>
    <row r="74921" ht="13.5" customHeight="1"/>
    <row r="74923" ht="13.5" customHeight="1"/>
    <row r="74925" ht="13.5" customHeight="1"/>
    <row r="74927" ht="13.5" customHeight="1"/>
    <row r="74929" ht="13.5" customHeight="1"/>
    <row r="74931" ht="13.5" customHeight="1"/>
    <row r="74933" ht="13.5" customHeight="1"/>
    <row r="74935" ht="13.5" customHeight="1"/>
    <row r="74937" ht="13.5" customHeight="1"/>
    <row r="74939" ht="13.5" customHeight="1"/>
    <row r="74941" ht="13.5" customHeight="1"/>
    <row r="74943" ht="13.5" customHeight="1"/>
    <row r="74945" ht="13.5" customHeight="1"/>
    <row r="74947" ht="13.5" customHeight="1"/>
    <row r="74949" ht="13.5" customHeight="1"/>
    <row r="74951" ht="13.5" customHeight="1"/>
    <row r="74953" ht="13.5" customHeight="1"/>
    <row r="74955" ht="13.5" customHeight="1"/>
    <row r="74957" ht="13.5" customHeight="1"/>
    <row r="74959" ht="13.5" customHeight="1"/>
    <row r="74961" ht="13.5" customHeight="1"/>
    <row r="74963" ht="13.5" customHeight="1"/>
    <row r="74965" ht="13.5" customHeight="1"/>
    <row r="74967" ht="13.5" customHeight="1"/>
    <row r="74969" ht="13.5" customHeight="1"/>
    <row r="74971" ht="13.5" customHeight="1"/>
    <row r="74973" ht="13.5" customHeight="1"/>
    <row r="74975" ht="13.5" customHeight="1"/>
    <row r="74977" ht="13.5" customHeight="1"/>
    <row r="74979" ht="13.5" customHeight="1"/>
    <row r="74981" ht="13.5" customHeight="1"/>
    <row r="74983" ht="13.5" customHeight="1"/>
    <row r="74985" ht="13.5" customHeight="1"/>
    <row r="74987" ht="13.5" customHeight="1"/>
    <row r="74989" ht="13.5" customHeight="1"/>
    <row r="74991" ht="13.5" customHeight="1"/>
    <row r="74993" ht="13.5" customHeight="1"/>
    <row r="74995" ht="13.5" customHeight="1"/>
    <row r="74997" ht="13.5" customHeight="1"/>
    <row r="74999" ht="13.5" customHeight="1"/>
    <row r="75001" ht="13.5" customHeight="1"/>
    <row r="75003" ht="13.5" customHeight="1"/>
    <row r="75005" ht="13.5" customHeight="1"/>
    <row r="75007" ht="13.5" customHeight="1"/>
    <row r="75009" ht="13.5" customHeight="1"/>
    <row r="75011" ht="13.5" customHeight="1"/>
    <row r="75013" ht="13.5" customHeight="1"/>
    <row r="75015" ht="13.5" customHeight="1"/>
    <row r="75017" ht="13.5" customHeight="1"/>
    <row r="75019" ht="13.5" customHeight="1"/>
    <row r="75021" ht="13.5" customHeight="1"/>
    <row r="75023" ht="13.5" customHeight="1"/>
    <row r="75025" ht="13.5" customHeight="1"/>
    <row r="75027" ht="13.5" customHeight="1"/>
    <row r="75029" ht="13.5" customHeight="1"/>
    <row r="75031" ht="13.5" customHeight="1"/>
    <row r="75033" ht="13.5" customHeight="1"/>
    <row r="75035" ht="13.5" customHeight="1"/>
    <row r="75037" ht="13.5" customHeight="1"/>
    <row r="75039" ht="13.5" customHeight="1"/>
    <row r="75041" ht="13.5" customHeight="1"/>
    <row r="75043" ht="13.5" customHeight="1"/>
    <row r="75045" ht="13.5" customHeight="1"/>
    <row r="75047" ht="13.5" customHeight="1"/>
    <row r="75049" ht="13.5" customHeight="1"/>
    <row r="75051" ht="13.5" customHeight="1"/>
    <row r="75053" ht="13.5" customHeight="1"/>
    <row r="75055" ht="13.5" customHeight="1"/>
    <row r="75057" ht="13.5" customHeight="1"/>
    <row r="75059" ht="13.5" customHeight="1"/>
    <row r="75061" ht="13.5" customHeight="1"/>
    <row r="75063" ht="13.5" customHeight="1"/>
    <row r="75065" ht="13.5" customHeight="1"/>
    <row r="75067" ht="13.5" customHeight="1"/>
    <row r="75069" ht="13.5" customHeight="1"/>
    <row r="75071" ht="13.5" customHeight="1"/>
    <row r="75073" ht="13.5" customHeight="1"/>
    <row r="75075" ht="13.5" customHeight="1"/>
    <row r="75077" ht="13.5" customHeight="1"/>
    <row r="75079" ht="13.5" customHeight="1"/>
    <row r="75081" ht="13.5" customHeight="1"/>
    <row r="75083" ht="13.5" customHeight="1"/>
    <row r="75085" ht="13.5" customHeight="1"/>
    <row r="75087" ht="13.5" customHeight="1"/>
    <row r="75089" ht="13.5" customHeight="1"/>
    <row r="75091" ht="13.5" customHeight="1"/>
    <row r="75093" ht="13.5" customHeight="1"/>
    <row r="75095" ht="13.5" customHeight="1"/>
    <row r="75097" ht="13.5" customHeight="1"/>
    <row r="75099" ht="13.5" customHeight="1"/>
    <row r="75101" ht="13.5" customHeight="1"/>
    <row r="75103" ht="13.5" customHeight="1"/>
    <row r="75105" ht="13.5" customHeight="1"/>
    <row r="75107" ht="13.5" customHeight="1"/>
    <row r="75109" ht="13.5" customHeight="1"/>
    <row r="75111" ht="13.5" customHeight="1"/>
    <row r="75113" ht="13.5" customHeight="1"/>
    <row r="75115" ht="13.5" customHeight="1"/>
    <row r="75117" ht="13.5" customHeight="1"/>
    <row r="75119" ht="13.5" customHeight="1"/>
    <row r="75121" ht="13.5" customHeight="1"/>
    <row r="75123" ht="13.5" customHeight="1"/>
    <row r="75125" ht="13.5" customHeight="1"/>
    <row r="75127" ht="13.5" customHeight="1"/>
    <row r="75129" ht="13.5" customHeight="1"/>
    <row r="75131" ht="13.5" customHeight="1"/>
    <row r="75133" ht="13.5" customHeight="1"/>
    <row r="75135" ht="13.5" customHeight="1"/>
    <row r="75137" ht="13.5" customHeight="1"/>
    <row r="75139" ht="13.5" customHeight="1"/>
    <row r="75141" ht="13.5" customHeight="1"/>
    <row r="75143" ht="13.5" customHeight="1"/>
    <row r="75145" ht="13.5" customHeight="1"/>
    <row r="75147" ht="13.5" customHeight="1"/>
    <row r="75149" ht="13.5" customHeight="1"/>
    <row r="75151" ht="13.5" customHeight="1"/>
    <row r="75153" ht="13.5" customHeight="1"/>
    <row r="75155" ht="13.5" customHeight="1"/>
    <row r="75157" ht="13.5" customHeight="1"/>
    <row r="75159" ht="13.5" customHeight="1"/>
    <row r="75161" ht="13.5" customHeight="1"/>
    <row r="75163" ht="13.5" customHeight="1"/>
    <row r="75165" ht="13.5" customHeight="1"/>
    <row r="75167" ht="13.5" customHeight="1"/>
    <row r="75169" ht="13.5" customHeight="1"/>
    <row r="75171" ht="13.5" customHeight="1"/>
    <row r="75173" ht="13.5" customHeight="1"/>
    <row r="75175" ht="13.5" customHeight="1"/>
    <row r="75177" ht="13.5" customHeight="1"/>
    <row r="75179" ht="13.5" customHeight="1"/>
    <row r="75181" ht="13.5" customHeight="1"/>
    <row r="75183" ht="13.5" customHeight="1"/>
    <row r="75185" ht="13.5" customHeight="1"/>
    <row r="75187" ht="13.5" customHeight="1"/>
    <row r="75189" ht="13.5" customHeight="1"/>
    <row r="75191" ht="13.5" customHeight="1"/>
    <row r="75193" ht="13.5" customHeight="1"/>
    <row r="75195" ht="13.5" customHeight="1"/>
    <row r="75197" ht="13.5" customHeight="1"/>
    <row r="75199" ht="13.5" customHeight="1"/>
    <row r="75201" ht="13.5" customHeight="1"/>
    <row r="75203" ht="13.5" customHeight="1"/>
    <row r="75205" ht="13.5" customHeight="1"/>
    <row r="75207" ht="13.5" customHeight="1"/>
    <row r="75209" ht="13.5" customHeight="1"/>
    <row r="75211" ht="13.5" customHeight="1"/>
    <row r="75213" ht="13.5" customHeight="1"/>
    <row r="75215" ht="13.5" customHeight="1"/>
    <row r="75217" ht="13.5" customHeight="1"/>
    <row r="75219" ht="13.5" customHeight="1"/>
    <row r="75221" ht="13.5" customHeight="1"/>
    <row r="75223" ht="13.5" customHeight="1"/>
    <row r="75225" ht="13.5" customHeight="1"/>
    <row r="75227" ht="13.5" customHeight="1"/>
    <row r="75229" ht="13.5" customHeight="1"/>
    <row r="75231" ht="13.5" customHeight="1"/>
    <row r="75233" ht="13.5" customHeight="1"/>
    <row r="75235" ht="13.5" customHeight="1"/>
    <row r="75237" ht="13.5" customHeight="1"/>
    <row r="75239" ht="13.5" customHeight="1"/>
    <row r="75241" ht="13.5" customHeight="1"/>
    <row r="75243" ht="13.5" customHeight="1"/>
    <row r="75245" ht="13.5" customHeight="1"/>
    <row r="75247" ht="13.5" customHeight="1"/>
    <row r="75249" ht="13.5" customHeight="1"/>
    <row r="75251" ht="13.5" customHeight="1"/>
    <row r="75253" ht="13.5" customHeight="1"/>
    <row r="75255" ht="13.5" customHeight="1"/>
    <row r="75257" ht="13.5" customHeight="1"/>
    <row r="75259" ht="13.5" customHeight="1"/>
    <row r="75261" ht="13.5" customHeight="1"/>
    <row r="75263" ht="13.5" customHeight="1"/>
    <row r="75265" ht="13.5" customHeight="1"/>
    <row r="75267" ht="13.5" customHeight="1"/>
    <row r="75269" ht="13.5" customHeight="1"/>
    <row r="75271" ht="13.5" customHeight="1"/>
    <row r="75273" ht="13.5" customHeight="1"/>
    <row r="75275" ht="13.5" customHeight="1"/>
    <row r="75277" ht="13.5" customHeight="1"/>
    <row r="75279" ht="13.5" customHeight="1"/>
    <row r="75281" ht="13.5" customHeight="1"/>
    <row r="75283" ht="13.5" customHeight="1"/>
    <row r="75285" ht="13.5" customHeight="1"/>
    <row r="75287" ht="13.5" customHeight="1"/>
    <row r="75289" ht="13.5" customHeight="1"/>
    <row r="75291" ht="13.5" customHeight="1"/>
    <row r="75293" ht="13.5" customHeight="1"/>
    <row r="75295" ht="13.5" customHeight="1"/>
    <row r="75297" ht="13.5" customHeight="1"/>
    <row r="75299" ht="13.5" customHeight="1"/>
    <row r="75301" ht="13.5" customHeight="1"/>
    <row r="75303" ht="13.5" customHeight="1"/>
    <row r="75305" ht="13.5" customHeight="1"/>
    <row r="75307" ht="13.5" customHeight="1"/>
    <row r="75309" ht="13.5" customHeight="1"/>
    <row r="75311" ht="13.5" customHeight="1"/>
    <row r="75313" ht="13.5" customHeight="1"/>
    <row r="75315" ht="13.5" customHeight="1"/>
    <row r="75317" ht="13.5" customHeight="1"/>
    <row r="75319" ht="13.5" customHeight="1"/>
    <row r="75321" ht="13.5" customHeight="1"/>
    <row r="75323" ht="13.5" customHeight="1"/>
    <row r="75325" ht="13.5" customHeight="1"/>
    <row r="75327" ht="13.5" customHeight="1"/>
    <row r="75329" ht="13.5" customHeight="1"/>
    <row r="75331" ht="13.5" customHeight="1"/>
    <row r="75333" ht="13.5" customHeight="1"/>
    <row r="75335" ht="13.5" customHeight="1"/>
    <row r="75337" ht="13.5" customHeight="1"/>
    <row r="75339" ht="13.5" customHeight="1"/>
    <row r="75341" ht="13.5" customHeight="1"/>
    <row r="75343" ht="13.5" customHeight="1"/>
    <row r="75345" ht="13.5" customHeight="1"/>
    <row r="75347" ht="13.5" customHeight="1"/>
    <row r="75349" ht="13.5" customHeight="1"/>
    <row r="75351" ht="13.5" customHeight="1"/>
    <row r="75353" ht="13.5" customHeight="1"/>
    <row r="75355" ht="13.5" customHeight="1"/>
    <row r="75357" ht="13.5" customHeight="1"/>
    <row r="75359" ht="13.5" customHeight="1"/>
    <row r="75361" ht="13.5" customHeight="1"/>
    <row r="75363" ht="13.5" customHeight="1"/>
    <row r="75365" ht="13.5" customHeight="1"/>
    <row r="75367" ht="13.5" customHeight="1"/>
    <row r="75369" ht="13.5" customHeight="1"/>
    <row r="75371" ht="13.5" customHeight="1"/>
    <row r="75373" ht="13.5" customHeight="1"/>
    <row r="75375" ht="13.5" customHeight="1"/>
    <row r="75377" ht="13.5" customHeight="1"/>
    <row r="75379" ht="13.5" customHeight="1"/>
    <row r="75381" ht="13.5" customHeight="1"/>
    <row r="75383" ht="13.5" customHeight="1"/>
    <row r="75385" ht="13.5" customHeight="1"/>
    <row r="75387" ht="13.5" customHeight="1"/>
    <row r="75389" ht="13.5" customHeight="1"/>
    <row r="75391" ht="13.5" customHeight="1"/>
    <row r="75393" ht="13.5" customHeight="1"/>
    <row r="75395" ht="13.5" customHeight="1"/>
    <row r="75397" ht="13.5" customHeight="1"/>
    <row r="75399" ht="13.5" customHeight="1"/>
    <row r="75401" ht="13.5" customHeight="1"/>
    <row r="75403" ht="13.5" customHeight="1"/>
    <row r="75405" ht="13.5" customHeight="1"/>
    <row r="75407" ht="13.5" customHeight="1"/>
    <row r="75409" ht="13.5" customHeight="1"/>
    <row r="75411" ht="13.5" customHeight="1"/>
    <row r="75413" ht="13.5" customHeight="1"/>
    <row r="75415" ht="13.5" customHeight="1"/>
    <row r="75417" ht="13.5" customHeight="1"/>
    <row r="75419" ht="13.5" customHeight="1"/>
    <row r="75421" ht="13.5" customHeight="1"/>
    <row r="75423" ht="13.5" customHeight="1"/>
    <row r="75425" ht="13.5" customHeight="1"/>
    <row r="75427" ht="13.5" customHeight="1"/>
    <row r="75429" ht="13.5" customHeight="1"/>
    <row r="75431" ht="13.5" customHeight="1"/>
    <row r="75433" ht="13.5" customHeight="1"/>
    <row r="75435" ht="13.5" customHeight="1"/>
    <row r="75437" ht="13.5" customHeight="1"/>
    <row r="75439" ht="13.5" customHeight="1"/>
    <row r="75441" ht="13.5" customHeight="1"/>
    <row r="75443" ht="13.5" customHeight="1"/>
    <row r="75445" ht="13.5" customHeight="1"/>
    <row r="75447" ht="13.5" customHeight="1"/>
    <row r="75449" ht="13.5" customHeight="1"/>
    <row r="75451" ht="13.5" customHeight="1"/>
    <row r="75453" ht="13.5" customHeight="1"/>
    <row r="75455" ht="13.5" customHeight="1"/>
    <row r="75457" ht="13.5" customHeight="1"/>
    <row r="75459" ht="13.5" customHeight="1"/>
    <row r="75461" ht="13.5" customHeight="1"/>
    <row r="75463" ht="13.5" customHeight="1"/>
    <row r="75465" ht="13.5" customHeight="1"/>
    <row r="75467" ht="13.5" customHeight="1"/>
    <row r="75469" ht="13.5" customHeight="1"/>
    <row r="75471" ht="13.5" customHeight="1"/>
    <row r="75473" ht="13.5" customHeight="1"/>
    <row r="75475" ht="13.5" customHeight="1"/>
    <row r="75477" ht="13.5" customHeight="1"/>
    <row r="75479" ht="13.5" customHeight="1"/>
    <row r="75481" ht="13.5" customHeight="1"/>
    <row r="75483" ht="13.5" customHeight="1"/>
    <row r="75485" ht="13.5" customHeight="1"/>
    <row r="75487" ht="13.5" customHeight="1"/>
    <row r="75489" ht="13.5" customHeight="1"/>
    <row r="75491" ht="13.5" customHeight="1"/>
    <row r="75493" ht="13.5" customHeight="1"/>
    <row r="75495" ht="13.5" customHeight="1"/>
    <row r="75497" ht="13.5" customHeight="1"/>
    <row r="75499" ht="13.5" customHeight="1"/>
    <row r="75501" ht="13.5" customHeight="1"/>
    <row r="75503" ht="13.5" customHeight="1"/>
    <row r="75505" ht="13.5" customHeight="1"/>
    <row r="75507" ht="13.5" customHeight="1"/>
    <row r="75509" ht="13.5" customHeight="1"/>
    <row r="75511" ht="13.5" customHeight="1"/>
    <row r="75513" ht="13.5" customHeight="1"/>
    <row r="75515" ht="13.5" customHeight="1"/>
    <row r="75517" ht="13.5" customHeight="1"/>
    <row r="75519" ht="13.5" customHeight="1"/>
    <row r="75521" ht="13.5" customHeight="1"/>
    <row r="75523" ht="13.5" customHeight="1"/>
    <row r="75525" ht="13.5" customHeight="1"/>
    <row r="75527" ht="13.5" customHeight="1"/>
    <row r="75529" ht="13.5" customHeight="1"/>
    <row r="75531" ht="13.5" customHeight="1"/>
    <row r="75533" ht="13.5" customHeight="1"/>
    <row r="75535" ht="13.5" customHeight="1"/>
    <row r="75537" ht="13.5" customHeight="1"/>
    <row r="75539" ht="13.5" customHeight="1"/>
    <row r="75541" ht="13.5" customHeight="1"/>
    <row r="75543" ht="13.5" customHeight="1"/>
    <row r="75545" ht="13.5" customHeight="1"/>
    <row r="75547" ht="13.5" customHeight="1"/>
    <row r="75549" ht="13.5" customHeight="1"/>
    <row r="75551" ht="13.5" customHeight="1"/>
    <row r="75553" ht="13.5" customHeight="1"/>
    <row r="75555" ht="13.5" customHeight="1"/>
    <row r="75557" ht="13.5" customHeight="1"/>
    <row r="75559" ht="13.5" customHeight="1"/>
    <row r="75561" ht="13.5" customHeight="1"/>
    <row r="75563" ht="13.5" customHeight="1"/>
    <row r="75565" ht="13.5" customHeight="1"/>
    <row r="75567" ht="13.5" customHeight="1"/>
    <row r="75569" ht="13.5" customHeight="1"/>
    <row r="75571" ht="13.5" customHeight="1"/>
    <row r="75573" ht="13.5" customHeight="1"/>
    <row r="75575" ht="13.5" customHeight="1"/>
    <row r="75577" ht="13.5" customHeight="1"/>
    <row r="75579" ht="13.5" customHeight="1"/>
    <row r="75581" ht="13.5" customHeight="1"/>
    <row r="75583" ht="13.5" customHeight="1"/>
    <row r="75585" ht="13.5" customHeight="1"/>
    <row r="75587" ht="13.5" customHeight="1"/>
    <row r="75589" ht="13.5" customHeight="1"/>
    <row r="75591" ht="13.5" customHeight="1"/>
    <row r="75593" ht="13.5" customHeight="1"/>
    <row r="75595" ht="13.5" customHeight="1"/>
    <row r="75597" ht="13.5" customHeight="1"/>
    <row r="75599" ht="13.5" customHeight="1"/>
    <row r="75601" ht="13.5" customHeight="1"/>
    <row r="75603" ht="13.5" customHeight="1"/>
    <row r="75605" ht="13.5" customHeight="1"/>
    <row r="75607" ht="13.5" customHeight="1"/>
    <row r="75609" ht="13.5" customHeight="1"/>
    <row r="75611" ht="13.5" customHeight="1"/>
    <row r="75613" ht="13.5" customHeight="1"/>
    <row r="75615" ht="13.5" customHeight="1"/>
    <row r="75617" ht="13.5" customHeight="1"/>
    <row r="75619" ht="13.5" customHeight="1"/>
    <row r="75621" ht="13.5" customHeight="1"/>
    <row r="75623" ht="13.5" customHeight="1"/>
    <row r="75625" ht="13.5" customHeight="1"/>
    <row r="75627" ht="13.5" customHeight="1"/>
    <row r="75629" ht="13.5" customHeight="1"/>
    <row r="75631" ht="13.5" customHeight="1"/>
    <row r="75633" ht="13.5" customHeight="1"/>
    <row r="75635" ht="13.5" customHeight="1"/>
    <row r="75637" ht="13.5" customHeight="1"/>
    <row r="75639" ht="13.5" customHeight="1"/>
    <row r="75641" ht="13.5" customHeight="1"/>
    <row r="75643" ht="13.5" customHeight="1"/>
    <row r="75645" ht="13.5" customHeight="1"/>
    <row r="75647" ht="13.5" customHeight="1"/>
    <row r="75649" ht="13.5" customHeight="1"/>
    <row r="75651" ht="13.5" customHeight="1"/>
    <row r="75653" ht="13.5" customHeight="1"/>
    <row r="75655" ht="13.5" customHeight="1"/>
    <row r="75657" ht="13.5" customHeight="1"/>
    <row r="75659" ht="13.5" customHeight="1"/>
    <row r="75661" ht="13.5" customHeight="1"/>
    <row r="75663" ht="13.5" customHeight="1"/>
    <row r="75665" ht="13.5" customHeight="1"/>
    <row r="75667" ht="13.5" customHeight="1"/>
    <row r="75669" ht="13.5" customHeight="1"/>
    <row r="75671" ht="13.5" customHeight="1"/>
    <row r="75673" ht="13.5" customHeight="1"/>
    <row r="75675" ht="13.5" customHeight="1"/>
    <row r="75677" ht="13.5" customHeight="1"/>
    <row r="75679" ht="13.5" customHeight="1"/>
    <row r="75681" ht="13.5" customHeight="1"/>
    <row r="75683" ht="13.5" customHeight="1"/>
    <row r="75685" ht="13.5" customHeight="1"/>
    <row r="75687" ht="13.5" customHeight="1"/>
    <row r="75689" ht="13.5" customHeight="1"/>
    <row r="75691" ht="13.5" customHeight="1"/>
    <row r="75693" ht="13.5" customHeight="1"/>
    <row r="75695" ht="13.5" customHeight="1"/>
    <row r="75697" ht="13.5" customHeight="1"/>
    <row r="75699" ht="13.5" customHeight="1"/>
    <row r="75701" ht="13.5" customHeight="1"/>
    <row r="75703" ht="13.5" customHeight="1"/>
    <row r="75705" ht="13.5" customHeight="1"/>
    <row r="75707" ht="13.5" customHeight="1"/>
    <row r="75709" ht="13.5" customHeight="1"/>
    <row r="75711" ht="13.5" customHeight="1"/>
    <row r="75713" ht="13.5" customHeight="1"/>
    <row r="75715" ht="13.5" customHeight="1"/>
    <row r="75717" ht="13.5" customHeight="1"/>
    <row r="75719" ht="13.5" customHeight="1"/>
    <row r="75721" ht="13.5" customHeight="1"/>
    <row r="75723" ht="13.5" customHeight="1"/>
    <row r="75725" ht="13.5" customHeight="1"/>
    <row r="75727" ht="13.5" customHeight="1"/>
    <row r="75729" ht="13.5" customHeight="1"/>
    <row r="75731" ht="13.5" customHeight="1"/>
    <row r="75733" ht="13.5" customHeight="1"/>
    <row r="75735" ht="13.5" customHeight="1"/>
    <row r="75737" ht="13.5" customHeight="1"/>
    <row r="75739" ht="13.5" customHeight="1"/>
    <row r="75741" ht="13.5" customHeight="1"/>
    <row r="75743" ht="13.5" customHeight="1"/>
    <row r="75745" ht="13.5" customHeight="1"/>
    <row r="75747" ht="13.5" customHeight="1"/>
    <row r="75749" ht="13.5" customHeight="1"/>
    <row r="75751" ht="13.5" customHeight="1"/>
    <row r="75753" ht="13.5" customHeight="1"/>
    <row r="75755" ht="13.5" customHeight="1"/>
    <row r="75757" ht="13.5" customHeight="1"/>
    <row r="75759" ht="13.5" customHeight="1"/>
    <row r="75761" ht="13.5" customHeight="1"/>
    <row r="75763" ht="13.5" customHeight="1"/>
    <row r="75765" ht="13.5" customHeight="1"/>
    <row r="75767" ht="13.5" customHeight="1"/>
    <row r="75769" ht="13.5" customHeight="1"/>
    <row r="75771" ht="13.5" customHeight="1"/>
    <row r="75773" ht="13.5" customHeight="1"/>
    <row r="75775" ht="13.5" customHeight="1"/>
    <row r="75777" ht="13.5" customHeight="1"/>
    <row r="75779" ht="13.5" customHeight="1"/>
    <row r="75781" ht="13.5" customHeight="1"/>
    <row r="75783" ht="13.5" customHeight="1"/>
    <row r="75785" ht="13.5" customHeight="1"/>
    <row r="75787" ht="13.5" customHeight="1"/>
    <row r="75789" ht="13.5" customHeight="1"/>
    <row r="75791" ht="13.5" customHeight="1"/>
    <row r="75793" ht="13.5" customHeight="1"/>
    <row r="75795" ht="13.5" customHeight="1"/>
    <row r="75797" ht="13.5" customHeight="1"/>
    <row r="75799" ht="13.5" customHeight="1"/>
    <row r="75801" ht="13.5" customHeight="1"/>
    <row r="75803" ht="13.5" customHeight="1"/>
    <row r="75805" ht="13.5" customHeight="1"/>
    <row r="75807" ht="13.5" customHeight="1"/>
    <row r="75809" ht="13.5" customHeight="1"/>
    <row r="75811" ht="13.5" customHeight="1"/>
    <row r="75813" ht="13.5" customHeight="1"/>
    <row r="75815" ht="13.5" customHeight="1"/>
    <row r="75817" ht="13.5" customHeight="1"/>
    <row r="75819" ht="13.5" customHeight="1"/>
    <row r="75821" ht="13.5" customHeight="1"/>
    <row r="75823" ht="13.5" customHeight="1"/>
    <row r="75825" ht="13.5" customHeight="1"/>
    <row r="75827" ht="13.5" customHeight="1"/>
    <row r="75829" ht="13.5" customHeight="1"/>
    <row r="75831" ht="13.5" customHeight="1"/>
    <row r="75833" ht="13.5" customHeight="1"/>
    <row r="75835" ht="13.5" customHeight="1"/>
    <row r="75837" ht="13.5" customHeight="1"/>
    <row r="75839" ht="13.5" customHeight="1"/>
    <row r="75841" ht="13.5" customHeight="1"/>
    <row r="75843" ht="13.5" customHeight="1"/>
    <row r="75845" ht="13.5" customHeight="1"/>
    <row r="75847" ht="13.5" customHeight="1"/>
    <row r="75849" ht="13.5" customHeight="1"/>
    <row r="75851" ht="13.5" customHeight="1"/>
    <row r="75853" ht="13.5" customHeight="1"/>
    <row r="75855" ht="13.5" customHeight="1"/>
    <row r="75857" ht="13.5" customHeight="1"/>
    <row r="75859" ht="13.5" customHeight="1"/>
    <row r="75861" ht="13.5" customHeight="1"/>
    <row r="75863" ht="13.5" customHeight="1"/>
    <row r="75865" ht="13.5" customHeight="1"/>
    <row r="75867" ht="13.5" customHeight="1"/>
    <row r="75869" ht="13.5" customHeight="1"/>
    <row r="75871" ht="13.5" customHeight="1"/>
    <row r="75873" ht="13.5" customHeight="1"/>
    <row r="75875" ht="13.5" customHeight="1"/>
    <row r="75877" ht="13.5" customHeight="1"/>
    <row r="75879" ht="13.5" customHeight="1"/>
    <row r="75881" ht="13.5" customHeight="1"/>
    <row r="75883" ht="13.5" customHeight="1"/>
    <row r="75885" ht="13.5" customHeight="1"/>
    <row r="75887" ht="13.5" customHeight="1"/>
    <row r="75889" ht="13.5" customHeight="1"/>
    <row r="75891" ht="13.5" customHeight="1"/>
    <row r="75893" ht="13.5" customHeight="1"/>
    <row r="75895" ht="13.5" customHeight="1"/>
    <row r="75897" ht="13.5" customHeight="1"/>
    <row r="75899" ht="13.5" customHeight="1"/>
    <row r="75901" ht="13.5" customHeight="1"/>
    <row r="75903" ht="13.5" customHeight="1"/>
    <row r="75905" ht="13.5" customHeight="1"/>
    <row r="75907" ht="13.5" customHeight="1"/>
    <row r="75909" ht="13.5" customHeight="1"/>
    <row r="75911" ht="13.5" customHeight="1"/>
    <row r="75913" ht="13.5" customHeight="1"/>
    <row r="75915" ht="13.5" customHeight="1"/>
    <row r="75917" ht="13.5" customHeight="1"/>
    <row r="75919" ht="13.5" customHeight="1"/>
    <row r="75921" ht="13.5" customHeight="1"/>
    <row r="75923" ht="13.5" customHeight="1"/>
    <row r="75925" ht="13.5" customHeight="1"/>
    <row r="75927" ht="13.5" customHeight="1"/>
    <row r="75929" ht="13.5" customHeight="1"/>
    <row r="75931" ht="13.5" customHeight="1"/>
    <row r="75933" ht="13.5" customHeight="1"/>
    <row r="75935" ht="13.5" customHeight="1"/>
    <row r="75937" ht="13.5" customHeight="1"/>
    <row r="75939" ht="13.5" customHeight="1"/>
    <row r="75941" ht="13.5" customHeight="1"/>
    <row r="75943" ht="13.5" customHeight="1"/>
    <row r="75945" ht="13.5" customHeight="1"/>
    <row r="75947" ht="13.5" customHeight="1"/>
    <row r="75949" ht="13.5" customHeight="1"/>
    <row r="75951" ht="13.5" customHeight="1"/>
    <row r="75953" ht="13.5" customHeight="1"/>
    <row r="75955" ht="13.5" customHeight="1"/>
    <row r="75957" ht="13.5" customHeight="1"/>
    <row r="75959" ht="13.5" customHeight="1"/>
    <row r="75961" ht="13.5" customHeight="1"/>
    <row r="75963" ht="13.5" customHeight="1"/>
    <row r="75965" ht="13.5" customHeight="1"/>
    <row r="75967" ht="13.5" customHeight="1"/>
    <row r="75969" ht="13.5" customHeight="1"/>
    <row r="75971" ht="13.5" customHeight="1"/>
    <row r="75973" ht="13.5" customHeight="1"/>
    <row r="75975" ht="13.5" customHeight="1"/>
    <row r="75977" ht="13.5" customHeight="1"/>
    <row r="75979" ht="13.5" customHeight="1"/>
    <row r="75981" ht="13.5" customHeight="1"/>
    <row r="75983" ht="13.5" customHeight="1"/>
    <row r="75985" ht="13.5" customHeight="1"/>
    <row r="75987" ht="13.5" customHeight="1"/>
    <row r="75989" ht="13.5" customHeight="1"/>
    <row r="75991" ht="13.5" customHeight="1"/>
    <row r="75993" ht="13.5" customHeight="1"/>
    <row r="75995" ht="13.5" customHeight="1"/>
    <row r="75997" ht="13.5" customHeight="1"/>
    <row r="75999" ht="13.5" customHeight="1"/>
    <row r="76001" ht="13.5" customHeight="1"/>
    <row r="76003" ht="13.5" customHeight="1"/>
    <row r="76005" ht="13.5" customHeight="1"/>
    <row r="76007" ht="13.5" customHeight="1"/>
    <row r="76009" ht="13.5" customHeight="1"/>
    <row r="76011" ht="13.5" customHeight="1"/>
    <row r="76013" ht="13.5" customHeight="1"/>
    <row r="76015" ht="13.5" customHeight="1"/>
    <row r="76017" ht="13.5" customHeight="1"/>
    <row r="76019" ht="13.5" customHeight="1"/>
    <row r="76021" ht="13.5" customHeight="1"/>
    <row r="76023" ht="13.5" customHeight="1"/>
    <row r="76025" ht="13.5" customHeight="1"/>
    <row r="76027" ht="13.5" customHeight="1"/>
    <row r="76029" ht="13.5" customHeight="1"/>
    <row r="76031" ht="13.5" customHeight="1"/>
    <row r="76033" ht="13.5" customHeight="1"/>
    <row r="76035" ht="13.5" customHeight="1"/>
    <row r="76037" ht="13.5" customHeight="1"/>
    <row r="76039" ht="13.5" customHeight="1"/>
    <row r="76041" ht="13.5" customHeight="1"/>
    <row r="76043" ht="13.5" customHeight="1"/>
    <row r="76045" ht="13.5" customHeight="1"/>
    <row r="76047" ht="13.5" customHeight="1"/>
    <row r="76049" ht="13.5" customHeight="1"/>
    <row r="76051" ht="13.5" customHeight="1"/>
    <row r="76053" ht="13.5" customHeight="1"/>
    <row r="76055" ht="13.5" customHeight="1"/>
    <row r="76057" ht="13.5" customHeight="1"/>
    <row r="76059" ht="13.5" customHeight="1"/>
    <row r="76061" ht="13.5" customHeight="1"/>
    <row r="76063" ht="13.5" customHeight="1"/>
    <row r="76065" ht="13.5" customHeight="1"/>
    <row r="76067" ht="13.5" customHeight="1"/>
    <row r="76069" ht="13.5" customHeight="1"/>
    <row r="76071" ht="13.5" customHeight="1"/>
    <row r="76073" ht="13.5" customHeight="1"/>
    <row r="76075" ht="13.5" customHeight="1"/>
    <row r="76077" ht="13.5" customHeight="1"/>
    <row r="76079" ht="13.5" customHeight="1"/>
    <row r="76081" ht="13.5" customHeight="1"/>
    <row r="76083" ht="13.5" customHeight="1"/>
    <row r="76085" ht="13.5" customHeight="1"/>
    <row r="76087" ht="13.5" customHeight="1"/>
    <row r="76089" ht="13.5" customHeight="1"/>
    <row r="76091" ht="13.5" customHeight="1"/>
    <row r="76093" ht="13.5" customHeight="1"/>
    <row r="76095" ht="13.5" customHeight="1"/>
    <row r="76097" ht="13.5" customHeight="1"/>
    <row r="76099" ht="13.5" customHeight="1"/>
    <row r="76101" ht="13.5" customHeight="1"/>
    <row r="76103" ht="13.5" customHeight="1"/>
    <row r="76105" ht="13.5" customHeight="1"/>
    <row r="76107" ht="13.5" customHeight="1"/>
    <row r="76109" ht="13.5" customHeight="1"/>
    <row r="76111" ht="13.5" customHeight="1"/>
    <row r="76113" ht="13.5" customHeight="1"/>
    <row r="76115" ht="13.5" customHeight="1"/>
    <row r="76117" ht="13.5" customHeight="1"/>
    <row r="76119" ht="13.5" customHeight="1"/>
    <row r="76121" ht="13.5" customHeight="1"/>
    <row r="76123" ht="13.5" customHeight="1"/>
    <row r="76125" ht="13.5" customHeight="1"/>
    <row r="76127" ht="13.5" customHeight="1"/>
    <row r="76129" ht="13.5" customHeight="1"/>
    <row r="76131" ht="13.5" customHeight="1"/>
    <row r="76133" ht="13.5" customHeight="1"/>
    <row r="76135" ht="13.5" customHeight="1"/>
    <row r="76137" ht="13.5" customHeight="1"/>
    <row r="76139" ht="13.5" customHeight="1"/>
    <row r="76141" ht="13.5" customHeight="1"/>
    <row r="76143" ht="13.5" customHeight="1"/>
    <row r="76145" ht="13.5" customHeight="1"/>
    <row r="76147" ht="13.5" customHeight="1"/>
    <row r="76149" ht="13.5" customHeight="1"/>
    <row r="76151" ht="13.5" customHeight="1"/>
    <row r="76153" ht="13.5" customHeight="1"/>
    <row r="76155" ht="13.5" customHeight="1"/>
    <row r="76157" ht="13.5" customHeight="1"/>
    <row r="76159" ht="13.5" customHeight="1"/>
    <row r="76161" ht="13.5" customHeight="1"/>
    <row r="76163" ht="13.5" customHeight="1"/>
    <row r="76165" ht="13.5" customHeight="1"/>
    <row r="76167" ht="13.5" customHeight="1"/>
    <row r="76169" ht="13.5" customHeight="1"/>
    <row r="76171" ht="13.5" customHeight="1"/>
    <row r="76173" ht="13.5" customHeight="1"/>
    <row r="76175" ht="13.5" customHeight="1"/>
    <row r="76177" ht="13.5" customHeight="1"/>
    <row r="76179" ht="13.5" customHeight="1"/>
    <row r="76181" ht="13.5" customHeight="1"/>
    <row r="76183" ht="13.5" customHeight="1"/>
    <row r="76185" ht="13.5" customHeight="1"/>
    <row r="76187" ht="13.5" customHeight="1"/>
    <row r="76189" ht="13.5" customHeight="1"/>
    <row r="76191" ht="13.5" customHeight="1"/>
    <row r="76193" ht="13.5" customHeight="1"/>
    <row r="76195" ht="13.5" customHeight="1"/>
    <row r="76197" ht="13.5" customHeight="1"/>
    <row r="76199" ht="13.5" customHeight="1"/>
    <row r="76201" ht="13.5" customHeight="1"/>
    <row r="76203" ht="13.5" customHeight="1"/>
    <row r="76205" ht="13.5" customHeight="1"/>
    <row r="76207" ht="13.5" customHeight="1"/>
    <row r="76209" ht="13.5" customHeight="1"/>
    <row r="76211" ht="13.5" customHeight="1"/>
    <row r="76213" ht="13.5" customHeight="1"/>
    <row r="76215" ht="13.5" customHeight="1"/>
    <row r="76217" ht="13.5" customHeight="1"/>
    <row r="76219" ht="13.5" customHeight="1"/>
    <row r="76221" ht="13.5" customHeight="1"/>
    <row r="76223" ht="13.5" customHeight="1"/>
    <row r="76225" ht="13.5" customHeight="1"/>
    <row r="76227" ht="13.5" customHeight="1"/>
    <row r="76229" ht="13.5" customHeight="1"/>
    <row r="76231" ht="13.5" customHeight="1"/>
    <row r="76233" ht="13.5" customHeight="1"/>
    <row r="76235" ht="13.5" customHeight="1"/>
    <row r="76237" ht="13.5" customHeight="1"/>
    <row r="76239" ht="13.5" customHeight="1"/>
    <row r="76241" ht="13.5" customHeight="1"/>
    <row r="76243" ht="13.5" customHeight="1"/>
    <row r="76245" ht="13.5" customHeight="1"/>
    <row r="76247" ht="13.5" customHeight="1"/>
    <row r="76249" ht="13.5" customHeight="1"/>
    <row r="76251" ht="13.5" customHeight="1"/>
    <row r="76253" ht="13.5" customHeight="1"/>
    <row r="76255" ht="13.5" customHeight="1"/>
    <row r="76257" ht="13.5" customHeight="1"/>
    <row r="76259" ht="13.5" customHeight="1"/>
    <row r="76261" ht="13.5" customHeight="1"/>
    <row r="76263" ht="13.5" customHeight="1"/>
    <row r="76265" ht="13.5" customHeight="1"/>
    <row r="76267" ht="13.5" customHeight="1"/>
    <row r="76269" ht="13.5" customHeight="1"/>
    <row r="76271" ht="13.5" customHeight="1"/>
    <row r="76273" ht="13.5" customHeight="1"/>
    <row r="76275" ht="13.5" customHeight="1"/>
    <row r="76277" ht="13.5" customHeight="1"/>
    <row r="76279" ht="13.5" customHeight="1"/>
    <row r="76281" ht="13.5" customHeight="1"/>
    <row r="76283" ht="13.5" customHeight="1"/>
    <row r="76285" ht="13.5" customHeight="1"/>
    <row r="76287" ht="13.5" customHeight="1"/>
    <row r="76289" ht="13.5" customHeight="1"/>
    <row r="76291" ht="13.5" customHeight="1"/>
    <row r="76293" ht="13.5" customHeight="1"/>
    <row r="76295" ht="13.5" customHeight="1"/>
    <row r="76297" ht="13.5" customHeight="1"/>
    <row r="76299" ht="13.5" customHeight="1"/>
    <row r="76301" ht="13.5" customHeight="1"/>
    <row r="76303" ht="13.5" customHeight="1"/>
    <row r="76305" ht="13.5" customHeight="1"/>
    <row r="76307" ht="13.5" customHeight="1"/>
    <row r="76309" ht="13.5" customHeight="1"/>
    <row r="76311" ht="13.5" customHeight="1"/>
    <row r="76313" ht="13.5" customHeight="1"/>
    <row r="76315" ht="13.5" customHeight="1"/>
    <row r="76317" ht="13.5" customHeight="1"/>
    <row r="76319" ht="13.5" customHeight="1"/>
    <row r="76321" ht="13.5" customHeight="1"/>
    <row r="76323" ht="13.5" customHeight="1"/>
    <row r="76325" ht="13.5" customHeight="1"/>
    <row r="76327" ht="13.5" customHeight="1"/>
    <row r="76329" ht="13.5" customHeight="1"/>
    <row r="76331" ht="13.5" customHeight="1"/>
    <row r="76333" ht="13.5" customHeight="1"/>
    <row r="76335" ht="13.5" customHeight="1"/>
    <row r="76337" ht="13.5" customHeight="1"/>
    <row r="76339" ht="13.5" customHeight="1"/>
    <row r="76341" ht="13.5" customHeight="1"/>
    <row r="76343" ht="13.5" customHeight="1"/>
    <row r="76345" ht="13.5" customHeight="1"/>
    <row r="76347" ht="13.5" customHeight="1"/>
    <row r="76349" ht="13.5" customHeight="1"/>
    <row r="76351" ht="13.5" customHeight="1"/>
    <row r="76353" ht="13.5" customHeight="1"/>
    <row r="76355" ht="13.5" customHeight="1"/>
    <row r="76357" ht="13.5" customHeight="1"/>
    <row r="76359" ht="13.5" customHeight="1"/>
    <row r="76361" ht="13.5" customHeight="1"/>
    <row r="76363" ht="13.5" customHeight="1"/>
    <row r="76365" ht="13.5" customHeight="1"/>
    <row r="76367" ht="13.5" customHeight="1"/>
    <row r="76369" ht="13.5" customHeight="1"/>
    <row r="76371" ht="13.5" customHeight="1"/>
    <row r="76373" ht="13.5" customHeight="1"/>
    <row r="76375" ht="13.5" customHeight="1"/>
    <row r="76377" ht="13.5" customHeight="1"/>
    <row r="76379" ht="13.5" customHeight="1"/>
    <row r="76381" ht="13.5" customHeight="1"/>
    <row r="76383" ht="13.5" customHeight="1"/>
    <row r="76385" ht="13.5" customHeight="1"/>
    <row r="76387" ht="13.5" customHeight="1"/>
    <row r="76389" ht="13.5" customHeight="1"/>
    <row r="76391" ht="13.5" customHeight="1"/>
    <row r="76393" ht="13.5" customHeight="1"/>
    <row r="76395" ht="13.5" customHeight="1"/>
    <row r="76397" ht="13.5" customHeight="1"/>
    <row r="76399" ht="13.5" customHeight="1"/>
    <row r="76401" ht="13.5" customHeight="1"/>
    <row r="76403" ht="13.5" customHeight="1"/>
    <row r="76405" ht="13.5" customHeight="1"/>
    <row r="76407" ht="13.5" customHeight="1"/>
    <row r="76409" ht="13.5" customHeight="1"/>
    <row r="76411" ht="13.5" customHeight="1"/>
    <row r="76413" ht="13.5" customHeight="1"/>
    <row r="76415" ht="13.5" customHeight="1"/>
    <row r="76417" ht="13.5" customHeight="1"/>
    <row r="76419" ht="13.5" customHeight="1"/>
    <row r="76421" ht="13.5" customHeight="1"/>
    <row r="76423" ht="13.5" customHeight="1"/>
    <row r="76425" ht="13.5" customHeight="1"/>
    <row r="76427" ht="13.5" customHeight="1"/>
    <row r="76429" ht="13.5" customHeight="1"/>
    <row r="76431" ht="13.5" customHeight="1"/>
    <row r="76433" ht="13.5" customHeight="1"/>
    <row r="76435" ht="13.5" customHeight="1"/>
    <row r="76437" ht="13.5" customHeight="1"/>
    <row r="76439" ht="13.5" customHeight="1"/>
    <row r="76441" ht="13.5" customHeight="1"/>
    <row r="76443" ht="13.5" customHeight="1"/>
    <row r="76445" ht="13.5" customHeight="1"/>
    <row r="76447" ht="13.5" customHeight="1"/>
    <row r="76449" ht="13.5" customHeight="1"/>
    <row r="76451" ht="13.5" customHeight="1"/>
    <row r="76453" ht="13.5" customHeight="1"/>
    <row r="76455" ht="13.5" customHeight="1"/>
    <row r="76457" ht="13.5" customHeight="1"/>
    <row r="76459" ht="13.5" customHeight="1"/>
    <row r="76461" ht="13.5" customHeight="1"/>
    <row r="76463" ht="13.5" customHeight="1"/>
    <row r="76465" ht="13.5" customHeight="1"/>
    <row r="76467" ht="13.5" customHeight="1"/>
    <row r="76469" ht="13.5" customHeight="1"/>
    <row r="76471" ht="13.5" customHeight="1"/>
    <row r="76473" ht="13.5" customHeight="1"/>
    <row r="76475" ht="13.5" customHeight="1"/>
    <row r="76477" ht="13.5" customHeight="1"/>
    <row r="76479" ht="13.5" customHeight="1"/>
    <row r="76481" ht="13.5" customHeight="1"/>
    <row r="76483" ht="13.5" customHeight="1"/>
    <row r="76485" ht="13.5" customHeight="1"/>
    <row r="76487" ht="13.5" customHeight="1"/>
    <row r="76489" ht="13.5" customHeight="1"/>
    <row r="76491" ht="13.5" customHeight="1"/>
    <row r="76493" ht="13.5" customHeight="1"/>
    <row r="76495" ht="13.5" customHeight="1"/>
    <row r="76497" ht="13.5" customHeight="1"/>
    <row r="76499" ht="13.5" customHeight="1"/>
    <row r="76501" ht="13.5" customHeight="1"/>
    <row r="76503" ht="13.5" customHeight="1"/>
    <row r="76505" ht="13.5" customHeight="1"/>
    <row r="76507" ht="13.5" customHeight="1"/>
    <row r="76509" ht="13.5" customHeight="1"/>
    <row r="76511" ht="13.5" customHeight="1"/>
    <row r="76513" ht="13.5" customHeight="1"/>
    <row r="76515" ht="13.5" customHeight="1"/>
    <row r="76517" ht="13.5" customHeight="1"/>
    <row r="76519" ht="13.5" customHeight="1"/>
    <row r="76521" ht="13.5" customHeight="1"/>
    <row r="76523" ht="13.5" customHeight="1"/>
    <row r="76525" ht="13.5" customHeight="1"/>
    <row r="76527" ht="13.5" customHeight="1"/>
    <row r="76529" ht="13.5" customHeight="1"/>
    <row r="76531" ht="13.5" customHeight="1"/>
    <row r="76533" ht="13.5" customHeight="1"/>
    <row r="76535" ht="13.5" customHeight="1"/>
    <row r="76537" ht="13.5" customHeight="1"/>
    <row r="76539" ht="13.5" customHeight="1"/>
    <row r="76541" ht="13.5" customHeight="1"/>
    <row r="76543" ht="13.5" customHeight="1"/>
    <row r="76545" ht="13.5" customHeight="1"/>
    <row r="76547" ht="13.5" customHeight="1"/>
    <row r="76549" ht="13.5" customHeight="1"/>
    <row r="76551" ht="13.5" customHeight="1"/>
    <row r="76553" ht="13.5" customHeight="1"/>
    <row r="76555" ht="13.5" customHeight="1"/>
    <row r="76557" ht="13.5" customHeight="1"/>
    <row r="76559" ht="13.5" customHeight="1"/>
    <row r="76561" ht="13.5" customHeight="1"/>
    <row r="76563" ht="13.5" customHeight="1"/>
    <row r="76565" ht="13.5" customHeight="1"/>
    <row r="76567" ht="13.5" customHeight="1"/>
    <row r="76569" ht="13.5" customHeight="1"/>
    <row r="76571" ht="13.5" customHeight="1"/>
    <row r="76573" ht="13.5" customHeight="1"/>
    <row r="76575" ht="13.5" customHeight="1"/>
    <row r="76577" ht="13.5" customHeight="1"/>
    <row r="76579" ht="13.5" customHeight="1"/>
    <row r="76581" ht="13.5" customHeight="1"/>
    <row r="76583" ht="13.5" customHeight="1"/>
    <row r="76585" ht="13.5" customHeight="1"/>
    <row r="76587" ht="13.5" customHeight="1"/>
    <row r="76589" ht="13.5" customHeight="1"/>
    <row r="76591" ht="13.5" customHeight="1"/>
    <row r="76593" ht="13.5" customHeight="1"/>
    <row r="76595" ht="13.5" customHeight="1"/>
    <row r="76597" ht="13.5" customHeight="1"/>
    <row r="76599" ht="13.5" customHeight="1"/>
    <row r="76601" ht="13.5" customHeight="1"/>
    <row r="76603" ht="13.5" customHeight="1"/>
    <row r="76605" ht="13.5" customHeight="1"/>
    <row r="76607" ht="13.5" customHeight="1"/>
    <row r="76609" ht="13.5" customHeight="1"/>
    <row r="76611" ht="13.5" customHeight="1"/>
    <row r="76613" ht="13.5" customHeight="1"/>
    <row r="76615" ht="13.5" customHeight="1"/>
    <row r="76617" ht="13.5" customHeight="1"/>
    <row r="76619" ht="13.5" customHeight="1"/>
    <row r="76621" ht="13.5" customHeight="1"/>
    <row r="76623" ht="13.5" customHeight="1"/>
    <row r="76625" ht="13.5" customHeight="1"/>
    <row r="76627" ht="13.5" customHeight="1"/>
    <row r="76629" ht="13.5" customHeight="1"/>
    <row r="76631" ht="13.5" customHeight="1"/>
    <row r="76633" ht="13.5" customHeight="1"/>
    <row r="76635" ht="13.5" customHeight="1"/>
    <row r="76637" ht="13.5" customHeight="1"/>
    <row r="76639" ht="13.5" customHeight="1"/>
    <row r="76641" ht="13.5" customHeight="1"/>
    <row r="76643" ht="13.5" customHeight="1"/>
    <row r="76645" ht="13.5" customHeight="1"/>
    <row r="76647" ht="13.5" customHeight="1"/>
    <row r="76649" ht="13.5" customHeight="1"/>
    <row r="76651" ht="13.5" customHeight="1"/>
    <row r="76653" ht="13.5" customHeight="1"/>
    <row r="76655" ht="13.5" customHeight="1"/>
    <row r="76657" ht="13.5" customHeight="1"/>
    <row r="76659" ht="13.5" customHeight="1"/>
    <row r="76661" ht="13.5" customHeight="1"/>
    <row r="76663" ht="13.5" customHeight="1"/>
    <row r="76665" ht="13.5" customHeight="1"/>
    <row r="76667" ht="13.5" customHeight="1"/>
    <row r="76669" ht="13.5" customHeight="1"/>
    <row r="76671" ht="13.5" customHeight="1"/>
    <row r="76673" ht="13.5" customHeight="1"/>
    <row r="76675" ht="13.5" customHeight="1"/>
    <row r="76677" ht="13.5" customHeight="1"/>
    <row r="76679" ht="13.5" customHeight="1"/>
    <row r="76681" ht="13.5" customHeight="1"/>
    <row r="76683" ht="13.5" customHeight="1"/>
    <row r="76685" ht="13.5" customHeight="1"/>
    <row r="76687" ht="13.5" customHeight="1"/>
    <row r="76689" ht="13.5" customHeight="1"/>
    <row r="76691" ht="13.5" customHeight="1"/>
    <row r="76693" ht="13.5" customHeight="1"/>
    <row r="76695" ht="13.5" customHeight="1"/>
    <row r="76697" ht="13.5" customHeight="1"/>
    <row r="76699" ht="13.5" customHeight="1"/>
    <row r="76701" ht="13.5" customHeight="1"/>
    <row r="76703" ht="13.5" customHeight="1"/>
    <row r="76705" ht="13.5" customHeight="1"/>
    <row r="76707" ht="13.5" customHeight="1"/>
    <row r="76709" ht="13.5" customHeight="1"/>
    <row r="76711" ht="13.5" customHeight="1"/>
    <row r="76713" ht="13.5" customHeight="1"/>
    <row r="76715" ht="13.5" customHeight="1"/>
    <row r="76717" ht="13.5" customHeight="1"/>
    <row r="76719" ht="13.5" customHeight="1"/>
    <row r="76721" ht="13.5" customHeight="1"/>
    <row r="76723" ht="13.5" customHeight="1"/>
    <row r="76725" ht="13.5" customHeight="1"/>
    <row r="76727" ht="13.5" customHeight="1"/>
    <row r="76729" ht="13.5" customHeight="1"/>
    <row r="76731" ht="13.5" customHeight="1"/>
    <row r="76733" ht="13.5" customHeight="1"/>
    <row r="76735" ht="13.5" customHeight="1"/>
    <row r="76737" ht="13.5" customHeight="1"/>
    <row r="76739" ht="13.5" customHeight="1"/>
    <row r="76741" ht="13.5" customHeight="1"/>
    <row r="76743" ht="13.5" customHeight="1"/>
    <row r="76745" ht="13.5" customHeight="1"/>
    <row r="76747" ht="13.5" customHeight="1"/>
    <row r="76749" ht="13.5" customHeight="1"/>
    <row r="76751" ht="13.5" customHeight="1"/>
    <row r="76753" ht="13.5" customHeight="1"/>
    <row r="76755" ht="13.5" customHeight="1"/>
    <row r="76757" ht="13.5" customHeight="1"/>
    <row r="76759" ht="13.5" customHeight="1"/>
    <row r="76761" ht="13.5" customHeight="1"/>
    <row r="76763" ht="13.5" customHeight="1"/>
    <row r="76765" ht="13.5" customHeight="1"/>
    <row r="76767" ht="13.5" customHeight="1"/>
    <row r="76769" ht="13.5" customHeight="1"/>
    <row r="76771" ht="13.5" customHeight="1"/>
    <row r="76773" ht="13.5" customHeight="1"/>
    <row r="76775" ht="13.5" customHeight="1"/>
    <row r="76777" ht="13.5" customHeight="1"/>
    <row r="76779" ht="13.5" customHeight="1"/>
    <row r="76781" ht="13.5" customHeight="1"/>
    <row r="76783" ht="13.5" customHeight="1"/>
    <row r="76785" ht="13.5" customHeight="1"/>
    <row r="76787" ht="13.5" customHeight="1"/>
    <row r="76789" ht="13.5" customHeight="1"/>
    <row r="76791" ht="13.5" customHeight="1"/>
    <row r="76793" ht="13.5" customHeight="1"/>
    <row r="76795" ht="13.5" customHeight="1"/>
    <row r="76797" ht="13.5" customHeight="1"/>
    <row r="76799" ht="13.5" customHeight="1"/>
    <row r="76801" ht="13.5" customHeight="1"/>
    <row r="76803" ht="13.5" customHeight="1"/>
    <row r="76805" ht="13.5" customHeight="1"/>
    <row r="76807" ht="13.5" customHeight="1"/>
    <row r="76809" ht="13.5" customHeight="1"/>
    <row r="76811" ht="13.5" customHeight="1"/>
    <row r="76813" ht="13.5" customHeight="1"/>
    <row r="76815" ht="13.5" customHeight="1"/>
    <row r="76817" ht="13.5" customHeight="1"/>
    <row r="76819" ht="13.5" customHeight="1"/>
    <row r="76821" ht="13.5" customHeight="1"/>
    <row r="76823" ht="13.5" customHeight="1"/>
    <row r="76825" ht="13.5" customHeight="1"/>
    <row r="76827" ht="13.5" customHeight="1"/>
    <row r="76829" ht="13.5" customHeight="1"/>
    <row r="76831" ht="13.5" customHeight="1"/>
    <row r="76833" ht="13.5" customHeight="1"/>
    <row r="76835" ht="13.5" customHeight="1"/>
    <row r="76837" ht="13.5" customHeight="1"/>
    <row r="76839" ht="13.5" customHeight="1"/>
    <row r="76841" ht="13.5" customHeight="1"/>
    <row r="76843" ht="13.5" customHeight="1"/>
    <row r="76845" ht="13.5" customHeight="1"/>
    <row r="76847" ht="13.5" customHeight="1"/>
    <row r="76849" ht="13.5" customHeight="1"/>
    <row r="76851" ht="13.5" customHeight="1"/>
    <row r="76853" ht="13.5" customHeight="1"/>
    <row r="76855" ht="13.5" customHeight="1"/>
    <row r="76857" ht="13.5" customHeight="1"/>
    <row r="76859" ht="13.5" customHeight="1"/>
    <row r="76861" ht="13.5" customHeight="1"/>
    <row r="76863" ht="13.5" customHeight="1"/>
    <row r="76865" ht="13.5" customHeight="1"/>
    <row r="76867" ht="13.5" customHeight="1"/>
    <row r="76869" ht="13.5" customHeight="1"/>
    <row r="76871" ht="13.5" customHeight="1"/>
    <row r="76873" ht="13.5" customHeight="1"/>
    <row r="76875" ht="13.5" customHeight="1"/>
    <row r="76877" ht="13.5" customHeight="1"/>
    <row r="76879" ht="13.5" customHeight="1"/>
    <row r="76881" ht="13.5" customHeight="1"/>
    <row r="76883" ht="13.5" customHeight="1"/>
    <row r="76885" ht="13.5" customHeight="1"/>
    <row r="76887" ht="13.5" customHeight="1"/>
    <row r="76889" ht="13.5" customHeight="1"/>
    <row r="76891" ht="13.5" customHeight="1"/>
    <row r="76893" ht="13.5" customHeight="1"/>
    <row r="76895" ht="13.5" customHeight="1"/>
    <row r="76897" ht="13.5" customHeight="1"/>
    <row r="76899" ht="13.5" customHeight="1"/>
    <row r="76901" ht="13.5" customHeight="1"/>
    <row r="76903" ht="13.5" customHeight="1"/>
    <row r="76905" ht="13.5" customHeight="1"/>
    <row r="76907" ht="13.5" customHeight="1"/>
    <row r="76909" ht="13.5" customHeight="1"/>
    <row r="76911" ht="13.5" customHeight="1"/>
    <row r="76913" ht="13.5" customHeight="1"/>
    <row r="76915" ht="13.5" customHeight="1"/>
    <row r="76917" ht="13.5" customHeight="1"/>
    <row r="76919" ht="13.5" customHeight="1"/>
    <row r="76921" ht="13.5" customHeight="1"/>
    <row r="76923" ht="13.5" customHeight="1"/>
    <row r="76925" ht="13.5" customHeight="1"/>
    <row r="76927" ht="13.5" customHeight="1"/>
    <row r="76929" ht="13.5" customHeight="1"/>
    <row r="76931" ht="13.5" customHeight="1"/>
    <row r="76933" ht="13.5" customHeight="1"/>
    <row r="76935" ht="13.5" customHeight="1"/>
    <row r="76937" ht="13.5" customHeight="1"/>
    <row r="76939" ht="13.5" customHeight="1"/>
    <row r="76941" ht="13.5" customHeight="1"/>
    <row r="76943" ht="13.5" customHeight="1"/>
    <row r="76945" ht="13.5" customHeight="1"/>
    <row r="76947" ht="13.5" customHeight="1"/>
    <row r="76949" ht="13.5" customHeight="1"/>
    <row r="76951" ht="13.5" customHeight="1"/>
    <row r="76953" ht="13.5" customHeight="1"/>
    <row r="76955" ht="13.5" customHeight="1"/>
    <row r="76957" ht="13.5" customHeight="1"/>
    <row r="76959" ht="13.5" customHeight="1"/>
    <row r="76961" ht="13.5" customHeight="1"/>
    <row r="76963" ht="13.5" customHeight="1"/>
    <row r="76965" ht="13.5" customHeight="1"/>
    <row r="76967" ht="13.5" customHeight="1"/>
    <row r="76969" ht="13.5" customHeight="1"/>
    <row r="76971" ht="13.5" customHeight="1"/>
    <row r="76973" ht="13.5" customHeight="1"/>
    <row r="76975" ht="13.5" customHeight="1"/>
    <row r="76977" ht="13.5" customHeight="1"/>
    <row r="76979" ht="13.5" customHeight="1"/>
    <row r="76981" ht="13.5" customHeight="1"/>
    <row r="76983" ht="13.5" customHeight="1"/>
    <row r="76985" ht="13.5" customHeight="1"/>
    <row r="76987" ht="13.5" customHeight="1"/>
    <row r="76989" ht="13.5" customHeight="1"/>
    <row r="76991" ht="13.5" customHeight="1"/>
    <row r="76993" ht="13.5" customHeight="1"/>
    <row r="76995" ht="13.5" customHeight="1"/>
    <row r="76997" ht="13.5" customHeight="1"/>
    <row r="76999" ht="13.5" customHeight="1"/>
    <row r="77001" ht="13.5" customHeight="1"/>
    <row r="77003" ht="13.5" customHeight="1"/>
    <row r="77005" ht="13.5" customHeight="1"/>
    <row r="77007" ht="13.5" customHeight="1"/>
    <row r="77009" ht="13.5" customHeight="1"/>
    <row r="77011" ht="13.5" customHeight="1"/>
    <row r="77013" ht="13.5" customHeight="1"/>
    <row r="77015" ht="13.5" customHeight="1"/>
    <row r="77017" ht="13.5" customHeight="1"/>
    <row r="77019" ht="13.5" customHeight="1"/>
    <row r="77021" ht="13.5" customHeight="1"/>
    <row r="77023" ht="13.5" customHeight="1"/>
    <row r="77025" ht="13.5" customHeight="1"/>
    <row r="77027" ht="13.5" customHeight="1"/>
    <row r="77029" ht="13.5" customHeight="1"/>
    <row r="77031" ht="13.5" customHeight="1"/>
    <row r="77033" ht="13.5" customHeight="1"/>
    <row r="77035" ht="13.5" customHeight="1"/>
    <row r="77037" ht="13.5" customHeight="1"/>
    <row r="77039" ht="13.5" customHeight="1"/>
    <row r="77041" ht="13.5" customHeight="1"/>
    <row r="77043" ht="13.5" customHeight="1"/>
    <row r="77045" ht="13.5" customHeight="1"/>
    <row r="77047" ht="13.5" customHeight="1"/>
    <row r="77049" ht="13.5" customHeight="1"/>
    <row r="77051" ht="13.5" customHeight="1"/>
    <row r="77053" ht="13.5" customHeight="1"/>
    <row r="77055" ht="13.5" customHeight="1"/>
    <row r="77057" ht="13.5" customHeight="1"/>
    <row r="77059" ht="13.5" customHeight="1"/>
    <row r="77061" ht="13.5" customHeight="1"/>
    <row r="77063" ht="13.5" customHeight="1"/>
    <row r="77065" ht="13.5" customHeight="1"/>
    <row r="77067" ht="13.5" customHeight="1"/>
    <row r="77069" ht="13.5" customHeight="1"/>
    <row r="77071" ht="13.5" customHeight="1"/>
    <row r="77073" ht="13.5" customHeight="1"/>
    <row r="77075" ht="13.5" customHeight="1"/>
    <row r="77077" ht="13.5" customHeight="1"/>
    <row r="77079" ht="13.5" customHeight="1"/>
    <row r="77081" ht="13.5" customHeight="1"/>
    <row r="77083" ht="13.5" customHeight="1"/>
    <row r="77085" ht="13.5" customHeight="1"/>
    <row r="77087" ht="13.5" customHeight="1"/>
    <row r="77089" ht="13.5" customHeight="1"/>
    <row r="77091" ht="13.5" customHeight="1"/>
    <row r="77093" ht="13.5" customHeight="1"/>
    <row r="77095" ht="13.5" customHeight="1"/>
    <row r="77097" ht="13.5" customHeight="1"/>
    <row r="77099" ht="13.5" customHeight="1"/>
    <row r="77101" ht="13.5" customHeight="1"/>
    <row r="77103" ht="13.5" customHeight="1"/>
    <row r="77105" ht="13.5" customHeight="1"/>
    <row r="77107" ht="13.5" customHeight="1"/>
    <row r="77109" ht="13.5" customHeight="1"/>
    <row r="77111" ht="13.5" customHeight="1"/>
    <row r="77113" ht="13.5" customHeight="1"/>
    <row r="77115" ht="13.5" customHeight="1"/>
    <row r="77117" ht="13.5" customHeight="1"/>
    <row r="77119" ht="13.5" customHeight="1"/>
    <row r="77121" ht="13.5" customHeight="1"/>
    <row r="77123" ht="13.5" customHeight="1"/>
    <row r="77125" ht="13.5" customHeight="1"/>
    <row r="77127" ht="13.5" customHeight="1"/>
    <row r="77129" ht="13.5" customHeight="1"/>
    <row r="77131" ht="13.5" customHeight="1"/>
    <row r="77133" ht="13.5" customHeight="1"/>
    <row r="77135" ht="13.5" customHeight="1"/>
    <row r="77137" ht="13.5" customHeight="1"/>
    <row r="77139" ht="13.5" customHeight="1"/>
    <row r="77141" ht="13.5" customHeight="1"/>
    <row r="77143" ht="13.5" customHeight="1"/>
    <row r="77145" ht="13.5" customHeight="1"/>
    <row r="77147" ht="13.5" customHeight="1"/>
    <row r="77149" ht="13.5" customHeight="1"/>
    <row r="77151" ht="13.5" customHeight="1"/>
    <row r="77153" ht="13.5" customHeight="1"/>
    <row r="77155" ht="13.5" customHeight="1"/>
    <row r="77157" ht="13.5" customHeight="1"/>
    <row r="77159" ht="13.5" customHeight="1"/>
    <row r="77161" ht="13.5" customHeight="1"/>
    <row r="77163" ht="13.5" customHeight="1"/>
    <row r="77165" ht="13.5" customHeight="1"/>
    <row r="77167" ht="13.5" customHeight="1"/>
    <row r="77169" ht="13.5" customHeight="1"/>
    <row r="77171" ht="13.5" customHeight="1"/>
    <row r="77173" ht="13.5" customHeight="1"/>
    <row r="77175" ht="13.5" customHeight="1"/>
    <row r="77177" ht="13.5" customHeight="1"/>
    <row r="77179" ht="13.5" customHeight="1"/>
    <row r="77181" ht="13.5" customHeight="1"/>
    <row r="77183" ht="13.5" customHeight="1"/>
    <row r="77185" ht="13.5" customHeight="1"/>
    <row r="77187" ht="13.5" customHeight="1"/>
    <row r="77189" ht="13.5" customHeight="1"/>
    <row r="77191" ht="13.5" customHeight="1"/>
    <row r="77193" ht="13.5" customHeight="1"/>
    <row r="77195" ht="13.5" customHeight="1"/>
    <row r="77197" ht="13.5" customHeight="1"/>
    <row r="77199" ht="13.5" customHeight="1"/>
    <row r="77201" ht="13.5" customHeight="1"/>
    <row r="77203" ht="13.5" customHeight="1"/>
    <row r="77205" ht="13.5" customHeight="1"/>
    <row r="77207" ht="13.5" customHeight="1"/>
    <row r="77209" ht="13.5" customHeight="1"/>
    <row r="77211" ht="13.5" customHeight="1"/>
    <row r="77213" ht="13.5" customHeight="1"/>
    <row r="77215" ht="13.5" customHeight="1"/>
    <row r="77217" ht="13.5" customHeight="1"/>
    <row r="77219" ht="13.5" customHeight="1"/>
    <row r="77221" ht="13.5" customHeight="1"/>
    <row r="77223" ht="13.5" customHeight="1"/>
    <row r="77225" ht="13.5" customHeight="1"/>
    <row r="77227" ht="13.5" customHeight="1"/>
    <row r="77229" ht="13.5" customHeight="1"/>
    <row r="77231" ht="13.5" customHeight="1"/>
    <row r="77233" ht="13.5" customHeight="1"/>
    <row r="77235" ht="13.5" customHeight="1"/>
    <row r="77237" ht="13.5" customHeight="1"/>
    <row r="77239" ht="13.5" customHeight="1"/>
    <row r="77241" ht="13.5" customHeight="1"/>
    <row r="77243" ht="13.5" customHeight="1"/>
    <row r="77245" ht="13.5" customHeight="1"/>
    <row r="77247" ht="13.5" customHeight="1"/>
    <row r="77249" ht="13.5" customHeight="1"/>
    <row r="77251" ht="13.5" customHeight="1"/>
    <row r="77253" ht="13.5" customHeight="1"/>
    <row r="77255" ht="13.5" customHeight="1"/>
    <row r="77257" ht="13.5" customHeight="1"/>
    <row r="77259" ht="13.5" customHeight="1"/>
    <row r="77261" ht="13.5" customHeight="1"/>
    <row r="77263" ht="13.5" customHeight="1"/>
    <row r="77265" ht="13.5" customHeight="1"/>
    <row r="77267" ht="13.5" customHeight="1"/>
    <row r="77269" ht="13.5" customHeight="1"/>
    <row r="77271" ht="13.5" customHeight="1"/>
    <row r="77273" ht="13.5" customHeight="1"/>
    <row r="77275" ht="13.5" customHeight="1"/>
    <row r="77277" ht="13.5" customHeight="1"/>
    <row r="77279" ht="13.5" customHeight="1"/>
    <row r="77281" ht="13.5" customHeight="1"/>
    <row r="77283" ht="13.5" customHeight="1"/>
    <row r="77285" ht="13.5" customHeight="1"/>
    <row r="77287" ht="13.5" customHeight="1"/>
    <row r="77289" ht="13.5" customHeight="1"/>
    <row r="77291" ht="13.5" customHeight="1"/>
    <row r="77293" ht="13.5" customHeight="1"/>
    <row r="77295" ht="13.5" customHeight="1"/>
    <row r="77297" ht="13.5" customHeight="1"/>
    <row r="77299" ht="13.5" customHeight="1"/>
    <row r="77301" ht="13.5" customHeight="1"/>
    <row r="77303" ht="13.5" customHeight="1"/>
    <row r="77305" ht="13.5" customHeight="1"/>
    <row r="77307" ht="13.5" customHeight="1"/>
    <row r="77309" ht="13.5" customHeight="1"/>
    <row r="77311" ht="13.5" customHeight="1"/>
    <row r="77313" ht="13.5" customHeight="1"/>
    <row r="77315" ht="13.5" customHeight="1"/>
    <row r="77317" ht="13.5" customHeight="1"/>
    <row r="77319" ht="13.5" customHeight="1"/>
    <row r="77321" ht="13.5" customHeight="1"/>
    <row r="77323" ht="13.5" customHeight="1"/>
    <row r="77325" ht="13.5" customHeight="1"/>
    <row r="77327" ht="13.5" customHeight="1"/>
    <row r="77329" ht="13.5" customHeight="1"/>
    <row r="77331" ht="13.5" customHeight="1"/>
    <row r="77333" ht="13.5" customHeight="1"/>
    <row r="77335" ht="13.5" customHeight="1"/>
    <row r="77337" ht="13.5" customHeight="1"/>
    <row r="77339" ht="13.5" customHeight="1"/>
    <row r="77341" ht="13.5" customHeight="1"/>
    <row r="77343" ht="13.5" customHeight="1"/>
    <row r="77345" ht="13.5" customHeight="1"/>
    <row r="77347" ht="13.5" customHeight="1"/>
    <row r="77349" ht="13.5" customHeight="1"/>
    <row r="77351" ht="13.5" customHeight="1"/>
    <row r="77353" ht="13.5" customHeight="1"/>
    <row r="77355" ht="13.5" customHeight="1"/>
    <row r="77357" ht="13.5" customHeight="1"/>
    <row r="77359" ht="13.5" customHeight="1"/>
    <row r="77361" ht="13.5" customHeight="1"/>
    <row r="77363" ht="13.5" customHeight="1"/>
    <row r="77365" ht="13.5" customHeight="1"/>
    <row r="77367" ht="13.5" customHeight="1"/>
    <row r="77369" ht="13.5" customHeight="1"/>
    <row r="77371" ht="13.5" customHeight="1"/>
    <row r="77373" ht="13.5" customHeight="1"/>
    <row r="77375" ht="13.5" customHeight="1"/>
    <row r="77377" ht="13.5" customHeight="1"/>
    <row r="77379" ht="13.5" customHeight="1"/>
    <row r="77381" ht="13.5" customHeight="1"/>
    <row r="77383" ht="13.5" customHeight="1"/>
    <row r="77385" ht="13.5" customHeight="1"/>
    <row r="77387" ht="13.5" customHeight="1"/>
    <row r="77389" ht="13.5" customHeight="1"/>
    <row r="77391" ht="13.5" customHeight="1"/>
    <row r="77393" ht="13.5" customHeight="1"/>
    <row r="77395" ht="13.5" customHeight="1"/>
    <row r="77397" ht="13.5" customHeight="1"/>
    <row r="77399" ht="13.5" customHeight="1"/>
    <row r="77401" ht="13.5" customHeight="1"/>
    <row r="77403" ht="13.5" customHeight="1"/>
    <row r="77405" ht="13.5" customHeight="1"/>
    <row r="77407" ht="13.5" customHeight="1"/>
    <row r="77409" ht="13.5" customHeight="1"/>
    <row r="77411" ht="13.5" customHeight="1"/>
    <row r="77413" ht="13.5" customHeight="1"/>
    <row r="77415" ht="13.5" customHeight="1"/>
    <row r="77417" ht="13.5" customHeight="1"/>
    <row r="77419" ht="13.5" customHeight="1"/>
    <row r="77421" ht="13.5" customHeight="1"/>
    <row r="77423" ht="13.5" customHeight="1"/>
    <row r="77425" ht="13.5" customHeight="1"/>
    <row r="77427" ht="13.5" customHeight="1"/>
    <row r="77429" ht="13.5" customHeight="1"/>
    <row r="77431" ht="13.5" customHeight="1"/>
    <row r="77433" ht="13.5" customHeight="1"/>
    <row r="77435" ht="13.5" customHeight="1"/>
    <row r="77437" ht="13.5" customHeight="1"/>
    <row r="77439" ht="13.5" customHeight="1"/>
    <row r="77441" ht="13.5" customHeight="1"/>
    <row r="77443" ht="13.5" customHeight="1"/>
    <row r="77445" ht="13.5" customHeight="1"/>
    <row r="77447" ht="13.5" customHeight="1"/>
    <row r="77449" ht="13.5" customHeight="1"/>
    <row r="77451" ht="13.5" customHeight="1"/>
    <row r="77453" ht="13.5" customHeight="1"/>
    <row r="77455" ht="13.5" customHeight="1"/>
    <row r="77457" ht="13.5" customHeight="1"/>
    <row r="77459" ht="13.5" customHeight="1"/>
    <row r="77461" ht="13.5" customHeight="1"/>
    <row r="77463" ht="13.5" customHeight="1"/>
    <row r="77465" ht="13.5" customHeight="1"/>
    <row r="77467" ht="13.5" customHeight="1"/>
    <row r="77469" ht="13.5" customHeight="1"/>
    <row r="77471" ht="13.5" customHeight="1"/>
    <row r="77473" ht="13.5" customHeight="1"/>
    <row r="77475" ht="13.5" customHeight="1"/>
    <row r="77477" ht="13.5" customHeight="1"/>
    <row r="77479" ht="13.5" customHeight="1"/>
    <row r="77481" ht="13.5" customHeight="1"/>
    <row r="77483" ht="13.5" customHeight="1"/>
    <row r="77485" ht="13.5" customHeight="1"/>
    <row r="77487" ht="13.5" customHeight="1"/>
    <row r="77489" ht="13.5" customHeight="1"/>
    <row r="77491" ht="13.5" customHeight="1"/>
    <row r="77493" ht="13.5" customHeight="1"/>
    <row r="77495" ht="13.5" customHeight="1"/>
    <row r="77497" ht="13.5" customHeight="1"/>
    <row r="77499" ht="13.5" customHeight="1"/>
    <row r="77501" ht="13.5" customHeight="1"/>
    <row r="77503" ht="13.5" customHeight="1"/>
    <row r="77505" ht="13.5" customHeight="1"/>
    <row r="77507" ht="13.5" customHeight="1"/>
    <row r="77509" ht="13.5" customHeight="1"/>
    <row r="77511" ht="13.5" customHeight="1"/>
    <row r="77513" ht="13.5" customHeight="1"/>
    <row r="77515" ht="13.5" customHeight="1"/>
    <row r="77517" ht="13.5" customHeight="1"/>
    <row r="77519" ht="13.5" customHeight="1"/>
    <row r="77521" ht="13.5" customHeight="1"/>
    <row r="77523" ht="13.5" customHeight="1"/>
    <row r="77525" ht="13.5" customHeight="1"/>
    <row r="77527" ht="13.5" customHeight="1"/>
    <row r="77529" ht="13.5" customHeight="1"/>
    <row r="77531" ht="13.5" customHeight="1"/>
    <row r="77533" ht="13.5" customHeight="1"/>
    <row r="77535" ht="13.5" customHeight="1"/>
    <row r="77537" ht="13.5" customHeight="1"/>
    <row r="77539" ht="13.5" customHeight="1"/>
    <row r="77541" ht="13.5" customHeight="1"/>
    <row r="77543" ht="13.5" customHeight="1"/>
    <row r="77545" ht="13.5" customHeight="1"/>
    <row r="77547" ht="13.5" customHeight="1"/>
    <row r="77549" ht="13.5" customHeight="1"/>
    <row r="77551" ht="13.5" customHeight="1"/>
    <row r="77553" ht="13.5" customHeight="1"/>
    <row r="77555" ht="13.5" customHeight="1"/>
    <row r="77557" ht="13.5" customHeight="1"/>
    <row r="77559" ht="13.5" customHeight="1"/>
    <row r="77561" ht="13.5" customHeight="1"/>
    <row r="77563" ht="13.5" customHeight="1"/>
    <row r="77565" ht="13.5" customHeight="1"/>
    <row r="77567" ht="13.5" customHeight="1"/>
    <row r="77569" ht="13.5" customHeight="1"/>
    <row r="77571" ht="13.5" customHeight="1"/>
    <row r="77573" ht="13.5" customHeight="1"/>
    <row r="77575" ht="13.5" customHeight="1"/>
    <row r="77577" ht="13.5" customHeight="1"/>
    <row r="77579" ht="13.5" customHeight="1"/>
    <row r="77581" ht="13.5" customHeight="1"/>
    <row r="77583" ht="13.5" customHeight="1"/>
    <row r="77585" ht="13.5" customHeight="1"/>
    <row r="77587" ht="13.5" customHeight="1"/>
    <row r="77589" ht="13.5" customHeight="1"/>
    <row r="77591" ht="13.5" customHeight="1"/>
    <row r="77593" ht="13.5" customHeight="1"/>
    <row r="77595" ht="13.5" customHeight="1"/>
    <row r="77597" ht="13.5" customHeight="1"/>
    <row r="77599" ht="13.5" customHeight="1"/>
    <row r="77601" ht="13.5" customHeight="1"/>
    <row r="77603" ht="13.5" customHeight="1"/>
    <row r="77605" ht="13.5" customHeight="1"/>
    <row r="77607" ht="13.5" customHeight="1"/>
    <row r="77609" ht="13.5" customHeight="1"/>
    <row r="77611" ht="13.5" customHeight="1"/>
    <row r="77613" ht="13.5" customHeight="1"/>
    <row r="77615" ht="13.5" customHeight="1"/>
    <row r="77617" ht="13.5" customHeight="1"/>
    <row r="77619" ht="13.5" customHeight="1"/>
    <row r="77621" ht="13.5" customHeight="1"/>
    <row r="77623" ht="13.5" customHeight="1"/>
    <row r="77625" ht="13.5" customHeight="1"/>
    <row r="77627" ht="13.5" customHeight="1"/>
    <row r="77629" ht="13.5" customHeight="1"/>
    <row r="77631" ht="13.5" customHeight="1"/>
    <row r="77633" ht="13.5" customHeight="1"/>
    <row r="77635" ht="13.5" customHeight="1"/>
    <row r="77637" ht="13.5" customHeight="1"/>
    <row r="77639" ht="13.5" customHeight="1"/>
    <row r="77641" ht="13.5" customHeight="1"/>
    <row r="77643" ht="13.5" customHeight="1"/>
    <row r="77645" ht="13.5" customHeight="1"/>
    <row r="77647" ht="13.5" customHeight="1"/>
    <row r="77649" ht="13.5" customHeight="1"/>
    <row r="77651" ht="13.5" customHeight="1"/>
    <row r="77653" ht="13.5" customHeight="1"/>
    <row r="77655" ht="13.5" customHeight="1"/>
    <row r="77657" ht="13.5" customHeight="1"/>
    <row r="77659" ht="13.5" customHeight="1"/>
    <row r="77661" ht="13.5" customHeight="1"/>
    <row r="77663" ht="13.5" customHeight="1"/>
    <row r="77665" ht="13.5" customHeight="1"/>
    <row r="77667" ht="13.5" customHeight="1"/>
    <row r="77669" ht="13.5" customHeight="1"/>
    <row r="77671" ht="13.5" customHeight="1"/>
    <row r="77673" ht="13.5" customHeight="1"/>
    <row r="77675" ht="13.5" customHeight="1"/>
    <row r="77677" ht="13.5" customHeight="1"/>
    <row r="77679" ht="13.5" customHeight="1"/>
    <row r="77681" ht="13.5" customHeight="1"/>
    <row r="77683" ht="13.5" customHeight="1"/>
    <row r="77685" ht="13.5" customHeight="1"/>
    <row r="77687" ht="13.5" customHeight="1"/>
    <row r="77689" ht="13.5" customHeight="1"/>
    <row r="77691" ht="13.5" customHeight="1"/>
    <row r="77693" ht="13.5" customHeight="1"/>
    <row r="77695" ht="13.5" customHeight="1"/>
    <row r="77697" ht="13.5" customHeight="1"/>
    <row r="77699" ht="13.5" customHeight="1"/>
    <row r="77701" ht="13.5" customHeight="1"/>
    <row r="77703" ht="13.5" customHeight="1"/>
    <row r="77705" ht="13.5" customHeight="1"/>
    <row r="77707" ht="13.5" customHeight="1"/>
    <row r="77709" ht="13.5" customHeight="1"/>
    <row r="77711" ht="13.5" customHeight="1"/>
    <row r="77713" ht="13.5" customHeight="1"/>
    <row r="77715" ht="13.5" customHeight="1"/>
    <row r="77717" ht="13.5" customHeight="1"/>
    <row r="77719" ht="13.5" customHeight="1"/>
    <row r="77721" ht="13.5" customHeight="1"/>
    <row r="77723" ht="13.5" customHeight="1"/>
    <row r="77725" ht="13.5" customHeight="1"/>
    <row r="77727" ht="13.5" customHeight="1"/>
    <row r="77729" ht="13.5" customHeight="1"/>
    <row r="77731" ht="13.5" customHeight="1"/>
    <row r="77733" ht="13.5" customHeight="1"/>
    <row r="77735" ht="13.5" customHeight="1"/>
    <row r="77737" ht="13.5" customHeight="1"/>
    <row r="77739" ht="13.5" customHeight="1"/>
    <row r="77741" ht="13.5" customHeight="1"/>
    <row r="77743" ht="13.5" customHeight="1"/>
    <row r="77745" ht="13.5" customHeight="1"/>
    <row r="77747" ht="13.5" customHeight="1"/>
    <row r="77749" ht="13.5" customHeight="1"/>
    <row r="77751" ht="13.5" customHeight="1"/>
    <row r="77753" ht="13.5" customHeight="1"/>
    <row r="77755" ht="13.5" customHeight="1"/>
    <row r="77757" ht="13.5" customHeight="1"/>
    <row r="77759" ht="13.5" customHeight="1"/>
    <row r="77761" ht="13.5" customHeight="1"/>
    <row r="77763" ht="13.5" customHeight="1"/>
    <row r="77765" ht="13.5" customHeight="1"/>
    <row r="77767" ht="13.5" customHeight="1"/>
    <row r="77769" ht="13.5" customHeight="1"/>
    <row r="77771" ht="13.5" customHeight="1"/>
    <row r="77773" ht="13.5" customHeight="1"/>
    <row r="77775" ht="13.5" customHeight="1"/>
    <row r="77777" ht="13.5" customHeight="1"/>
    <row r="77779" ht="13.5" customHeight="1"/>
    <row r="77781" ht="13.5" customHeight="1"/>
    <row r="77783" ht="13.5" customHeight="1"/>
    <row r="77785" ht="13.5" customHeight="1"/>
    <row r="77787" ht="13.5" customHeight="1"/>
    <row r="77789" ht="13.5" customHeight="1"/>
    <row r="77791" ht="13.5" customHeight="1"/>
    <row r="77793" ht="13.5" customHeight="1"/>
    <row r="77795" ht="13.5" customHeight="1"/>
    <row r="77797" ht="13.5" customHeight="1"/>
    <row r="77799" ht="13.5" customHeight="1"/>
    <row r="77801" ht="13.5" customHeight="1"/>
    <row r="77803" ht="13.5" customHeight="1"/>
    <row r="77805" ht="13.5" customHeight="1"/>
    <row r="77807" ht="13.5" customHeight="1"/>
    <row r="77809" ht="13.5" customHeight="1"/>
    <row r="77811" ht="13.5" customHeight="1"/>
    <row r="77813" ht="13.5" customHeight="1"/>
    <row r="77815" ht="13.5" customHeight="1"/>
    <row r="77817" ht="13.5" customHeight="1"/>
    <row r="77819" ht="13.5" customHeight="1"/>
    <row r="77821" ht="13.5" customHeight="1"/>
    <row r="77823" ht="13.5" customHeight="1"/>
    <row r="77825" ht="13.5" customHeight="1"/>
    <row r="77827" ht="13.5" customHeight="1"/>
    <row r="77829" ht="13.5" customHeight="1"/>
    <row r="77831" ht="13.5" customHeight="1"/>
    <row r="77833" ht="13.5" customHeight="1"/>
    <row r="77835" ht="13.5" customHeight="1"/>
    <row r="77837" ht="13.5" customHeight="1"/>
    <row r="77839" ht="13.5" customHeight="1"/>
    <row r="77841" ht="13.5" customHeight="1"/>
    <row r="77843" ht="13.5" customHeight="1"/>
    <row r="77845" ht="13.5" customHeight="1"/>
    <row r="77847" ht="13.5" customHeight="1"/>
    <row r="77849" ht="13.5" customHeight="1"/>
    <row r="77851" ht="13.5" customHeight="1"/>
    <row r="77853" ht="13.5" customHeight="1"/>
    <row r="77855" ht="13.5" customHeight="1"/>
    <row r="77857" ht="13.5" customHeight="1"/>
    <row r="77859" ht="13.5" customHeight="1"/>
    <row r="77861" ht="13.5" customHeight="1"/>
    <row r="77863" ht="13.5" customHeight="1"/>
    <row r="77865" ht="13.5" customHeight="1"/>
    <row r="77867" ht="13.5" customHeight="1"/>
    <row r="77869" ht="13.5" customHeight="1"/>
    <row r="77871" ht="13.5" customHeight="1"/>
    <row r="77873" ht="13.5" customHeight="1"/>
    <row r="77875" ht="13.5" customHeight="1"/>
    <row r="77877" ht="13.5" customHeight="1"/>
    <row r="77879" ht="13.5" customHeight="1"/>
    <row r="77881" ht="13.5" customHeight="1"/>
    <row r="77883" ht="13.5" customHeight="1"/>
    <row r="77885" ht="13.5" customHeight="1"/>
    <row r="77887" ht="13.5" customHeight="1"/>
    <row r="77889" ht="13.5" customHeight="1"/>
    <row r="77891" ht="13.5" customHeight="1"/>
    <row r="77893" ht="13.5" customHeight="1"/>
    <row r="77895" ht="13.5" customHeight="1"/>
    <row r="77897" ht="13.5" customHeight="1"/>
    <row r="77899" ht="13.5" customHeight="1"/>
    <row r="77901" ht="13.5" customHeight="1"/>
    <row r="77903" ht="13.5" customHeight="1"/>
    <row r="77905" ht="13.5" customHeight="1"/>
    <row r="77907" ht="13.5" customHeight="1"/>
    <row r="77909" ht="13.5" customHeight="1"/>
    <row r="77911" ht="13.5" customHeight="1"/>
    <row r="77913" ht="13.5" customHeight="1"/>
    <row r="77915" ht="13.5" customHeight="1"/>
    <row r="77917" ht="13.5" customHeight="1"/>
    <row r="77919" ht="13.5" customHeight="1"/>
    <row r="77921" ht="13.5" customHeight="1"/>
    <row r="77923" ht="13.5" customHeight="1"/>
    <row r="77925" ht="13.5" customHeight="1"/>
    <row r="77927" ht="13.5" customHeight="1"/>
    <row r="77929" ht="13.5" customHeight="1"/>
    <row r="77931" ht="13.5" customHeight="1"/>
    <row r="77933" ht="13.5" customHeight="1"/>
    <row r="77935" ht="13.5" customHeight="1"/>
    <row r="77937" ht="13.5" customHeight="1"/>
    <row r="77939" ht="13.5" customHeight="1"/>
    <row r="77941" ht="13.5" customHeight="1"/>
    <row r="77943" ht="13.5" customHeight="1"/>
    <row r="77945" ht="13.5" customHeight="1"/>
    <row r="77947" ht="13.5" customHeight="1"/>
    <row r="77949" ht="13.5" customHeight="1"/>
    <row r="77951" ht="13.5" customHeight="1"/>
    <row r="77953" ht="13.5" customHeight="1"/>
    <row r="77955" ht="13.5" customHeight="1"/>
    <row r="77957" ht="13.5" customHeight="1"/>
    <row r="77959" ht="13.5" customHeight="1"/>
    <row r="77961" ht="13.5" customHeight="1"/>
    <row r="77963" ht="13.5" customHeight="1"/>
    <row r="77965" ht="13.5" customHeight="1"/>
    <row r="77967" ht="13.5" customHeight="1"/>
    <row r="77969" ht="13.5" customHeight="1"/>
    <row r="77971" ht="13.5" customHeight="1"/>
    <row r="77973" ht="13.5" customHeight="1"/>
    <row r="77975" ht="13.5" customHeight="1"/>
    <row r="77977" ht="13.5" customHeight="1"/>
    <row r="77979" ht="13.5" customHeight="1"/>
    <row r="77981" ht="13.5" customHeight="1"/>
    <row r="77983" ht="13.5" customHeight="1"/>
    <row r="77985" ht="13.5" customHeight="1"/>
    <row r="77987" ht="13.5" customHeight="1"/>
    <row r="77989" ht="13.5" customHeight="1"/>
    <row r="77991" ht="13.5" customHeight="1"/>
    <row r="77993" ht="13.5" customHeight="1"/>
    <row r="77995" ht="13.5" customHeight="1"/>
    <row r="77997" ht="13.5" customHeight="1"/>
    <row r="77999" ht="13.5" customHeight="1"/>
    <row r="78001" ht="13.5" customHeight="1"/>
    <row r="78003" ht="13.5" customHeight="1"/>
    <row r="78005" ht="13.5" customHeight="1"/>
    <row r="78007" ht="13.5" customHeight="1"/>
    <row r="78009" ht="13.5" customHeight="1"/>
    <row r="78011" ht="13.5" customHeight="1"/>
    <row r="78013" ht="13.5" customHeight="1"/>
    <row r="78015" ht="13.5" customHeight="1"/>
    <row r="78017" ht="13.5" customHeight="1"/>
    <row r="78019" ht="13.5" customHeight="1"/>
    <row r="78021" ht="13.5" customHeight="1"/>
    <row r="78023" ht="13.5" customHeight="1"/>
    <row r="78025" ht="13.5" customHeight="1"/>
    <row r="78027" ht="13.5" customHeight="1"/>
    <row r="78029" ht="13.5" customHeight="1"/>
    <row r="78031" ht="13.5" customHeight="1"/>
    <row r="78033" ht="13.5" customHeight="1"/>
    <row r="78035" ht="13.5" customHeight="1"/>
    <row r="78037" ht="13.5" customHeight="1"/>
    <row r="78039" ht="13.5" customHeight="1"/>
    <row r="78041" ht="13.5" customHeight="1"/>
    <row r="78043" ht="13.5" customHeight="1"/>
    <row r="78045" ht="13.5" customHeight="1"/>
    <row r="78047" ht="13.5" customHeight="1"/>
    <row r="78049" ht="13.5" customHeight="1"/>
    <row r="78051" ht="13.5" customHeight="1"/>
    <row r="78053" ht="13.5" customHeight="1"/>
    <row r="78055" ht="13.5" customHeight="1"/>
    <row r="78057" ht="13.5" customHeight="1"/>
    <row r="78059" ht="13.5" customHeight="1"/>
    <row r="78061" ht="13.5" customHeight="1"/>
    <row r="78063" ht="13.5" customHeight="1"/>
    <row r="78065" ht="13.5" customHeight="1"/>
    <row r="78067" ht="13.5" customHeight="1"/>
    <row r="78069" ht="13.5" customHeight="1"/>
    <row r="78071" ht="13.5" customHeight="1"/>
    <row r="78073" ht="13.5" customHeight="1"/>
    <row r="78075" ht="13.5" customHeight="1"/>
    <row r="78077" ht="13.5" customHeight="1"/>
    <row r="78079" ht="13.5" customHeight="1"/>
    <row r="78081" ht="13.5" customHeight="1"/>
    <row r="78083" ht="13.5" customHeight="1"/>
    <row r="78085" ht="13.5" customHeight="1"/>
    <row r="78087" ht="13.5" customHeight="1"/>
    <row r="78089" ht="13.5" customHeight="1"/>
    <row r="78091" ht="13.5" customHeight="1"/>
    <row r="78093" ht="13.5" customHeight="1"/>
    <row r="78095" ht="13.5" customHeight="1"/>
    <row r="78097" ht="13.5" customHeight="1"/>
    <row r="78099" ht="13.5" customHeight="1"/>
    <row r="78101" ht="13.5" customHeight="1"/>
    <row r="78103" ht="13.5" customHeight="1"/>
    <row r="78105" ht="13.5" customHeight="1"/>
    <row r="78107" ht="13.5" customHeight="1"/>
    <row r="78109" ht="13.5" customHeight="1"/>
    <row r="78111" ht="13.5" customHeight="1"/>
    <row r="78113" ht="13.5" customHeight="1"/>
    <row r="78115" ht="13.5" customHeight="1"/>
    <row r="78117" ht="13.5" customHeight="1"/>
    <row r="78119" ht="13.5" customHeight="1"/>
    <row r="78121" ht="13.5" customHeight="1"/>
    <row r="78123" ht="13.5" customHeight="1"/>
    <row r="78125" ht="13.5" customHeight="1"/>
    <row r="78127" ht="13.5" customHeight="1"/>
    <row r="78129" ht="13.5" customHeight="1"/>
    <row r="78131" ht="13.5" customHeight="1"/>
    <row r="78133" ht="13.5" customHeight="1"/>
    <row r="78135" ht="13.5" customHeight="1"/>
    <row r="78137" ht="13.5" customHeight="1"/>
    <row r="78139" ht="13.5" customHeight="1"/>
    <row r="78141" ht="13.5" customHeight="1"/>
    <row r="78143" ht="13.5" customHeight="1"/>
    <row r="78145" ht="13.5" customHeight="1"/>
    <row r="78147" ht="13.5" customHeight="1"/>
    <row r="78149" ht="13.5" customHeight="1"/>
    <row r="78151" ht="13.5" customHeight="1"/>
    <row r="78153" ht="13.5" customHeight="1"/>
    <row r="78155" ht="13.5" customHeight="1"/>
    <row r="78157" ht="13.5" customHeight="1"/>
    <row r="78159" ht="13.5" customHeight="1"/>
    <row r="78161" ht="13.5" customHeight="1"/>
    <row r="78163" ht="13.5" customHeight="1"/>
    <row r="78165" ht="13.5" customHeight="1"/>
    <row r="78167" ht="13.5" customHeight="1"/>
    <row r="78169" ht="13.5" customHeight="1"/>
    <row r="78171" ht="13.5" customHeight="1"/>
    <row r="78173" ht="13.5" customHeight="1"/>
    <row r="78175" ht="13.5" customHeight="1"/>
    <row r="78177" ht="13.5" customHeight="1"/>
    <row r="78179" ht="13.5" customHeight="1"/>
    <row r="78181" ht="13.5" customHeight="1"/>
    <row r="78183" ht="13.5" customHeight="1"/>
    <row r="78185" ht="13.5" customHeight="1"/>
    <row r="78187" ht="13.5" customHeight="1"/>
    <row r="78189" ht="13.5" customHeight="1"/>
    <row r="78191" ht="13.5" customHeight="1"/>
    <row r="78193" ht="13.5" customHeight="1"/>
    <row r="78195" ht="13.5" customHeight="1"/>
    <row r="78197" ht="13.5" customHeight="1"/>
    <row r="78199" ht="13.5" customHeight="1"/>
    <row r="78201" ht="13.5" customHeight="1"/>
    <row r="78203" ht="13.5" customHeight="1"/>
    <row r="78205" ht="13.5" customHeight="1"/>
    <row r="78207" ht="13.5" customHeight="1"/>
    <row r="78209" ht="13.5" customHeight="1"/>
    <row r="78211" ht="13.5" customHeight="1"/>
    <row r="78213" ht="13.5" customHeight="1"/>
    <row r="78215" ht="13.5" customHeight="1"/>
    <row r="78217" ht="13.5" customHeight="1"/>
    <row r="78219" ht="13.5" customHeight="1"/>
    <row r="78221" ht="13.5" customHeight="1"/>
    <row r="78223" ht="13.5" customHeight="1"/>
    <row r="78225" ht="13.5" customHeight="1"/>
    <row r="78227" ht="13.5" customHeight="1"/>
    <row r="78229" ht="13.5" customHeight="1"/>
    <row r="78231" ht="13.5" customHeight="1"/>
    <row r="78233" ht="13.5" customHeight="1"/>
    <row r="78235" ht="13.5" customHeight="1"/>
    <row r="78237" ht="13.5" customHeight="1"/>
    <row r="78239" ht="13.5" customHeight="1"/>
    <row r="78241" ht="13.5" customHeight="1"/>
    <row r="78243" ht="13.5" customHeight="1"/>
    <row r="78245" ht="13.5" customHeight="1"/>
    <row r="78247" ht="13.5" customHeight="1"/>
    <row r="78249" ht="13.5" customHeight="1"/>
    <row r="78251" ht="13.5" customHeight="1"/>
    <row r="78253" ht="13.5" customHeight="1"/>
    <row r="78255" ht="13.5" customHeight="1"/>
    <row r="78257" ht="13.5" customHeight="1"/>
    <row r="78259" ht="13.5" customHeight="1"/>
    <row r="78261" ht="13.5" customHeight="1"/>
    <row r="78263" ht="13.5" customHeight="1"/>
    <row r="78265" ht="13.5" customHeight="1"/>
    <row r="78267" ht="13.5" customHeight="1"/>
    <row r="78269" ht="13.5" customHeight="1"/>
    <row r="78271" ht="13.5" customHeight="1"/>
    <row r="78273" ht="13.5" customHeight="1"/>
    <row r="78275" ht="13.5" customHeight="1"/>
    <row r="78277" ht="13.5" customHeight="1"/>
    <row r="78279" ht="13.5" customHeight="1"/>
    <row r="78281" ht="13.5" customHeight="1"/>
    <row r="78283" ht="13.5" customHeight="1"/>
    <row r="78285" ht="13.5" customHeight="1"/>
    <row r="78287" ht="13.5" customHeight="1"/>
    <row r="78289" ht="13.5" customHeight="1"/>
    <row r="78291" ht="13.5" customHeight="1"/>
    <row r="78293" ht="13.5" customHeight="1"/>
    <row r="78295" ht="13.5" customHeight="1"/>
    <row r="78297" ht="13.5" customHeight="1"/>
    <row r="78299" ht="13.5" customHeight="1"/>
    <row r="78301" ht="13.5" customHeight="1"/>
    <row r="78303" ht="13.5" customHeight="1"/>
    <row r="78305" ht="13.5" customHeight="1"/>
    <row r="78307" ht="13.5" customHeight="1"/>
    <row r="78309" ht="13.5" customHeight="1"/>
    <row r="78311" ht="13.5" customHeight="1"/>
    <row r="78313" ht="13.5" customHeight="1"/>
    <row r="78315" ht="13.5" customHeight="1"/>
    <row r="78317" ht="13.5" customHeight="1"/>
    <row r="78319" ht="13.5" customHeight="1"/>
    <row r="78321" ht="13.5" customHeight="1"/>
    <row r="78323" ht="13.5" customHeight="1"/>
    <row r="78325" ht="13.5" customHeight="1"/>
    <row r="78327" ht="13.5" customHeight="1"/>
    <row r="78329" ht="13.5" customHeight="1"/>
    <row r="78331" ht="13.5" customHeight="1"/>
    <row r="78333" ht="13.5" customHeight="1"/>
    <row r="78335" ht="13.5" customHeight="1"/>
    <row r="78337" ht="13.5" customHeight="1"/>
    <row r="78339" ht="13.5" customHeight="1"/>
    <row r="78341" ht="13.5" customHeight="1"/>
    <row r="78343" ht="13.5" customHeight="1"/>
    <row r="78345" ht="13.5" customHeight="1"/>
    <row r="78347" ht="13.5" customHeight="1"/>
    <row r="78349" ht="13.5" customHeight="1"/>
    <row r="78351" ht="13.5" customHeight="1"/>
    <row r="78353" ht="13.5" customHeight="1"/>
    <row r="78355" ht="13.5" customHeight="1"/>
    <row r="78357" ht="13.5" customHeight="1"/>
    <row r="78359" ht="13.5" customHeight="1"/>
    <row r="78361" ht="13.5" customHeight="1"/>
    <row r="78363" ht="13.5" customHeight="1"/>
    <row r="78365" ht="13.5" customHeight="1"/>
    <row r="78367" ht="13.5" customHeight="1"/>
    <row r="78369" ht="13.5" customHeight="1"/>
    <row r="78371" ht="13.5" customHeight="1"/>
    <row r="78373" ht="13.5" customHeight="1"/>
    <row r="78375" ht="13.5" customHeight="1"/>
    <row r="78377" ht="13.5" customHeight="1"/>
    <row r="78379" ht="13.5" customHeight="1"/>
    <row r="78381" ht="13.5" customHeight="1"/>
    <row r="78383" ht="13.5" customHeight="1"/>
    <row r="78385" ht="13.5" customHeight="1"/>
    <row r="78387" ht="13.5" customHeight="1"/>
    <row r="78389" ht="13.5" customHeight="1"/>
    <row r="78391" ht="13.5" customHeight="1"/>
    <row r="78393" ht="13.5" customHeight="1"/>
    <row r="78395" ht="13.5" customHeight="1"/>
    <row r="78397" ht="13.5" customHeight="1"/>
    <row r="78399" ht="13.5" customHeight="1"/>
    <row r="78401" ht="13.5" customHeight="1"/>
    <row r="78403" ht="13.5" customHeight="1"/>
    <row r="78405" ht="13.5" customHeight="1"/>
    <row r="78407" ht="13.5" customHeight="1"/>
    <row r="78409" ht="13.5" customHeight="1"/>
    <row r="78411" ht="13.5" customHeight="1"/>
    <row r="78413" ht="13.5" customHeight="1"/>
    <row r="78415" ht="13.5" customHeight="1"/>
    <row r="78417" ht="13.5" customHeight="1"/>
    <row r="78419" ht="13.5" customHeight="1"/>
    <row r="78421" ht="13.5" customHeight="1"/>
    <row r="78423" ht="13.5" customHeight="1"/>
    <row r="78425" ht="13.5" customHeight="1"/>
    <row r="78427" ht="13.5" customHeight="1"/>
    <row r="78429" ht="13.5" customHeight="1"/>
    <row r="78431" ht="13.5" customHeight="1"/>
    <row r="78433" ht="13.5" customHeight="1"/>
    <row r="78435" ht="13.5" customHeight="1"/>
    <row r="78437" ht="13.5" customHeight="1"/>
    <row r="78439" ht="13.5" customHeight="1"/>
    <row r="78441" ht="13.5" customHeight="1"/>
    <row r="78443" ht="13.5" customHeight="1"/>
    <row r="78445" ht="13.5" customHeight="1"/>
    <row r="78447" ht="13.5" customHeight="1"/>
    <row r="78449" ht="13.5" customHeight="1"/>
    <row r="78451" ht="13.5" customHeight="1"/>
    <row r="78453" ht="13.5" customHeight="1"/>
    <row r="78455" ht="13.5" customHeight="1"/>
    <row r="78457" ht="13.5" customHeight="1"/>
    <row r="78459" ht="13.5" customHeight="1"/>
    <row r="78461" ht="13.5" customHeight="1"/>
    <row r="78463" ht="13.5" customHeight="1"/>
    <row r="78465" ht="13.5" customHeight="1"/>
    <row r="78467" ht="13.5" customHeight="1"/>
    <row r="78469" ht="13.5" customHeight="1"/>
    <row r="78471" ht="13.5" customHeight="1"/>
    <row r="78473" ht="13.5" customHeight="1"/>
    <row r="78475" ht="13.5" customHeight="1"/>
    <row r="78477" ht="13.5" customHeight="1"/>
    <row r="78479" ht="13.5" customHeight="1"/>
    <row r="78481" ht="13.5" customHeight="1"/>
    <row r="78483" ht="13.5" customHeight="1"/>
    <row r="78485" ht="13.5" customHeight="1"/>
    <row r="78487" ht="13.5" customHeight="1"/>
    <row r="78489" ht="13.5" customHeight="1"/>
    <row r="78491" ht="13.5" customHeight="1"/>
    <row r="78493" ht="13.5" customHeight="1"/>
    <row r="78495" ht="13.5" customHeight="1"/>
    <row r="78497" ht="13.5" customHeight="1"/>
    <row r="78499" ht="13.5" customHeight="1"/>
    <row r="78501" ht="13.5" customHeight="1"/>
    <row r="78503" ht="13.5" customHeight="1"/>
    <row r="78505" ht="13.5" customHeight="1"/>
    <row r="78507" ht="13.5" customHeight="1"/>
    <row r="78509" ht="13.5" customHeight="1"/>
    <row r="78511" ht="13.5" customHeight="1"/>
    <row r="78513" ht="13.5" customHeight="1"/>
    <row r="78515" ht="13.5" customHeight="1"/>
    <row r="78517" ht="13.5" customHeight="1"/>
    <row r="78519" ht="13.5" customHeight="1"/>
    <row r="78521" ht="13.5" customHeight="1"/>
    <row r="78523" ht="13.5" customHeight="1"/>
    <row r="78525" ht="13.5" customHeight="1"/>
    <row r="78527" ht="13.5" customHeight="1"/>
    <row r="78529" ht="13.5" customHeight="1"/>
    <row r="78531" ht="13.5" customHeight="1"/>
    <row r="78533" ht="13.5" customHeight="1"/>
    <row r="78535" ht="13.5" customHeight="1"/>
    <row r="78537" ht="13.5" customHeight="1"/>
    <row r="78539" ht="13.5" customHeight="1"/>
    <row r="78541" ht="13.5" customHeight="1"/>
    <row r="78543" ht="13.5" customHeight="1"/>
    <row r="78545" ht="13.5" customHeight="1"/>
    <row r="78547" ht="13.5" customHeight="1"/>
    <row r="78549" ht="13.5" customHeight="1"/>
    <row r="78551" ht="13.5" customHeight="1"/>
    <row r="78553" ht="13.5" customHeight="1"/>
    <row r="78555" ht="13.5" customHeight="1"/>
    <row r="78557" ht="13.5" customHeight="1"/>
    <row r="78559" ht="13.5" customHeight="1"/>
    <row r="78561" ht="13.5" customHeight="1"/>
    <row r="78563" ht="13.5" customHeight="1"/>
    <row r="78565" ht="13.5" customHeight="1"/>
    <row r="78567" ht="13.5" customHeight="1"/>
    <row r="78569" ht="13.5" customHeight="1"/>
    <row r="78571" ht="13.5" customHeight="1"/>
    <row r="78573" ht="13.5" customHeight="1"/>
    <row r="78575" ht="13.5" customHeight="1"/>
    <row r="78577" ht="13.5" customHeight="1"/>
    <row r="78579" ht="13.5" customHeight="1"/>
    <row r="78581" ht="13.5" customHeight="1"/>
    <row r="78583" ht="13.5" customHeight="1"/>
    <row r="78585" ht="13.5" customHeight="1"/>
    <row r="78587" ht="13.5" customHeight="1"/>
    <row r="78589" ht="13.5" customHeight="1"/>
    <row r="78591" ht="13.5" customHeight="1"/>
    <row r="78593" ht="13.5" customHeight="1"/>
    <row r="78595" ht="13.5" customHeight="1"/>
    <row r="78597" ht="13.5" customHeight="1"/>
    <row r="78599" ht="13.5" customHeight="1"/>
    <row r="78601" ht="13.5" customHeight="1"/>
    <row r="78603" ht="13.5" customHeight="1"/>
    <row r="78605" ht="13.5" customHeight="1"/>
    <row r="78607" ht="13.5" customHeight="1"/>
    <row r="78609" ht="13.5" customHeight="1"/>
    <row r="78611" ht="13.5" customHeight="1"/>
    <row r="78613" ht="13.5" customHeight="1"/>
    <row r="78615" ht="13.5" customHeight="1"/>
    <row r="78617" ht="13.5" customHeight="1"/>
    <row r="78619" ht="13.5" customHeight="1"/>
    <row r="78621" ht="13.5" customHeight="1"/>
    <row r="78623" ht="13.5" customHeight="1"/>
    <row r="78625" ht="13.5" customHeight="1"/>
    <row r="78627" ht="13.5" customHeight="1"/>
    <row r="78629" ht="13.5" customHeight="1"/>
    <row r="78631" ht="13.5" customHeight="1"/>
    <row r="78633" ht="13.5" customHeight="1"/>
    <row r="78635" ht="13.5" customHeight="1"/>
    <row r="78637" ht="13.5" customHeight="1"/>
    <row r="78639" ht="13.5" customHeight="1"/>
    <row r="78641" ht="13.5" customHeight="1"/>
    <row r="78643" ht="13.5" customHeight="1"/>
    <row r="78645" ht="13.5" customHeight="1"/>
    <row r="78647" ht="13.5" customHeight="1"/>
    <row r="78649" ht="13.5" customHeight="1"/>
    <row r="78651" ht="13.5" customHeight="1"/>
    <row r="78653" ht="13.5" customHeight="1"/>
    <row r="78655" ht="13.5" customHeight="1"/>
    <row r="78657" ht="13.5" customHeight="1"/>
    <row r="78659" ht="13.5" customHeight="1"/>
    <row r="78661" ht="13.5" customHeight="1"/>
    <row r="78663" ht="13.5" customHeight="1"/>
    <row r="78665" ht="13.5" customHeight="1"/>
    <row r="78667" ht="13.5" customHeight="1"/>
    <row r="78669" ht="13.5" customHeight="1"/>
    <row r="78671" ht="13.5" customHeight="1"/>
    <row r="78673" ht="13.5" customHeight="1"/>
    <row r="78675" ht="13.5" customHeight="1"/>
    <row r="78677" ht="13.5" customHeight="1"/>
    <row r="78679" ht="13.5" customHeight="1"/>
    <row r="78681" ht="13.5" customHeight="1"/>
    <row r="78683" ht="13.5" customHeight="1"/>
    <row r="78685" ht="13.5" customHeight="1"/>
    <row r="78687" ht="13.5" customHeight="1"/>
    <row r="78689" ht="13.5" customHeight="1"/>
    <row r="78691" ht="13.5" customHeight="1"/>
    <row r="78693" ht="13.5" customHeight="1"/>
    <row r="78695" ht="13.5" customHeight="1"/>
    <row r="78697" ht="13.5" customHeight="1"/>
    <row r="78699" ht="13.5" customHeight="1"/>
    <row r="78701" ht="13.5" customHeight="1"/>
    <row r="78703" ht="13.5" customHeight="1"/>
    <row r="78705" ht="13.5" customHeight="1"/>
    <row r="78707" ht="13.5" customHeight="1"/>
    <row r="78709" ht="13.5" customHeight="1"/>
    <row r="78711" ht="13.5" customHeight="1"/>
    <row r="78713" ht="13.5" customHeight="1"/>
    <row r="78715" ht="13.5" customHeight="1"/>
    <row r="78717" ht="13.5" customHeight="1"/>
    <row r="78719" ht="13.5" customHeight="1"/>
    <row r="78721" ht="13.5" customHeight="1"/>
    <row r="78723" ht="13.5" customHeight="1"/>
    <row r="78725" ht="13.5" customHeight="1"/>
    <row r="78727" ht="13.5" customHeight="1"/>
    <row r="78729" ht="13.5" customHeight="1"/>
    <row r="78731" ht="13.5" customHeight="1"/>
    <row r="78733" ht="13.5" customHeight="1"/>
    <row r="78735" ht="13.5" customHeight="1"/>
    <row r="78737" ht="13.5" customHeight="1"/>
    <row r="78739" ht="13.5" customHeight="1"/>
    <row r="78741" ht="13.5" customHeight="1"/>
    <row r="78743" ht="13.5" customHeight="1"/>
    <row r="78745" ht="13.5" customHeight="1"/>
    <row r="78747" ht="13.5" customHeight="1"/>
    <row r="78749" ht="13.5" customHeight="1"/>
    <row r="78751" ht="13.5" customHeight="1"/>
    <row r="78753" ht="13.5" customHeight="1"/>
    <row r="78755" ht="13.5" customHeight="1"/>
    <row r="78757" ht="13.5" customHeight="1"/>
    <row r="78759" ht="13.5" customHeight="1"/>
    <row r="78761" ht="13.5" customHeight="1"/>
    <row r="78763" ht="13.5" customHeight="1"/>
    <row r="78765" ht="13.5" customHeight="1"/>
    <row r="78767" ht="13.5" customHeight="1"/>
    <row r="78769" ht="13.5" customHeight="1"/>
    <row r="78771" ht="13.5" customHeight="1"/>
    <row r="78773" ht="13.5" customHeight="1"/>
    <row r="78775" ht="13.5" customHeight="1"/>
    <row r="78777" ht="13.5" customHeight="1"/>
    <row r="78779" ht="13.5" customHeight="1"/>
    <row r="78781" ht="13.5" customHeight="1"/>
    <row r="78783" ht="13.5" customHeight="1"/>
    <row r="78785" ht="13.5" customHeight="1"/>
    <row r="78787" ht="13.5" customHeight="1"/>
    <row r="78789" ht="13.5" customHeight="1"/>
    <row r="78791" ht="13.5" customHeight="1"/>
    <row r="78793" ht="13.5" customHeight="1"/>
    <row r="78795" ht="13.5" customHeight="1"/>
    <row r="78797" ht="13.5" customHeight="1"/>
    <row r="78799" ht="13.5" customHeight="1"/>
    <row r="78801" ht="13.5" customHeight="1"/>
    <row r="78803" ht="13.5" customHeight="1"/>
    <row r="78805" ht="13.5" customHeight="1"/>
    <row r="78807" ht="13.5" customHeight="1"/>
    <row r="78809" ht="13.5" customHeight="1"/>
    <row r="78811" ht="13.5" customHeight="1"/>
    <row r="78813" ht="13.5" customHeight="1"/>
    <row r="78815" ht="13.5" customHeight="1"/>
    <row r="78817" ht="13.5" customHeight="1"/>
    <row r="78819" ht="13.5" customHeight="1"/>
    <row r="78821" ht="13.5" customHeight="1"/>
    <row r="78823" ht="13.5" customHeight="1"/>
    <row r="78825" ht="13.5" customHeight="1"/>
    <row r="78827" ht="13.5" customHeight="1"/>
    <row r="78829" ht="13.5" customHeight="1"/>
    <row r="78831" ht="13.5" customHeight="1"/>
    <row r="78833" ht="13.5" customHeight="1"/>
    <row r="78835" ht="13.5" customHeight="1"/>
    <row r="78837" ht="13.5" customHeight="1"/>
    <row r="78839" ht="13.5" customHeight="1"/>
    <row r="78841" ht="13.5" customHeight="1"/>
    <row r="78843" ht="13.5" customHeight="1"/>
    <row r="78845" ht="13.5" customHeight="1"/>
    <row r="78847" ht="13.5" customHeight="1"/>
    <row r="78849" ht="13.5" customHeight="1"/>
    <row r="78851" ht="13.5" customHeight="1"/>
    <row r="78853" ht="13.5" customHeight="1"/>
    <row r="78855" ht="13.5" customHeight="1"/>
    <row r="78857" ht="13.5" customHeight="1"/>
    <row r="78859" ht="13.5" customHeight="1"/>
    <row r="78861" ht="13.5" customHeight="1"/>
    <row r="78863" ht="13.5" customHeight="1"/>
    <row r="78865" ht="13.5" customHeight="1"/>
    <row r="78867" ht="13.5" customHeight="1"/>
    <row r="78869" ht="13.5" customHeight="1"/>
    <row r="78871" ht="13.5" customHeight="1"/>
    <row r="78873" ht="13.5" customHeight="1"/>
    <row r="78875" ht="13.5" customHeight="1"/>
    <row r="78877" ht="13.5" customHeight="1"/>
    <row r="78879" ht="13.5" customHeight="1"/>
    <row r="78881" ht="13.5" customHeight="1"/>
    <row r="78883" ht="13.5" customHeight="1"/>
    <row r="78885" ht="13.5" customHeight="1"/>
    <row r="78887" ht="13.5" customHeight="1"/>
    <row r="78889" ht="13.5" customHeight="1"/>
    <row r="78891" ht="13.5" customHeight="1"/>
    <row r="78893" ht="13.5" customHeight="1"/>
    <row r="78895" ht="13.5" customHeight="1"/>
    <row r="78897" ht="13.5" customHeight="1"/>
    <row r="78899" ht="13.5" customHeight="1"/>
    <row r="78901" ht="13.5" customHeight="1"/>
    <row r="78903" ht="13.5" customHeight="1"/>
    <row r="78905" ht="13.5" customHeight="1"/>
    <row r="78907" ht="13.5" customHeight="1"/>
    <row r="78909" ht="13.5" customHeight="1"/>
    <row r="78911" ht="13.5" customHeight="1"/>
    <row r="78913" ht="13.5" customHeight="1"/>
    <row r="78915" ht="13.5" customHeight="1"/>
    <row r="78917" ht="13.5" customHeight="1"/>
    <row r="78919" ht="13.5" customHeight="1"/>
    <row r="78921" ht="13.5" customHeight="1"/>
    <row r="78923" ht="13.5" customHeight="1"/>
    <row r="78925" ht="13.5" customHeight="1"/>
    <row r="78927" ht="13.5" customHeight="1"/>
    <row r="78929" ht="13.5" customHeight="1"/>
    <row r="78931" ht="13.5" customHeight="1"/>
    <row r="78933" ht="13.5" customHeight="1"/>
    <row r="78935" ht="13.5" customHeight="1"/>
    <row r="78937" ht="13.5" customHeight="1"/>
    <row r="78939" ht="13.5" customHeight="1"/>
    <row r="78941" ht="13.5" customHeight="1"/>
    <row r="78943" ht="13.5" customHeight="1"/>
    <row r="78945" ht="13.5" customHeight="1"/>
    <row r="78947" ht="13.5" customHeight="1"/>
    <row r="78949" ht="13.5" customHeight="1"/>
    <row r="78951" ht="13.5" customHeight="1"/>
    <row r="78953" ht="13.5" customHeight="1"/>
    <row r="78955" ht="13.5" customHeight="1"/>
    <row r="78957" ht="13.5" customHeight="1"/>
    <row r="78959" ht="13.5" customHeight="1"/>
    <row r="78961" ht="13.5" customHeight="1"/>
    <row r="78963" ht="13.5" customHeight="1"/>
    <row r="78965" ht="13.5" customHeight="1"/>
    <row r="78967" ht="13.5" customHeight="1"/>
    <row r="78969" ht="13.5" customHeight="1"/>
    <row r="78971" ht="13.5" customHeight="1"/>
    <row r="78973" ht="13.5" customHeight="1"/>
    <row r="78975" ht="13.5" customHeight="1"/>
    <row r="78977" ht="13.5" customHeight="1"/>
    <row r="78979" ht="13.5" customHeight="1"/>
    <row r="78981" ht="13.5" customHeight="1"/>
    <row r="78983" ht="13.5" customHeight="1"/>
    <row r="78985" ht="13.5" customHeight="1"/>
    <row r="78987" ht="13.5" customHeight="1"/>
    <row r="78989" ht="13.5" customHeight="1"/>
    <row r="78991" ht="13.5" customHeight="1"/>
    <row r="78993" ht="13.5" customHeight="1"/>
    <row r="78995" ht="13.5" customHeight="1"/>
    <row r="78997" ht="13.5" customHeight="1"/>
    <row r="78999" ht="13.5" customHeight="1"/>
    <row r="79001" ht="13.5" customHeight="1"/>
    <row r="79003" ht="13.5" customHeight="1"/>
    <row r="79005" ht="13.5" customHeight="1"/>
    <row r="79007" ht="13.5" customHeight="1"/>
    <row r="79009" ht="13.5" customHeight="1"/>
    <row r="79011" ht="13.5" customHeight="1"/>
    <row r="79013" ht="13.5" customHeight="1"/>
    <row r="79015" ht="13.5" customHeight="1"/>
    <row r="79017" ht="13.5" customHeight="1"/>
    <row r="79019" ht="13.5" customHeight="1"/>
    <row r="79021" ht="13.5" customHeight="1"/>
    <row r="79023" ht="13.5" customHeight="1"/>
    <row r="79025" ht="13.5" customHeight="1"/>
    <row r="79027" ht="13.5" customHeight="1"/>
    <row r="79029" ht="13.5" customHeight="1"/>
    <row r="79031" ht="13.5" customHeight="1"/>
    <row r="79033" ht="13.5" customHeight="1"/>
    <row r="79035" ht="13.5" customHeight="1"/>
    <row r="79037" ht="13.5" customHeight="1"/>
    <row r="79039" ht="13.5" customHeight="1"/>
    <row r="79041" ht="13.5" customHeight="1"/>
    <row r="79043" ht="13.5" customHeight="1"/>
    <row r="79045" ht="13.5" customHeight="1"/>
    <row r="79047" ht="13.5" customHeight="1"/>
    <row r="79049" ht="13.5" customHeight="1"/>
    <row r="79051" ht="13.5" customHeight="1"/>
    <row r="79053" ht="13.5" customHeight="1"/>
    <row r="79055" ht="13.5" customHeight="1"/>
    <row r="79057" ht="13.5" customHeight="1"/>
    <row r="79059" ht="13.5" customHeight="1"/>
    <row r="79061" ht="13.5" customHeight="1"/>
    <row r="79063" ht="13.5" customHeight="1"/>
    <row r="79065" ht="13.5" customHeight="1"/>
    <row r="79067" ht="13.5" customHeight="1"/>
    <row r="79069" ht="13.5" customHeight="1"/>
    <row r="79071" ht="13.5" customHeight="1"/>
    <row r="79073" ht="13.5" customHeight="1"/>
    <row r="79075" ht="13.5" customHeight="1"/>
    <row r="79077" ht="13.5" customHeight="1"/>
    <row r="79079" ht="13.5" customHeight="1"/>
    <row r="79081" ht="13.5" customHeight="1"/>
    <row r="79083" ht="13.5" customHeight="1"/>
    <row r="79085" ht="13.5" customHeight="1"/>
    <row r="79087" ht="13.5" customHeight="1"/>
    <row r="79089" ht="13.5" customHeight="1"/>
    <row r="79091" ht="13.5" customHeight="1"/>
    <row r="79093" ht="13.5" customHeight="1"/>
    <row r="79095" ht="13.5" customHeight="1"/>
    <row r="79097" ht="13.5" customHeight="1"/>
    <row r="79099" ht="13.5" customHeight="1"/>
    <row r="79101" ht="13.5" customHeight="1"/>
    <row r="79103" ht="13.5" customHeight="1"/>
    <row r="79105" ht="13.5" customHeight="1"/>
    <row r="79107" ht="13.5" customHeight="1"/>
    <row r="79109" ht="13.5" customHeight="1"/>
    <row r="79111" ht="13.5" customHeight="1"/>
    <row r="79113" ht="13.5" customHeight="1"/>
    <row r="79115" ht="13.5" customHeight="1"/>
    <row r="79117" ht="13.5" customHeight="1"/>
    <row r="79119" ht="13.5" customHeight="1"/>
    <row r="79121" ht="13.5" customHeight="1"/>
    <row r="79123" ht="13.5" customHeight="1"/>
    <row r="79125" ht="13.5" customHeight="1"/>
    <row r="79127" ht="13.5" customHeight="1"/>
    <row r="79129" ht="13.5" customHeight="1"/>
    <row r="79131" ht="13.5" customHeight="1"/>
    <row r="79133" ht="13.5" customHeight="1"/>
    <row r="79135" ht="13.5" customHeight="1"/>
    <row r="79137" ht="13.5" customHeight="1"/>
    <row r="79139" ht="13.5" customHeight="1"/>
    <row r="79141" ht="13.5" customHeight="1"/>
    <row r="79143" ht="13.5" customHeight="1"/>
    <row r="79145" ht="13.5" customHeight="1"/>
    <row r="79147" ht="13.5" customHeight="1"/>
    <row r="79149" ht="13.5" customHeight="1"/>
    <row r="79151" ht="13.5" customHeight="1"/>
    <row r="79153" ht="13.5" customHeight="1"/>
    <row r="79155" ht="13.5" customHeight="1"/>
    <row r="79157" ht="13.5" customHeight="1"/>
    <row r="79159" ht="13.5" customHeight="1"/>
    <row r="79161" ht="13.5" customHeight="1"/>
    <row r="79163" ht="13.5" customHeight="1"/>
    <row r="79165" ht="13.5" customHeight="1"/>
    <row r="79167" ht="13.5" customHeight="1"/>
    <row r="79169" ht="13.5" customHeight="1"/>
    <row r="79171" ht="13.5" customHeight="1"/>
    <row r="79173" ht="13.5" customHeight="1"/>
    <row r="79175" ht="13.5" customHeight="1"/>
    <row r="79177" ht="13.5" customHeight="1"/>
    <row r="79179" ht="13.5" customHeight="1"/>
    <row r="79181" ht="13.5" customHeight="1"/>
    <row r="79183" ht="13.5" customHeight="1"/>
    <row r="79185" ht="13.5" customHeight="1"/>
    <row r="79187" ht="13.5" customHeight="1"/>
    <row r="79189" ht="13.5" customHeight="1"/>
    <row r="79191" ht="13.5" customHeight="1"/>
    <row r="79193" ht="13.5" customHeight="1"/>
    <row r="79195" ht="13.5" customHeight="1"/>
    <row r="79197" ht="13.5" customHeight="1"/>
    <row r="79199" ht="13.5" customHeight="1"/>
    <row r="79201" ht="13.5" customHeight="1"/>
    <row r="79203" ht="13.5" customHeight="1"/>
    <row r="79205" ht="13.5" customHeight="1"/>
    <row r="79207" ht="13.5" customHeight="1"/>
    <row r="79209" ht="13.5" customHeight="1"/>
    <row r="79211" ht="13.5" customHeight="1"/>
    <row r="79213" ht="13.5" customHeight="1"/>
    <row r="79215" ht="13.5" customHeight="1"/>
    <row r="79217" ht="13.5" customHeight="1"/>
    <row r="79219" ht="13.5" customHeight="1"/>
    <row r="79221" ht="13.5" customHeight="1"/>
    <row r="79223" ht="13.5" customHeight="1"/>
    <row r="79225" ht="13.5" customHeight="1"/>
    <row r="79227" ht="13.5" customHeight="1"/>
    <row r="79229" ht="13.5" customHeight="1"/>
    <row r="79231" ht="13.5" customHeight="1"/>
    <row r="79233" ht="13.5" customHeight="1"/>
    <row r="79235" ht="13.5" customHeight="1"/>
    <row r="79237" ht="13.5" customHeight="1"/>
    <row r="79239" ht="13.5" customHeight="1"/>
    <row r="79241" ht="13.5" customHeight="1"/>
    <row r="79243" ht="13.5" customHeight="1"/>
    <row r="79245" ht="13.5" customHeight="1"/>
    <row r="79247" ht="13.5" customHeight="1"/>
    <row r="79249" ht="13.5" customHeight="1"/>
    <row r="79251" ht="13.5" customHeight="1"/>
    <row r="79253" ht="13.5" customHeight="1"/>
    <row r="79255" ht="13.5" customHeight="1"/>
    <row r="79257" ht="13.5" customHeight="1"/>
    <row r="79259" ht="13.5" customHeight="1"/>
    <row r="79261" ht="13.5" customHeight="1"/>
    <row r="79263" ht="13.5" customHeight="1"/>
    <row r="79265" ht="13.5" customHeight="1"/>
    <row r="79267" ht="13.5" customHeight="1"/>
    <row r="79269" ht="13.5" customHeight="1"/>
    <row r="79271" ht="13.5" customHeight="1"/>
    <row r="79273" ht="13.5" customHeight="1"/>
    <row r="79275" ht="13.5" customHeight="1"/>
    <row r="79277" ht="13.5" customHeight="1"/>
    <row r="79279" ht="13.5" customHeight="1"/>
    <row r="79281" ht="13.5" customHeight="1"/>
    <row r="79283" ht="13.5" customHeight="1"/>
    <row r="79285" ht="13.5" customHeight="1"/>
    <row r="79287" ht="13.5" customHeight="1"/>
    <row r="79289" ht="13.5" customHeight="1"/>
    <row r="79291" ht="13.5" customHeight="1"/>
    <row r="79293" ht="13.5" customHeight="1"/>
    <row r="79295" ht="13.5" customHeight="1"/>
    <row r="79297" ht="13.5" customHeight="1"/>
    <row r="79299" ht="13.5" customHeight="1"/>
    <row r="79301" ht="13.5" customHeight="1"/>
    <row r="79303" ht="13.5" customHeight="1"/>
    <row r="79305" ht="13.5" customHeight="1"/>
    <row r="79307" ht="13.5" customHeight="1"/>
    <row r="79309" ht="13.5" customHeight="1"/>
    <row r="79311" ht="13.5" customHeight="1"/>
    <row r="79313" ht="13.5" customHeight="1"/>
    <row r="79315" ht="13.5" customHeight="1"/>
    <row r="79317" ht="13.5" customHeight="1"/>
    <row r="79319" ht="13.5" customHeight="1"/>
    <row r="79321" ht="13.5" customHeight="1"/>
    <row r="79323" ht="13.5" customHeight="1"/>
    <row r="79325" ht="13.5" customHeight="1"/>
    <row r="79327" ht="13.5" customHeight="1"/>
    <row r="79329" ht="13.5" customHeight="1"/>
    <row r="79331" ht="13.5" customHeight="1"/>
    <row r="79333" ht="13.5" customHeight="1"/>
    <row r="79335" ht="13.5" customHeight="1"/>
    <row r="79337" ht="13.5" customHeight="1"/>
    <row r="79339" ht="13.5" customHeight="1"/>
    <row r="79341" ht="13.5" customHeight="1"/>
    <row r="79343" ht="13.5" customHeight="1"/>
    <row r="79345" ht="13.5" customHeight="1"/>
    <row r="79347" ht="13.5" customHeight="1"/>
    <row r="79349" ht="13.5" customHeight="1"/>
    <row r="79351" ht="13.5" customHeight="1"/>
    <row r="79353" ht="13.5" customHeight="1"/>
    <row r="79355" ht="13.5" customHeight="1"/>
    <row r="79357" ht="13.5" customHeight="1"/>
    <row r="79359" ht="13.5" customHeight="1"/>
    <row r="79361" ht="13.5" customHeight="1"/>
    <row r="79363" ht="13.5" customHeight="1"/>
    <row r="79365" ht="13.5" customHeight="1"/>
    <row r="79367" ht="13.5" customHeight="1"/>
    <row r="79369" ht="13.5" customHeight="1"/>
    <row r="79371" ht="13.5" customHeight="1"/>
    <row r="79373" ht="13.5" customHeight="1"/>
    <row r="79375" ht="13.5" customHeight="1"/>
    <row r="79377" ht="13.5" customHeight="1"/>
    <row r="79379" ht="13.5" customHeight="1"/>
    <row r="79381" ht="13.5" customHeight="1"/>
    <row r="79383" ht="13.5" customHeight="1"/>
    <row r="79385" ht="13.5" customHeight="1"/>
    <row r="79387" ht="13.5" customHeight="1"/>
    <row r="79389" ht="13.5" customHeight="1"/>
    <row r="79391" ht="13.5" customHeight="1"/>
    <row r="79393" ht="13.5" customHeight="1"/>
    <row r="79395" ht="13.5" customHeight="1"/>
    <row r="79397" ht="13.5" customHeight="1"/>
    <row r="79399" ht="13.5" customHeight="1"/>
    <row r="79401" ht="13.5" customHeight="1"/>
    <row r="79403" ht="13.5" customHeight="1"/>
    <row r="79405" ht="13.5" customHeight="1"/>
    <row r="79407" ht="13.5" customHeight="1"/>
    <row r="79409" ht="13.5" customHeight="1"/>
    <row r="79411" ht="13.5" customHeight="1"/>
    <row r="79413" ht="13.5" customHeight="1"/>
    <row r="79415" ht="13.5" customHeight="1"/>
    <row r="79417" ht="13.5" customHeight="1"/>
    <row r="79419" ht="13.5" customHeight="1"/>
    <row r="79421" ht="13.5" customHeight="1"/>
    <row r="79423" ht="13.5" customHeight="1"/>
    <row r="79425" ht="13.5" customHeight="1"/>
    <row r="79427" ht="13.5" customHeight="1"/>
    <row r="79429" ht="13.5" customHeight="1"/>
    <row r="79431" ht="13.5" customHeight="1"/>
    <row r="79433" ht="13.5" customHeight="1"/>
    <row r="79435" ht="13.5" customHeight="1"/>
    <row r="79437" ht="13.5" customHeight="1"/>
    <row r="79439" ht="13.5" customHeight="1"/>
    <row r="79441" ht="13.5" customHeight="1"/>
    <row r="79443" ht="13.5" customHeight="1"/>
    <row r="79445" ht="13.5" customHeight="1"/>
    <row r="79447" ht="13.5" customHeight="1"/>
    <row r="79449" ht="13.5" customHeight="1"/>
    <row r="79451" ht="13.5" customHeight="1"/>
    <row r="79453" ht="13.5" customHeight="1"/>
    <row r="79455" ht="13.5" customHeight="1"/>
    <row r="79457" ht="13.5" customHeight="1"/>
    <row r="79459" ht="13.5" customHeight="1"/>
    <row r="79461" ht="13.5" customHeight="1"/>
    <row r="79463" ht="13.5" customHeight="1"/>
    <row r="79465" ht="13.5" customHeight="1"/>
    <row r="79467" ht="13.5" customHeight="1"/>
    <row r="79469" ht="13.5" customHeight="1"/>
    <row r="79471" ht="13.5" customHeight="1"/>
    <row r="79473" ht="13.5" customHeight="1"/>
    <row r="79475" ht="13.5" customHeight="1"/>
    <row r="79477" ht="13.5" customHeight="1"/>
    <row r="79479" ht="13.5" customHeight="1"/>
    <row r="79481" ht="13.5" customHeight="1"/>
    <row r="79483" ht="13.5" customHeight="1"/>
    <row r="79485" ht="13.5" customHeight="1"/>
    <row r="79487" ht="13.5" customHeight="1"/>
    <row r="79489" ht="13.5" customHeight="1"/>
    <row r="79491" ht="13.5" customHeight="1"/>
    <row r="79493" ht="13.5" customHeight="1"/>
    <row r="79495" ht="13.5" customHeight="1"/>
    <row r="79497" ht="13.5" customHeight="1"/>
    <row r="79499" ht="13.5" customHeight="1"/>
    <row r="79501" ht="13.5" customHeight="1"/>
    <row r="79503" ht="13.5" customHeight="1"/>
    <row r="79505" ht="13.5" customHeight="1"/>
    <row r="79507" ht="13.5" customHeight="1"/>
    <row r="79509" ht="13.5" customHeight="1"/>
    <row r="79511" ht="13.5" customHeight="1"/>
    <row r="79513" ht="13.5" customHeight="1"/>
    <row r="79515" ht="13.5" customHeight="1"/>
    <row r="79517" ht="13.5" customHeight="1"/>
    <row r="79519" ht="13.5" customHeight="1"/>
    <row r="79521" ht="13.5" customHeight="1"/>
    <row r="79523" ht="13.5" customHeight="1"/>
    <row r="79525" ht="13.5" customHeight="1"/>
    <row r="79527" ht="13.5" customHeight="1"/>
    <row r="79529" ht="13.5" customHeight="1"/>
    <row r="79531" ht="13.5" customHeight="1"/>
    <row r="79533" ht="13.5" customHeight="1"/>
    <row r="79535" ht="13.5" customHeight="1"/>
    <row r="79537" ht="13.5" customHeight="1"/>
    <row r="79539" ht="13.5" customHeight="1"/>
    <row r="79541" ht="13.5" customHeight="1"/>
    <row r="79543" ht="13.5" customHeight="1"/>
    <row r="79545" ht="13.5" customHeight="1"/>
    <row r="79547" ht="13.5" customHeight="1"/>
    <row r="79549" ht="13.5" customHeight="1"/>
    <row r="79551" ht="13.5" customHeight="1"/>
    <row r="79553" ht="13.5" customHeight="1"/>
    <row r="79555" ht="13.5" customHeight="1"/>
    <row r="79557" ht="13.5" customHeight="1"/>
    <row r="79559" ht="13.5" customHeight="1"/>
    <row r="79561" ht="13.5" customHeight="1"/>
    <row r="79563" ht="13.5" customHeight="1"/>
    <row r="79565" ht="13.5" customHeight="1"/>
    <row r="79567" ht="13.5" customHeight="1"/>
    <row r="79569" ht="13.5" customHeight="1"/>
    <row r="79571" ht="13.5" customHeight="1"/>
    <row r="79573" ht="13.5" customHeight="1"/>
    <row r="79575" ht="13.5" customHeight="1"/>
    <row r="79577" ht="13.5" customHeight="1"/>
    <row r="79579" ht="13.5" customHeight="1"/>
    <row r="79581" ht="13.5" customHeight="1"/>
    <row r="79583" ht="13.5" customHeight="1"/>
    <row r="79585" ht="13.5" customHeight="1"/>
    <row r="79587" ht="13.5" customHeight="1"/>
    <row r="79589" ht="13.5" customHeight="1"/>
    <row r="79591" ht="13.5" customHeight="1"/>
    <row r="79593" ht="13.5" customHeight="1"/>
    <row r="79595" ht="13.5" customHeight="1"/>
    <row r="79597" ht="13.5" customHeight="1"/>
    <row r="79599" ht="13.5" customHeight="1"/>
    <row r="79601" ht="13.5" customHeight="1"/>
    <row r="79603" ht="13.5" customHeight="1"/>
    <row r="79605" ht="13.5" customHeight="1"/>
    <row r="79607" ht="13.5" customHeight="1"/>
    <row r="79609" ht="13.5" customHeight="1"/>
    <row r="79611" ht="13.5" customHeight="1"/>
    <row r="79613" ht="13.5" customHeight="1"/>
    <row r="79615" ht="13.5" customHeight="1"/>
    <row r="79617" ht="13.5" customHeight="1"/>
    <row r="79619" ht="13.5" customHeight="1"/>
    <row r="79621" ht="13.5" customHeight="1"/>
    <row r="79623" ht="13.5" customHeight="1"/>
    <row r="79625" ht="13.5" customHeight="1"/>
    <row r="79627" ht="13.5" customHeight="1"/>
    <row r="79629" ht="13.5" customHeight="1"/>
    <row r="79631" ht="13.5" customHeight="1"/>
    <row r="79633" ht="13.5" customHeight="1"/>
    <row r="79635" ht="13.5" customHeight="1"/>
    <row r="79637" ht="13.5" customHeight="1"/>
    <row r="79639" ht="13.5" customHeight="1"/>
    <row r="79641" ht="13.5" customHeight="1"/>
    <row r="79643" ht="13.5" customHeight="1"/>
    <row r="79645" ht="13.5" customHeight="1"/>
    <row r="79647" ht="13.5" customHeight="1"/>
    <row r="79649" ht="13.5" customHeight="1"/>
    <row r="79651" ht="13.5" customHeight="1"/>
    <row r="79653" ht="13.5" customHeight="1"/>
    <row r="79655" ht="13.5" customHeight="1"/>
    <row r="79657" ht="13.5" customHeight="1"/>
    <row r="79659" ht="13.5" customHeight="1"/>
    <row r="79661" ht="13.5" customHeight="1"/>
    <row r="79663" ht="13.5" customHeight="1"/>
    <row r="79665" ht="13.5" customHeight="1"/>
    <row r="79667" ht="13.5" customHeight="1"/>
    <row r="79669" ht="13.5" customHeight="1"/>
    <row r="79671" ht="13.5" customHeight="1"/>
    <row r="79673" ht="13.5" customHeight="1"/>
    <row r="79675" ht="13.5" customHeight="1"/>
    <row r="79677" ht="13.5" customHeight="1"/>
    <row r="79679" ht="13.5" customHeight="1"/>
    <row r="79681" ht="13.5" customHeight="1"/>
    <row r="79683" ht="13.5" customHeight="1"/>
    <row r="79685" ht="13.5" customHeight="1"/>
    <row r="79687" ht="13.5" customHeight="1"/>
    <row r="79689" ht="13.5" customHeight="1"/>
    <row r="79691" ht="13.5" customHeight="1"/>
    <row r="79693" ht="13.5" customHeight="1"/>
    <row r="79695" ht="13.5" customHeight="1"/>
    <row r="79697" ht="13.5" customHeight="1"/>
    <row r="79699" ht="13.5" customHeight="1"/>
    <row r="79701" ht="13.5" customHeight="1"/>
    <row r="79703" ht="13.5" customHeight="1"/>
    <row r="79705" ht="13.5" customHeight="1"/>
    <row r="79707" ht="13.5" customHeight="1"/>
    <row r="79709" ht="13.5" customHeight="1"/>
    <row r="79711" ht="13.5" customHeight="1"/>
    <row r="79713" ht="13.5" customHeight="1"/>
    <row r="79715" ht="13.5" customHeight="1"/>
    <row r="79717" ht="13.5" customHeight="1"/>
    <row r="79719" ht="13.5" customHeight="1"/>
    <row r="79721" ht="13.5" customHeight="1"/>
    <row r="79723" ht="13.5" customHeight="1"/>
    <row r="79725" ht="13.5" customHeight="1"/>
    <row r="79727" ht="13.5" customHeight="1"/>
    <row r="79729" ht="13.5" customHeight="1"/>
    <row r="79731" ht="13.5" customHeight="1"/>
    <row r="79733" ht="13.5" customHeight="1"/>
    <row r="79735" ht="13.5" customHeight="1"/>
    <row r="79737" ht="13.5" customHeight="1"/>
    <row r="79739" ht="13.5" customHeight="1"/>
    <row r="79741" ht="13.5" customHeight="1"/>
    <row r="79743" ht="13.5" customHeight="1"/>
    <row r="79745" ht="13.5" customHeight="1"/>
    <row r="79747" ht="13.5" customHeight="1"/>
    <row r="79749" ht="13.5" customHeight="1"/>
    <row r="79751" ht="13.5" customHeight="1"/>
    <row r="79753" ht="13.5" customHeight="1"/>
    <row r="79755" ht="13.5" customHeight="1"/>
    <row r="79757" ht="13.5" customHeight="1"/>
    <row r="79759" ht="13.5" customHeight="1"/>
    <row r="79761" ht="13.5" customHeight="1"/>
    <row r="79763" ht="13.5" customHeight="1"/>
    <row r="79765" ht="13.5" customHeight="1"/>
    <row r="79767" ht="13.5" customHeight="1"/>
    <row r="79769" ht="13.5" customHeight="1"/>
    <row r="79771" ht="13.5" customHeight="1"/>
    <row r="79773" ht="13.5" customHeight="1"/>
    <row r="79775" ht="13.5" customHeight="1"/>
    <row r="79777" ht="13.5" customHeight="1"/>
    <row r="79779" ht="13.5" customHeight="1"/>
    <row r="79781" ht="13.5" customHeight="1"/>
    <row r="79783" ht="13.5" customHeight="1"/>
    <row r="79785" ht="13.5" customHeight="1"/>
    <row r="79787" ht="13.5" customHeight="1"/>
    <row r="79789" ht="13.5" customHeight="1"/>
    <row r="79791" ht="13.5" customHeight="1"/>
    <row r="79793" ht="13.5" customHeight="1"/>
    <row r="79795" ht="13.5" customHeight="1"/>
    <row r="79797" ht="13.5" customHeight="1"/>
    <row r="79799" ht="13.5" customHeight="1"/>
    <row r="79801" ht="13.5" customHeight="1"/>
    <row r="79803" ht="13.5" customHeight="1"/>
    <row r="79805" ht="13.5" customHeight="1"/>
    <row r="79807" ht="13.5" customHeight="1"/>
    <row r="79809" ht="13.5" customHeight="1"/>
    <row r="79811" ht="13.5" customHeight="1"/>
    <row r="79813" ht="13.5" customHeight="1"/>
    <row r="79815" ht="13.5" customHeight="1"/>
    <row r="79817" ht="13.5" customHeight="1"/>
    <row r="79819" ht="13.5" customHeight="1"/>
    <row r="79821" ht="13.5" customHeight="1"/>
    <row r="79823" ht="13.5" customHeight="1"/>
    <row r="79825" ht="13.5" customHeight="1"/>
    <row r="79827" ht="13.5" customHeight="1"/>
    <row r="79829" ht="13.5" customHeight="1"/>
    <row r="79831" ht="13.5" customHeight="1"/>
    <row r="79833" ht="13.5" customHeight="1"/>
    <row r="79835" ht="13.5" customHeight="1"/>
    <row r="79837" ht="13.5" customHeight="1"/>
    <row r="79839" ht="13.5" customHeight="1"/>
    <row r="79841" ht="13.5" customHeight="1"/>
    <row r="79843" ht="13.5" customHeight="1"/>
    <row r="79845" ht="13.5" customHeight="1"/>
    <row r="79847" ht="13.5" customHeight="1"/>
    <row r="79849" ht="13.5" customHeight="1"/>
    <row r="79851" ht="13.5" customHeight="1"/>
    <row r="79853" ht="13.5" customHeight="1"/>
    <row r="79855" ht="13.5" customHeight="1"/>
    <row r="79857" ht="13.5" customHeight="1"/>
    <row r="79859" ht="13.5" customHeight="1"/>
    <row r="79861" ht="13.5" customHeight="1"/>
    <row r="79863" ht="13.5" customHeight="1"/>
    <row r="79865" ht="13.5" customHeight="1"/>
    <row r="79867" ht="13.5" customHeight="1"/>
    <row r="79869" ht="13.5" customHeight="1"/>
    <row r="79871" ht="13.5" customHeight="1"/>
    <row r="79873" ht="13.5" customHeight="1"/>
    <row r="79875" ht="13.5" customHeight="1"/>
    <row r="79877" ht="13.5" customHeight="1"/>
    <row r="79879" ht="13.5" customHeight="1"/>
    <row r="79881" ht="13.5" customHeight="1"/>
    <row r="79883" ht="13.5" customHeight="1"/>
    <row r="79885" ht="13.5" customHeight="1"/>
    <row r="79887" ht="13.5" customHeight="1"/>
    <row r="79889" ht="13.5" customHeight="1"/>
    <row r="79891" ht="13.5" customHeight="1"/>
    <row r="79893" ht="13.5" customHeight="1"/>
    <row r="79895" ht="13.5" customHeight="1"/>
    <row r="79897" ht="13.5" customHeight="1"/>
    <row r="79899" ht="13.5" customHeight="1"/>
    <row r="79901" ht="13.5" customHeight="1"/>
    <row r="79903" ht="13.5" customHeight="1"/>
    <row r="79905" ht="13.5" customHeight="1"/>
    <row r="79907" ht="13.5" customHeight="1"/>
    <row r="79909" ht="13.5" customHeight="1"/>
    <row r="79911" ht="13.5" customHeight="1"/>
    <row r="79913" ht="13.5" customHeight="1"/>
    <row r="79915" ht="13.5" customHeight="1"/>
    <row r="79917" ht="13.5" customHeight="1"/>
    <row r="79919" ht="13.5" customHeight="1"/>
    <row r="79921" ht="13.5" customHeight="1"/>
    <row r="79923" ht="13.5" customHeight="1"/>
    <row r="79925" ht="13.5" customHeight="1"/>
    <row r="79927" ht="13.5" customHeight="1"/>
    <row r="79929" ht="13.5" customHeight="1"/>
    <row r="79931" ht="13.5" customHeight="1"/>
    <row r="79933" ht="13.5" customHeight="1"/>
    <row r="79935" ht="13.5" customHeight="1"/>
    <row r="79937" ht="13.5" customHeight="1"/>
    <row r="79939" ht="13.5" customHeight="1"/>
    <row r="79941" ht="13.5" customHeight="1"/>
    <row r="79943" ht="13.5" customHeight="1"/>
    <row r="79945" ht="13.5" customHeight="1"/>
    <row r="79947" ht="13.5" customHeight="1"/>
    <row r="79949" ht="13.5" customHeight="1"/>
    <row r="79951" ht="13.5" customHeight="1"/>
    <row r="79953" ht="13.5" customHeight="1"/>
    <row r="79955" ht="13.5" customHeight="1"/>
    <row r="79957" ht="13.5" customHeight="1"/>
    <row r="79959" ht="13.5" customHeight="1"/>
    <row r="79961" ht="13.5" customHeight="1"/>
    <row r="79963" ht="13.5" customHeight="1"/>
    <row r="79965" ht="13.5" customHeight="1"/>
    <row r="79967" ht="13.5" customHeight="1"/>
    <row r="79969" ht="13.5" customHeight="1"/>
    <row r="79971" ht="13.5" customHeight="1"/>
    <row r="79973" ht="13.5" customHeight="1"/>
    <row r="79975" ht="13.5" customHeight="1"/>
    <row r="79977" ht="13.5" customHeight="1"/>
    <row r="79979" ht="13.5" customHeight="1"/>
    <row r="79981" ht="13.5" customHeight="1"/>
    <row r="79983" ht="13.5" customHeight="1"/>
    <row r="79985" ht="13.5" customHeight="1"/>
    <row r="79987" ht="13.5" customHeight="1"/>
    <row r="79989" ht="13.5" customHeight="1"/>
    <row r="79991" ht="13.5" customHeight="1"/>
    <row r="79993" ht="13.5" customHeight="1"/>
    <row r="79995" ht="13.5" customHeight="1"/>
    <row r="79997" ht="13.5" customHeight="1"/>
    <row r="79999" ht="13.5" customHeight="1"/>
    <row r="80001" ht="13.5" customHeight="1"/>
    <row r="80003" ht="13.5" customHeight="1"/>
    <row r="80005" ht="13.5" customHeight="1"/>
    <row r="80007" ht="13.5" customHeight="1"/>
    <row r="80009" ht="13.5" customHeight="1"/>
    <row r="80011" ht="13.5" customHeight="1"/>
    <row r="80013" ht="13.5" customHeight="1"/>
    <row r="80015" ht="13.5" customHeight="1"/>
    <row r="80017" ht="13.5" customHeight="1"/>
    <row r="80019" ht="13.5" customHeight="1"/>
    <row r="80021" ht="13.5" customHeight="1"/>
    <row r="80023" ht="13.5" customHeight="1"/>
    <row r="80025" ht="13.5" customHeight="1"/>
    <row r="80027" ht="13.5" customHeight="1"/>
    <row r="80029" ht="13.5" customHeight="1"/>
    <row r="80031" ht="13.5" customHeight="1"/>
    <row r="80033" ht="13.5" customHeight="1"/>
    <row r="80035" ht="13.5" customHeight="1"/>
    <row r="80037" ht="13.5" customHeight="1"/>
    <row r="80039" ht="13.5" customHeight="1"/>
    <row r="80041" ht="13.5" customHeight="1"/>
    <row r="80043" ht="13.5" customHeight="1"/>
    <row r="80045" ht="13.5" customHeight="1"/>
    <row r="80047" ht="13.5" customHeight="1"/>
    <row r="80049" ht="13.5" customHeight="1"/>
    <row r="80051" ht="13.5" customHeight="1"/>
    <row r="80053" ht="13.5" customHeight="1"/>
    <row r="80055" ht="13.5" customHeight="1"/>
    <row r="80057" ht="13.5" customHeight="1"/>
    <row r="80059" ht="13.5" customHeight="1"/>
    <row r="80061" ht="13.5" customHeight="1"/>
    <row r="80063" ht="13.5" customHeight="1"/>
    <row r="80065" ht="13.5" customHeight="1"/>
    <row r="80067" ht="13.5" customHeight="1"/>
    <row r="80069" ht="13.5" customHeight="1"/>
    <row r="80071" ht="13.5" customHeight="1"/>
    <row r="80073" ht="13.5" customHeight="1"/>
    <row r="80075" ht="13.5" customHeight="1"/>
    <row r="80077" ht="13.5" customHeight="1"/>
    <row r="80079" ht="13.5" customHeight="1"/>
    <row r="80081" ht="13.5" customHeight="1"/>
    <row r="80083" ht="13.5" customHeight="1"/>
    <row r="80085" ht="13.5" customHeight="1"/>
    <row r="80087" ht="13.5" customHeight="1"/>
    <row r="80089" ht="13.5" customHeight="1"/>
    <row r="80091" ht="13.5" customHeight="1"/>
    <row r="80093" ht="13.5" customHeight="1"/>
    <row r="80095" ht="13.5" customHeight="1"/>
    <row r="80097" ht="13.5" customHeight="1"/>
    <row r="80099" ht="13.5" customHeight="1"/>
    <row r="80101" ht="13.5" customHeight="1"/>
    <row r="80103" ht="13.5" customHeight="1"/>
    <row r="80105" ht="13.5" customHeight="1"/>
    <row r="80107" ht="13.5" customHeight="1"/>
    <row r="80109" ht="13.5" customHeight="1"/>
    <row r="80111" ht="13.5" customHeight="1"/>
    <row r="80113" ht="13.5" customHeight="1"/>
    <row r="80115" ht="13.5" customHeight="1"/>
    <row r="80117" ht="13.5" customHeight="1"/>
    <row r="80119" ht="13.5" customHeight="1"/>
    <row r="80121" ht="13.5" customHeight="1"/>
    <row r="80123" ht="13.5" customHeight="1"/>
    <row r="80125" ht="13.5" customHeight="1"/>
    <row r="80127" ht="13.5" customHeight="1"/>
    <row r="80129" ht="13.5" customHeight="1"/>
    <row r="80131" ht="13.5" customHeight="1"/>
    <row r="80133" ht="13.5" customHeight="1"/>
    <row r="80135" ht="13.5" customHeight="1"/>
    <row r="80137" ht="13.5" customHeight="1"/>
    <row r="80139" ht="13.5" customHeight="1"/>
    <row r="80141" ht="13.5" customHeight="1"/>
    <row r="80143" ht="13.5" customHeight="1"/>
    <row r="80145" ht="13.5" customHeight="1"/>
    <row r="80147" ht="13.5" customHeight="1"/>
    <row r="80149" ht="13.5" customHeight="1"/>
    <row r="80151" ht="13.5" customHeight="1"/>
    <row r="80153" ht="13.5" customHeight="1"/>
    <row r="80155" ht="13.5" customHeight="1"/>
    <row r="80157" ht="13.5" customHeight="1"/>
    <row r="80159" ht="13.5" customHeight="1"/>
    <row r="80161" ht="13.5" customHeight="1"/>
    <row r="80163" ht="13.5" customHeight="1"/>
    <row r="80165" ht="13.5" customHeight="1"/>
    <row r="80167" ht="13.5" customHeight="1"/>
    <row r="80169" ht="13.5" customHeight="1"/>
    <row r="80171" ht="13.5" customHeight="1"/>
    <row r="80173" ht="13.5" customHeight="1"/>
    <row r="80175" ht="13.5" customHeight="1"/>
    <row r="80177" ht="13.5" customHeight="1"/>
    <row r="80179" ht="13.5" customHeight="1"/>
    <row r="80181" ht="13.5" customHeight="1"/>
    <row r="80183" ht="13.5" customHeight="1"/>
    <row r="80185" ht="13.5" customHeight="1"/>
    <row r="80187" ht="13.5" customHeight="1"/>
    <row r="80189" ht="13.5" customHeight="1"/>
    <row r="80191" ht="13.5" customHeight="1"/>
    <row r="80193" ht="13.5" customHeight="1"/>
    <row r="80195" ht="13.5" customHeight="1"/>
    <row r="80197" ht="13.5" customHeight="1"/>
    <row r="80199" ht="13.5" customHeight="1"/>
    <row r="80201" ht="13.5" customHeight="1"/>
    <row r="80203" ht="13.5" customHeight="1"/>
    <row r="80205" ht="13.5" customHeight="1"/>
    <row r="80207" ht="13.5" customHeight="1"/>
    <row r="80209" ht="13.5" customHeight="1"/>
    <row r="80211" ht="13.5" customHeight="1"/>
    <row r="80213" ht="13.5" customHeight="1"/>
    <row r="80215" ht="13.5" customHeight="1"/>
    <row r="80217" ht="13.5" customHeight="1"/>
    <row r="80219" ht="13.5" customHeight="1"/>
    <row r="80221" ht="13.5" customHeight="1"/>
    <row r="80223" ht="13.5" customHeight="1"/>
    <row r="80225" ht="13.5" customHeight="1"/>
    <row r="80227" ht="13.5" customHeight="1"/>
    <row r="80229" ht="13.5" customHeight="1"/>
    <row r="80231" ht="13.5" customHeight="1"/>
    <row r="80233" ht="13.5" customHeight="1"/>
    <row r="80235" ht="13.5" customHeight="1"/>
    <row r="80237" ht="13.5" customHeight="1"/>
    <row r="80239" ht="13.5" customHeight="1"/>
    <row r="80241" ht="13.5" customHeight="1"/>
    <row r="80243" ht="13.5" customHeight="1"/>
    <row r="80245" ht="13.5" customHeight="1"/>
    <row r="80247" ht="13.5" customHeight="1"/>
    <row r="80249" ht="13.5" customHeight="1"/>
    <row r="80251" ht="13.5" customHeight="1"/>
    <row r="80253" ht="13.5" customHeight="1"/>
    <row r="80255" ht="13.5" customHeight="1"/>
    <row r="80257" ht="13.5" customHeight="1"/>
    <row r="80259" ht="13.5" customHeight="1"/>
    <row r="80261" ht="13.5" customHeight="1"/>
    <row r="80263" ht="13.5" customHeight="1"/>
    <row r="80265" ht="13.5" customHeight="1"/>
    <row r="80267" ht="13.5" customHeight="1"/>
    <row r="80269" ht="13.5" customHeight="1"/>
    <row r="80271" ht="13.5" customHeight="1"/>
    <row r="80273" ht="13.5" customHeight="1"/>
    <row r="80275" ht="13.5" customHeight="1"/>
    <row r="80277" ht="13.5" customHeight="1"/>
    <row r="80279" ht="13.5" customHeight="1"/>
    <row r="80281" ht="13.5" customHeight="1"/>
    <row r="80283" ht="13.5" customHeight="1"/>
    <row r="80285" ht="13.5" customHeight="1"/>
    <row r="80287" ht="13.5" customHeight="1"/>
    <row r="80289" ht="13.5" customHeight="1"/>
    <row r="80291" ht="13.5" customHeight="1"/>
    <row r="80293" ht="13.5" customHeight="1"/>
    <row r="80295" ht="13.5" customHeight="1"/>
    <row r="80297" ht="13.5" customHeight="1"/>
    <row r="80299" ht="13.5" customHeight="1"/>
    <row r="80301" ht="13.5" customHeight="1"/>
    <row r="80303" ht="13.5" customHeight="1"/>
    <row r="80305" ht="13.5" customHeight="1"/>
    <row r="80307" ht="13.5" customHeight="1"/>
    <row r="80309" ht="13.5" customHeight="1"/>
    <row r="80311" ht="13.5" customHeight="1"/>
    <row r="80313" ht="13.5" customHeight="1"/>
    <row r="80315" ht="13.5" customHeight="1"/>
    <row r="80317" ht="13.5" customHeight="1"/>
    <row r="80319" ht="13.5" customHeight="1"/>
    <row r="80321" ht="13.5" customHeight="1"/>
    <row r="80323" ht="13.5" customHeight="1"/>
    <row r="80325" ht="13.5" customHeight="1"/>
    <row r="80327" ht="13.5" customHeight="1"/>
    <row r="80329" ht="13.5" customHeight="1"/>
    <row r="80331" ht="13.5" customHeight="1"/>
    <row r="80333" ht="13.5" customHeight="1"/>
    <row r="80335" ht="13.5" customHeight="1"/>
    <row r="80337" ht="13.5" customHeight="1"/>
    <row r="80339" ht="13.5" customHeight="1"/>
    <row r="80341" ht="13.5" customHeight="1"/>
    <row r="80343" ht="13.5" customHeight="1"/>
    <row r="80345" ht="13.5" customHeight="1"/>
    <row r="80347" ht="13.5" customHeight="1"/>
    <row r="80349" ht="13.5" customHeight="1"/>
    <row r="80351" ht="13.5" customHeight="1"/>
    <row r="80353" ht="13.5" customHeight="1"/>
    <row r="80355" ht="13.5" customHeight="1"/>
    <row r="80357" ht="13.5" customHeight="1"/>
    <row r="80359" ht="13.5" customHeight="1"/>
    <row r="80361" ht="13.5" customHeight="1"/>
    <row r="80363" ht="13.5" customHeight="1"/>
    <row r="80365" ht="13.5" customHeight="1"/>
    <row r="80367" ht="13.5" customHeight="1"/>
    <row r="80369" ht="13.5" customHeight="1"/>
    <row r="80371" ht="13.5" customHeight="1"/>
    <row r="80373" ht="13.5" customHeight="1"/>
    <row r="80375" ht="13.5" customHeight="1"/>
    <row r="80377" ht="13.5" customHeight="1"/>
    <row r="80379" ht="13.5" customHeight="1"/>
    <row r="80381" ht="13.5" customHeight="1"/>
    <row r="80383" ht="13.5" customHeight="1"/>
    <row r="80385" ht="13.5" customHeight="1"/>
    <row r="80387" ht="13.5" customHeight="1"/>
    <row r="80389" ht="13.5" customHeight="1"/>
    <row r="80391" ht="13.5" customHeight="1"/>
    <row r="80393" ht="13.5" customHeight="1"/>
    <row r="80395" ht="13.5" customHeight="1"/>
    <row r="80397" ht="13.5" customHeight="1"/>
    <row r="80399" ht="13.5" customHeight="1"/>
    <row r="80401" ht="13.5" customHeight="1"/>
    <row r="80403" ht="13.5" customHeight="1"/>
    <row r="80405" ht="13.5" customHeight="1"/>
    <row r="80407" ht="13.5" customHeight="1"/>
    <row r="80409" ht="13.5" customHeight="1"/>
    <row r="80411" ht="13.5" customHeight="1"/>
    <row r="80413" ht="13.5" customHeight="1"/>
    <row r="80415" ht="13.5" customHeight="1"/>
    <row r="80417" ht="13.5" customHeight="1"/>
    <row r="80419" ht="13.5" customHeight="1"/>
    <row r="80421" ht="13.5" customHeight="1"/>
    <row r="80423" ht="13.5" customHeight="1"/>
    <row r="80425" ht="13.5" customHeight="1"/>
    <row r="80427" ht="13.5" customHeight="1"/>
    <row r="80429" ht="13.5" customHeight="1"/>
    <row r="80431" ht="13.5" customHeight="1"/>
    <row r="80433" ht="13.5" customHeight="1"/>
    <row r="80435" ht="13.5" customHeight="1"/>
    <row r="80437" ht="13.5" customHeight="1"/>
    <row r="80439" ht="13.5" customHeight="1"/>
    <row r="80441" ht="13.5" customHeight="1"/>
    <row r="80443" ht="13.5" customHeight="1"/>
    <row r="80445" ht="13.5" customHeight="1"/>
    <row r="80447" ht="13.5" customHeight="1"/>
    <row r="80449" ht="13.5" customHeight="1"/>
    <row r="80451" ht="13.5" customHeight="1"/>
    <row r="80453" ht="13.5" customHeight="1"/>
    <row r="80455" ht="13.5" customHeight="1"/>
    <row r="80457" ht="13.5" customHeight="1"/>
    <row r="80459" ht="13.5" customHeight="1"/>
    <row r="80461" ht="13.5" customHeight="1"/>
    <row r="80463" ht="13.5" customHeight="1"/>
    <row r="80465" ht="13.5" customHeight="1"/>
    <row r="80467" ht="13.5" customHeight="1"/>
    <row r="80469" ht="13.5" customHeight="1"/>
    <row r="80471" ht="13.5" customHeight="1"/>
    <row r="80473" ht="13.5" customHeight="1"/>
    <row r="80475" ht="13.5" customHeight="1"/>
    <row r="80477" ht="13.5" customHeight="1"/>
    <row r="80479" ht="13.5" customHeight="1"/>
    <row r="80481" ht="13.5" customHeight="1"/>
    <row r="80483" ht="13.5" customHeight="1"/>
    <row r="80485" ht="13.5" customHeight="1"/>
    <row r="80487" ht="13.5" customHeight="1"/>
    <row r="80489" ht="13.5" customHeight="1"/>
    <row r="80491" ht="13.5" customHeight="1"/>
    <row r="80493" ht="13.5" customHeight="1"/>
    <row r="80495" ht="13.5" customHeight="1"/>
    <row r="80497" ht="13.5" customHeight="1"/>
    <row r="80499" ht="13.5" customHeight="1"/>
    <row r="80501" ht="13.5" customHeight="1"/>
    <row r="80503" ht="13.5" customHeight="1"/>
    <row r="80505" ht="13.5" customHeight="1"/>
    <row r="80507" ht="13.5" customHeight="1"/>
    <row r="80509" ht="13.5" customHeight="1"/>
    <row r="80511" ht="13.5" customHeight="1"/>
    <row r="80513" ht="13.5" customHeight="1"/>
    <row r="80515" ht="13.5" customHeight="1"/>
    <row r="80517" ht="13.5" customHeight="1"/>
    <row r="80519" ht="13.5" customHeight="1"/>
    <row r="80521" ht="13.5" customHeight="1"/>
    <row r="80523" ht="13.5" customHeight="1"/>
    <row r="80525" ht="13.5" customHeight="1"/>
    <row r="80527" ht="13.5" customHeight="1"/>
    <row r="80529" ht="13.5" customHeight="1"/>
    <row r="80531" ht="13.5" customHeight="1"/>
    <row r="80533" ht="13.5" customHeight="1"/>
    <row r="80535" ht="13.5" customHeight="1"/>
    <row r="80537" ht="13.5" customHeight="1"/>
    <row r="80539" ht="13.5" customHeight="1"/>
    <row r="80541" ht="13.5" customHeight="1"/>
    <row r="80543" ht="13.5" customHeight="1"/>
    <row r="80545" ht="13.5" customHeight="1"/>
    <row r="80547" ht="13.5" customHeight="1"/>
    <row r="80549" ht="13.5" customHeight="1"/>
    <row r="80551" ht="13.5" customHeight="1"/>
    <row r="80553" ht="13.5" customHeight="1"/>
    <row r="80555" ht="13.5" customHeight="1"/>
    <row r="80557" ht="13.5" customHeight="1"/>
    <row r="80559" ht="13.5" customHeight="1"/>
    <row r="80561" ht="13.5" customHeight="1"/>
    <row r="80563" ht="13.5" customHeight="1"/>
    <row r="80565" ht="13.5" customHeight="1"/>
    <row r="80567" ht="13.5" customHeight="1"/>
    <row r="80569" ht="13.5" customHeight="1"/>
    <row r="80571" ht="13.5" customHeight="1"/>
    <row r="80573" ht="13.5" customHeight="1"/>
    <row r="80575" ht="13.5" customHeight="1"/>
    <row r="80577" ht="13.5" customHeight="1"/>
    <row r="80579" ht="13.5" customHeight="1"/>
    <row r="80581" ht="13.5" customHeight="1"/>
    <row r="80583" ht="13.5" customHeight="1"/>
    <row r="80585" ht="13.5" customHeight="1"/>
    <row r="80587" ht="13.5" customHeight="1"/>
    <row r="80589" ht="13.5" customHeight="1"/>
    <row r="80591" ht="13.5" customHeight="1"/>
    <row r="80593" ht="13.5" customHeight="1"/>
    <row r="80595" ht="13.5" customHeight="1"/>
    <row r="80597" ht="13.5" customHeight="1"/>
    <row r="80599" ht="13.5" customHeight="1"/>
    <row r="80601" ht="13.5" customHeight="1"/>
    <row r="80603" ht="13.5" customHeight="1"/>
    <row r="80605" ht="13.5" customHeight="1"/>
    <row r="80607" ht="13.5" customHeight="1"/>
    <row r="80609" ht="13.5" customHeight="1"/>
    <row r="80611" ht="13.5" customHeight="1"/>
    <row r="80613" ht="13.5" customHeight="1"/>
    <row r="80615" ht="13.5" customHeight="1"/>
    <row r="80617" ht="13.5" customHeight="1"/>
    <row r="80619" ht="13.5" customHeight="1"/>
    <row r="80621" ht="13.5" customHeight="1"/>
    <row r="80623" ht="13.5" customHeight="1"/>
    <row r="80625" ht="13.5" customHeight="1"/>
    <row r="80627" ht="13.5" customHeight="1"/>
    <row r="80629" ht="13.5" customHeight="1"/>
    <row r="80631" ht="13.5" customHeight="1"/>
    <row r="80633" ht="13.5" customHeight="1"/>
    <row r="80635" ht="13.5" customHeight="1"/>
    <row r="80637" ht="13.5" customHeight="1"/>
    <row r="80639" ht="13.5" customHeight="1"/>
    <row r="80641" ht="13.5" customHeight="1"/>
    <row r="80643" ht="13.5" customHeight="1"/>
    <row r="80645" ht="13.5" customHeight="1"/>
    <row r="80647" ht="13.5" customHeight="1"/>
    <row r="80649" ht="13.5" customHeight="1"/>
    <row r="80651" ht="13.5" customHeight="1"/>
    <row r="80653" ht="13.5" customHeight="1"/>
    <row r="80655" ht="13.5" customHeight="1"/>
    <row r="80657" ht="13.5" customHeight="1"/>
    <row r="80659" ht="13.5" customHeight="1"/>
    <row r="80661" ht="13.5" customHeight="1"/>
    <row r="80663" ht="13.5" customHeight="1"/>
    <row r="80665" ht="13.5" customHeight="1"/>
    <row r="80667" ht="13.5" customHeight="1"/>
    <row r="80669" ht="13.5" customHeight="1"/>
    <row r="80671" ht="13.5" customHeight="1"/>
    <row r="80673" ht="13.5" customHeight="1"/>
    <row r="80675" ht="13.5" customHeight="1"/>
    <row r="80677" ht="13.5" customHeight="1"/>
    <row r="80679" ht="13.5" customHeight="1"/>
    <row r="80681" ht="13.5" customHeight="1"/>
    <row r="80683" ht="13.5" customHeight="1"/>
    <row r="80685" ht="13.5" customHeight="1"/>
    <row r="80687" ht="13.5" customHeight="1"/>
    <row r="80689" ht="13.5" customHeight="1"/>
    <row r="80691" ht="13.5" customHeight="1"/>
    <row r="80693" ht="13.5" customHeight="1"/>
    <row r="80695" ht="13.5" customHeight="1"/>
    <row r="80697" ht="13.5" customHeight="1"/>
    <row r="80699" ht="13.5" customHeight="1"/>
    <row r="80701" ht="13.5" customHeight="1"/>
    <row r="80703" ht="13.5" customHeight="1"/>
    <row r="80705" ht="13.5" customHeight="1"/>
    <row r="80707" ht="13.5" customHeight="1"/>
    <row r="80709" ht="13.5" customHeight="1"/>
    <row r="80711" ht="13.5" customHeight="1"/>
    <row r="80713" ht="13.5" customHeight="1"/>
    <row r="80715" ht="13.5" customHeight="1"/>
    <row r="80717" ht="13.5" customHeight="1"/>
    <row r="80719" ht="13.5" customHeight="1"/>
    <row r="80721" ht="13.5" customHeight="1"/>
    <row r="80723" ht="13.5" customHeight="1"/>
    <row r="80725" ht="13.5" customHeight="1"/>
    <row r="80727" ht="13.5" customHeight="1"/>
    <row r="80729" ht="13.5" customHeight="1"/>
    <row r="80731" ht="13.5" customHeight="1"/>
    <row r="80733" ht="13.5" customHeight="1"/>
    <row r="80735" ht="13.5" customHeight="1"/>
    <row r="80737" ht="13.5" customHeight="1"/>
    <row r="80739" ht="13.5" customHeight="1"/>
    <row r="80741" ht="13.5" customHeight="1"/>
    <row r="80743" ht="13.5" customHeight="1"/>
    <row r="80745" ht="13.5" customHeight="1"/>
    <row r="80747" ht="13.5" customHeight="1"/>
    <row r="80749" ht="13.5" customHeight="1"/>
    <row r="80751" ht="13.5" customHeight="1"/>
    <row r="80753" ht="13.5" customHeight="1"/>
    <row r="80755" ht="13.5" customHeight="1"/>
    <row r="80757" ht="13.5" customHeight="1"/>
    <row r="80759" ht="13.5" customHeight="1"/>
    <row r="80761" ht="13.5" customHeight="1"/>
    <row r="80763" ht="13.5" customHeight="1"/>
    <row r="80765" ht="13.5" customHeight="1"/>
    <row r="80767" ht="13.5" customHeight="1"/>
    <row r="80769" ht="13.5" customHeight="1"/>
    <row r="80771" ht="13.5" customHeight="1"/>
    <row r="80773" ht="13.5" customHeight="1"/>
    <row r="80775" ht="13.5" customHeight="1"/>
    <row r="80777" ht="13.5" customHeight="1"/>
    <row r="80779" ht="13.5" customHeight="1"/>
    <row r="80781" ht="13.5" customHeight="1"/>
    <row r="80783" ht="13.5" customHeight="1"/>
    <row r="80785" ht="13.5" customHeight="1"/>
    <row r="80787" ht="13.5" customHeight="1"/>
    <row r="80789" ht="13.5" customHeight="1"/>
    <row r="80791" ht="13.5" customHeight="1"/>
    <row r="80793" ht="13.5" customHeight="1"/>
    <row r="80795" ht="13.5" customHeight="1"/>
    <row r="80797" ht="13.5" customHeight="1"/>
    <row r="80799" ht="13.5" customHeight="1"/>
    <row r="80801" ht="13.5" customHeight="1"/>
    <row r="80803" ht="13.5" customHeight="1"/>
    <row r="80805" ht="13.5" customHeight="1"/>
    <row r="80807" ht="13.5" customHeight="1"/>
    <row r="80809" ht="13.5" customHeight="1"/>
    <row r="80811" ht="13.5" customHeight="1"/>
    <row r="80813" ht="13.5" customHeight="1"/>
    <row r="80815" ht="13.5" customHeight="1"/>
    <row r="80817" ht="13.5" customHeight="1"/>
    <row r="80819" ht="13.5" customHeight="1"/>
    <row r="80821" ht="13.5" customHeight="1"/>
    <row r="80823" ht="13.5" customHeight="1"/>
    <row r="80825" ht="13.5" customHeight="1"/>
    <row r="80827" ht="13.5" customHeight="1"/>
    <row r="80829" ht="13.5" customHeight="1"/>
    <row r="80831" ht="13.5" customHeight="1"/>
    <row r="80833" ht="13.5" customHeight="1"/>
    <row r="80835" ht="13.5" customHeight="1"/>
    <row r="80837" ht="13.5" customHeight="1"/>
    <row r="80839" ht="13.5" customHeight="1"/>
    <row r="80841" ht="13.5" customHeight="1"/>
    <row r="80843" ht="13.5" customHeight="1"/>
    <row r="80845" ht="13.5" customHeight="1"/>
    <row r="80847" ht="13.5" customHeight="1"/>
    <row r="80849" ht="13.5" customHeight="1"/>
    <row r="80851" ht="13.5" customHeight="1"/>
    <row r="80853" ht="13.5" customHeight="1"/>
    <row r="80855" ht="13.5" customHeight="1"/>
    <row r="80857" ht="13.5" customHeight="1"/>
    <row r="80859" ht="13.5" customHeight="1"/>
    <row r="80861" ht="13.5" customHeight="1"/>
    <row r="80863" ht="13.5" customHeight="1"/>
    <row r="80865" ht="13.5" customHeight="1"/>
    <row r="80867" ht="13.5" customHeight="1"/>
    <row r="80869" ht="13.5" customHeight="1"/>
    <row r="80871" ht="13.5" customHeight="1"/>
    <row r="80873" ht="13.5" customHeight="1"/>
    <row r="80875" ht="13.5" customHeight="1"/>
    <row r="80877" ht="13.5" customHeight="1"/>
    <row r="80879" ht="13.5" customHeight="1"/>
    <row r="80881" ht="13.5" customHeight="1"/>
    <row r="80883" ht="13.5" customHeight="1"/>
    <row r="80885" ht="13.5" customHeight="1"/>
    <row r="80887" ht="13.5" customHeight="1"/>
    <row r="80889" ht="13.5" customHeight="1"/>
    <row r="80891" ht="13.5" customHeight="1"/>
    <row r="80893" ht="13.5" customHeight="1"/>
    <row r="80895" ht="13.5" customHeight="1"/>
    <row r="80897" ht="13.5" customHeight="1"/>
    <row r="80899" ht="13.5" customHeight="1"/>
    <row r="80901" ht="13.5" customHeight="1"/>
    <row r="80903" ht="13.5" customHeight="1"/>
    <row r="80905" ht="13.5" customHeight="1"/>
    <row r="80907" ht="13.5" customHeight="1"/>
    <row r="80909" ht="13.5" customHeight="1"/>
    <row r="80911" ht="13.5" customHeight="1"/>
    <row r="80913" ht="13.5" customHeight="1"/>
    <row r="80915" ht="13.5" customHeight="1"/>
    <row r="80917" ht="13.5" customHeight="1"/>
    <row r="80919" ht="13.5" customHeight="1"/>
    <row r="80921" ht="13.5" customHeight="1"/>
    <row r="80923" ht="13.5" customHeight="1"/>
    <row r="80925" ht="13.5" customHeight="1"/>
    <row r="80927" ht="13.5" customHeight="1"/>
    <row r="80929" ht="13.5" customHeight="1"/>
    <row r="80931" ht="13.5" customHeight="1"/>
    <row r="80933" ht="13.5" customHeight="1"/>
    <row r="80935" ht="13.5" customHeight="1"/>
    <row r="80937" ht="13.5" customHeight="1"/>
    <row r="80939" ht="13.5" customHeight="1"/>
    <row r="80941" ht="13.5" customHeight="1"/>
    <row r="80943" ht="13.5" customHeight="1"/>
    <row r="80945" ht="13.5" customHeight="1"/>
    <row r="80947" ht="13.5" customHeight="1"/>
    <row r="80949" ht="13.5" customHeight="1"/>
    <row r="80951" ht="13.5" customHeight="1"/>
    <row r="80953" ht="13.5" customHeight="1"/>
    <row r="80955" ht="13.5" customHeight="1"/>
    <row r="80957" ht="13.5" customHeight="1"/>
    <row r="80959" ht="13.5" customHeight="1"/>
    <row r="80961" ht="13.5" customHeight="1"/>
    <row r="80963" ht="13.5" customHeight="1"/>
    <row r="80965" ht="13.5" customHeight="1"/>
    <row r="80967" ht="13.5" customHeight="1"/>
    <row r="80969" ht="13.5" customHeight="1"/>
    <row r="80971" ht="13.5" customHeight="1"/>
    <row r="80973" ht="13.5" customHeight="1"/>
    <row r="80975" ht="13.5" customHeight="1"/>
    <row r="80977" ht="13.5" customHeight="1"/>
    <row r="80979" ht="13.5" customHeight="1"/>
    <row r="80981" ht="13.5" customHeight="1"/>
    <row r="80983" ht="13.5" customHeight="1"/>
    <row r="80985" ht="13.5" customHeight="1"/>
    <row r="80987" ht="13.5" customHeight="1"/>
    <row r="80989" ht="13.5" customHeight="1"/>
    <row r="80991" ht="13.5" customHeight="1"/>
    <row r="80993" ht="13.5" customHeight="1"/>
    <row r="80995" ht="13.5" customHeight="1"/>
    <row r="80997" ht="13.5" customHeight="1"/>
    <row r="80999" ht="13.5" customHeight="1"/>
    <row r="81001" ht="13.5" customHeight="1"/>
    <row r="81003" ht="13.5" customHeight="1"/>
    <row r="81005" ht="13.5" customHeight="1"/>
    <row r="81007" ht="13.5" customHeight="1"/>
    <row r="81009" ht="13.5" customHeight="1"/>
    <row r="81011" ht="13.5" customHeight="1"/>
    <row r="81013" ht="13.5" customHeight="1"/>
    <row r="81015" ht="13.5" customHeight="1"/>
    <row r="81017" ht="13.5" customHeight="1"/>
    <row r="81019" ht="13.5" customHeight="1"/>
    <row r="81021" ht="13.5" customHeight="1"/>
    <row r="81023" ht="13.5" customHeight="1"/>
    <row r="81025" ht="13.5" customHeight="1"/>
    <row r="81027" ht="13.5" customHeight="1"/>
    <row r="81029" ht="13.5" customHeight="1"/>
    <row r="81031" ht="13.5" customHeight="1"/>
    <row r="81033" ht="13.5" customHeight="1"/>
    <row r="81035" ht="13.5" customHeight="1"/>
    <row r="81037" ht="13.5" customHeight="1"/>
    <row r="81039" ht="13.5" customHeight="1"/>
    <row r="81041" ht="13.5" customHeight="1"/>
    <row r="81043" ht="13.5" customHeight="1"/>
    <row r="81045" ht="13.5" customHeight="1"/>
    <row r="81047" ht="13.5" customHeight="1"/>
    <row r="81049" ht="13.5" customHeight="1"/>
    <row r="81051" ht="13.5" customHeight="1"/>
    <row r="81053" ht="13.5" customHeight="1"/>
    <row r="81055" ht="13.5" customHeight="1"/>
    <row r="81057" ht="13.5" customHeight="1"/>
    <row r="81059" ht="13.5" customHeight="1"/>
    <row r="81061" ht="13.5" customHeight="1"/>
    <row r="81063" ht="13.5" customHeight="1"/>
    <row r="81065" ht="13.5" customHeight="1"/>
    <row r="81067" ht="13.5" customHeight="1"/>
    <row r="81069" ht="13.5" customHeight="1"/>
    <row r="81071" ht="13.5" customHeight="1"/>
    <row r="81073" ht="13.5" customHeight="1"/>
    <row r="81075" ht="13.5" customHeight="1"/>
    <row r="81077" ht="13.5" customHeight="1"/>
    <row r="81079" ht="13.5" customHeight="1"/>
    <row r="81081" ht="13.5" customHeight="1"/>
    <row r="81083" ht="13.5" customHeight="1"/>
    <row r="81085" ht="13.5" customHeight="1"/>
    <row r="81087" ht="13.5" customHeight="1"/>
    <row r="81089" ht="13.5" customHeight="1"/>
    <row r="81091" ht="13.5" customHeight="1"/>
    <row r="81093" ht="13.5" customHeight="1"/>
    <row r="81095" ht="13.5" customHeight="1"/>
    <row r="81097" ht="13.5" customHeight="1"/>
    <row r="81099" ht="13.5" customHeight="1"/>
    <row r="81101" ht="13.5" customHeight="1"/>
    <row r="81103" ht="13.5" customHeight="1"/>
    <row r="81105" ht="13.5" customHeight="1"/>
    <row r="81107" ht="13.5" customHeight="1"/>
    <row r="81109" ht="13.5" customHeight="1"/>
    <row r="81111" ht="13.5" customHeight="1"/>
    <row r="81113" ht="13.5" customHeight="1"/>
    <row r="81115" ht="13.5" customHeight="1"/>
    <row r="81117" ht="13.5" customHeight="1"/>
    <row r="81119" ht="13.5" customHeight="1"/>
    <row r="81121" ht="13.5" customHeight="1"/>
    <row r="81123" ht="13.5" customHeight="1"/>
    <row r="81125" ht="13.5" customHeight="1"/>
    <row r="81127" ht="13.5" customHeight="1"/>
    <row r="81129" ht="13.5" customHeight="1"/>
    <row r="81131" ht="13.5" customHeight="1"/>
    <row r="81133" ht="13.5" customHeight="1"/>
    <row r="81135" ht="13.5" customHeight="1"/>
    <row r="81137" ht="13.5" customHeight="1"/>
    <row r="81139" ht="13.5" customHeight="1"/>
    <row r="81141" ht="13.5" customHeight="1"/>
    <row r="81143" ht="13.5" customHeight="1"/>
    <row r="81145" ht="13.5" customHeight="1"/>
    <row r="81147" ht="13.5" customHeight="1"/>
    <row r="81149" ht="13.5" customHeight="1"/>
    <row r="81151" ht="13.5" customHeight="1"/>
    <row r="81153" ht="13.5" customHeight="1"/>
    <row r="81155" ht="13.5" customHeight="1"/>
    <row r="81157" ht="13.5" customHeight="1"/>
    <row r="81159" ht="13.5" customHeight="1"/>
    <row r="81161" ht="13.5" customHeight="1"/>
    <row r="81163" ht="13.5" customHeight="1"/>
    <row r="81165" ht="13.5" customHeight="1"/>
    <row r="81167" ht="13.5" customHeight="1"/>
    <row r="81169" ht="13.5" customHeight="1"/>
    <row r="81171" ht="13.5" customHeight="1"/>
    <row r="81173" ht="13.5" customHeight="1"/>
    <row r="81175" ht="13.5" customHeight="1"/>
    <row r="81177" ht="13.5" customHeight="1"/>
    <row r="81179" ht="13.5" customHeight="1"/>
    <row r="81181" ht="13.5" customHeight="1"/>
    <row r="81183" ht="13.5" customHeight="1"/>
    <row r="81185" ht="13.5" customHeight="1"/>
    <row r="81187" ht="13.5" customHeight="1"/>
    <row r="81189" ht="13.5" customHeight="1"/>
    <row r="81191" ht="13.5" customHeight="1"/>
    <row r="81193" ht="13.5" customHeight="1"/>
    <row r="81195" ht="13.5" customHeight="1"/>
    <row r="81197" ht="13.5" customHeight="1"/>
    <row r="81199" ht="13.5" customHeight="1"/>
    <row r="81201" ht="13.5" customHeight="1"/>
    <row r="81203" ht="13.5" customHeight="1"/>
    <row r="81205" ht="13.5" customHeight="1"/>
    <row r="81207" ht="13.5" customHeight="1"/>
    <row r="81209" ht="13.5" customHeight="1"/>
    <row r="81211" ht="13.5" customHeight="1"/>
    <row r="81213" ht="13.5" customHeight="1"/>
    <row r="81215" ht="13.5" customHeight="1"/>
    <row r="81217" ht="13.5" customHeight="1"/>
    <row r="81219" ht="13.5" customHeight="1"/>
    <row r="81221" ht="13.5" customHeight="1"/>
    <row r="81223" ht="13.5" customHeight="1"/>
    <row r="81225" ht="13.5" customHeight="1"/>
    <row r="81227" ht="13.5" customHeight="1"/>
    <row r="81229" ht="13.5" customHeight="1"/>
    <row r="81231" ht="13.5" customHeight="1"/>
    <row r="81233" ht="13.5" customHeight="1"/>
    <row r="81235" ht="13.5" customHeight="1"/>
    <row r="81237" ht="13.5" customHeight="1"/>
    <row r="81239" ht="13.5" customHeight="1"/>
    <row r="81241" ht="13.5" customHeight="1"/>
    <row r="81243" ht="13.5" customHeight="1"/>
    <row r="81245" ht="13.5" customHeight="1"/>
    <row r="81247" ht="13.5" customHeight="1"/>
    <row r="81249" ht="13.5" customHeight="1"/>
    <row r="81251" ht="13.5" customHeight="1"/>
    <row r="81253" ht="13.5" customHeight="1"/>
    <row r="81255" ht="13.5" customHeight="1"/>
    <row r="81257" ht="13.5" customHeight="1"/>
    <row r="81259" ht="13.5" customHeight="1"/>
    <row r="81261" ht="13.5" customHeight="1"/>
    <row r="81263" ht="13.5" customHeight="1"/>
    <row r="81265" ht="13.5" customHeight="1"/>
    <row r="81267" ht="13.5" customHeight="1"/>
    <row r="81269" ht="13.5" customHeight="1"/>
    <row r="81271" ht="13.5" customHeight="1"/>
    <row r="81273" ht="13.5" customHeight="1"/>
    <row r="81275" ht="13.5" customHeight="1"/>
    <row r="81277" ht="13.5" customHeight="1"/>
    <row r="81279" ht="13.5" customHeight="1"/>
    <row r="81281" ht="13.5" customHeight="1"/>
    <row r="81283" ht="13.5" customHeight="1"/>
    <row r="81285" ht="13.5" customHeight="1"/>
    <row r="81287" ht="13.5" customHeight="1"/>
    <row r="81289" ht="13.5" customHeight="1"/>
    <row r="81291" ht="13.5" customHeight="1"/>
    <row r="81293" ht="13.5" customHeight="1"/>
    <row r="81295" ht="13.5" customHeight="1"/>
    <row r="81297" ht="13.5" customHeight="1"/>
    <row r="81299" ht="13.5" customHeight="1"/>
    <row r="81301" ht="13.5" customHeight="1"/>
    <row r="81303" ht="13.5" customHeight="1"/>
    <row r="81305" ht="13.5" customHeight="1"/>
    <row r="81307" ht="13.5" customHeight="1"/>
    <row r="81309" ht="13.5" customHeight="1"/>
    <row r="81311" ht="13.5" customHeight="1"/>
    <row r="81313" ht="13.5" customHeight="1"/>
    <row r="81315" ht="13.5" customHeight="1"/>
    <row r="81317" ht="13.5" customHeight="1"/>
    <row r="81319" ht="13.5" customHeight="1"/>
    <row r="81321" ht="13.5" customHeight="1"/>
    <row r="81323" ht="13.5" customHeight="1"/>
    <row r="81325" ht="13.5" customHeight="1"/>
    <row r="81327" ht="13.5" customHeight="1"/>
    <row r="81329" ht="13.5" customHeight="1"/>
    <row r="81331" ht="13.5" customHeight="1"/>
    <row r="81333" ht="13.5" customHeight="1"/>
    <row r="81335" ht="13.5" customHeight="1"/>
    <row r="81337" ht="13.5" customHeight="1"/>
    <row r="81339" ht="13.5" customHeight="1"/>
    <row r="81341" ht="13.5" customHeight="1"/>
    <row r="81343" ht="13.5" customHeight="1"/>
    <row r="81345" ht="13.5" customHeight="1"/>
    <row r="81347" ht="13.5" customHeight="1"/>
    <row r="81349" ht="13.5" customHeight="1"/>
    <row r="81351" ht="13.5" customHeight="1"/>
    <row r="81353" ht="13.5" customHeight="1"/>
    <row r="81355" ht="13.5" customHeight="1"/>
    <row r="81357" ht="13.5" customHeight="1"/>
    <row r="81359" ht="13.5" customHeight="1"/>
    <row r="81361" ht="13.5" customHeight="1"/>
    <row r="81363" ht="13.5" customHeight="1"/>
    <row r="81365" ht="13.5" customHeight="1"/>
    <row r="81367" ht="13.5" customHeight="1"/>
    <row r="81369" ht="13.5" customHeight="1"/>
    <row r="81371" ht="13.5" customHeight="1"/>
    <row r="81373" ht="13.5" customHeight="1"/>
    <row r="81375" ht="13.5" customHeight="1"/>
    <row r="81377" ht="13.5" customHeight="1"/>
    <row r="81379" ht="13.5" customHeight="1"/>
    <row r="81381" ht="13.5" customHeight="1"/>
    <row r="81383" ht="13.5" customHeight="1"/>
    <row r="81385" ht="13.5" customHeight="1"/>
    <row r="81387" ht="13.5" customHeight="1"/>
    <row r="81389" ht="13.5" customHeight="1"/>
    <row r="81391" ht="13.5" customHeight="1"/>
    <row r="81393" ht="13.5" customHeight="1"/>
    <row r="81395" ht="13.5" customHeight="1"/>
    <row r="81397" ht="13.5" customHeight="1"/>
    <row r="81399" ht="13.5" customHeight="1"/>
    <row r="81401" ht="13.5" customHeight="1"/>
    <row r="81403" ht="13.5" customHeight="1"/>
    <row r="81405" ht="13.5" customHeight="1"/>
    <row r="81407" ht="13.5" customHeight="1"/>
    <row r="81409" ht="13.5" customHeight="1"/>
    <row r="81411" ht="13.5" customHeight="1"/>
    <row r="81413" ht="13.5" customHeight="1"/>
    <row r="81415" ht="13.5" customHeight="1"/>
    <row r="81417" ht="13.5" customHeight="1"/>
    <row r="81419" ht="13.5" customHeight="1"/>
    <row r="81421" ht="13.5" customHeight="1"/>
    <row r="81423" ht="13.5" customHeight="1"/>
    <row r="81425" ht="13.5" customHeight="1"/>
    <row r="81427" ht="13.5" customHeight="1"/>
    <row r="81429" ht="13.5" customHeight="1"/>
    <row r="81431" ht="13.5" customHeight="1"/>
    <row r="81433" ht="13.5" customHeight="1"/>
    <row r="81435" ht="13.5" customHeight="1"/>
    <row r="81437" ht="13.5" customHeight="1"/>
    <row r="81439" ht="13.5" customHeight="1"/>
    <row r="81441" ht="13.5" customHeight="1"/>
    <row r="81443" ht="13.5" customHeight="1"/>
    <row r="81445" ht="13.5" customHeight="1"/>
    <row r="81447" ht="13.5" customHeight="1"/>
    <row r="81449" ht="13.5" customHeight="1"/>
    <row r="81451" ht="13.5" customHeight="1"/>
    <row r="81453" ht="13.5" customHeight="1"/>
    <row r="81455" ht="13.5" customHeight="1"/>
    <row r="81457" ht="13.5" customHeight="1"/>
    <row r="81459" ht="13.5" customHeight="1"/>
    <row r="81461" ht="13.5" customHeight="1"/>
    <row r="81463" ht="13.5" customHeight="1"/>
    <row r="81465" ht="13.5" customHeight="1"/>
    <row r="81467" ht="13.5" customHeight="1"/>
    <row r="81469" ht="13.5" customHeight="1"/>
    <row r="81471" ht="13.5" customHeight="1"/>
    <row r="81473" ht="13.5" customHeight="1"/>
    <row r="81475" ht="13.5" customHeight="1"/>
    <row r="81477" ht="13.5" customHeight="1"/>
    <row r="81479" ht="13.5" customHeight="1"/>
    <row r="81481" ht="13.5" customHeight="1"/>
    <row r="81483" ht="13.5" customHeight="1"/>
    <row r="81485" ht="13.5" customHeight="1"/>
    <row r="81487" ht="13.5" customHeight="1"/>
    <row r="81489" ht="13.5" customHeight="1"/>
    <row r="81491" ht="13.5" customHeight="1"/>
    <row r="81493" ht="13.5" customHeight="1"/>
    <row r="81495" ht="13.5" customHeight="1"/>
    <row r="81497" ht="13.5" customHeight="1"/>
    <row r="81499" ht="13.5" customHeight="1"/>
    <row r="81501" ht="13.5" customHeight="1"/>
    <row r="81503" ht="13.5" customHeight="1"/>
    <row r="81505" ht="13.5" customHeight="1"/>
    <row r="81507" ht="13.5" customHeight="1"/>
    <row r="81509" ht="13.5" customHeight="1"/>
    <row r="81511" ht="13.5" customHeight="1"/>
    <row r="81513" ht="13.5" customHeight="1"/>
    <row r="81515" ht="13.5" customHeight="1"/>
    <row r="81517" ht="13.5" customHeight="1"/>
    <row r="81519" ht="13.5" customHeight="1"/>
    <row r="81521" ht="13.5" customHeight="1"/>
    <row r="81523" ht="13.5" customHeight="1"/>
    <row r="81525" ht="13.5" customHeight="1"/>
    <row r="81527" ht="13.5" customHeight="1"/>
    <row r="81529" ht="13.5" customHeight="1"/>
    <row r="81531" ht="13.5" customHeight="1"/>
    <row r="81533" ht="13.5" customHeight="1"/>
    <row r="81535" ht="13.5" customHeight="1"/>
    <row r="81537" ht="13.5" customHeight="1"/>
    <row r="81539" ht="13.5" customHeight="1"/>
    <row r="81541" ht="13.5" customHeight="1"/>
    <row r="81543" ht="13.5" customHeight="1"/>
    <row r="81545" ht="13.5" customHeight="1"/>
    <row r="81547" ht="13.5" customHeight="1"/>
    <row r="81549" ht="13.5" customHeight="1"/>
    <row r="81551" ht="13.5" customHeight="1"/>
    <row r="81553" ht="13.5" customHeight="1"/>
    <row r="81555" ht="13.5" customHeight="1"/>
    <row r="81557" ht="13.5" customHeight="1"/>
    <row r="81559" ht="13.5" customHeight="1"/>
    <row r="81561" ht="13.5" customHeight="1"/>
    <row r="81563" ht="13.5" customHeight="1"/>
    <row r="81565" ht="13.5" customHeight="1"/>
    <row r="81567" ht="13.5" customHeight="1"/>
    <row r="81569" ht="13.5" customHeight="1"/>
    <row r="81571" ht="13.5" customHeight="1"/>
    <row r="81573" ht="13.5" customHeight="1"/>
    <row r="81575" ht="13.5" customHeight="1"/>
    <row r="81577" ht="13.5" customHeight="1"/>
    <row r="81579" ht="13.5" customHeight="1"/>
    <row r="81581" ht="13.5" customHeight="1"/>
    <row r="81583" ht="13.5" customHeight="1"/>
    <row r="81585" ht="13.5" customHeight="1"/>
    <row r="81587" ht="13.5" customHeight="1"/>
    <row r="81589" ht="13.5" customHeight="1"/>
    <row r="81591" ht="13.5" customHeight="1"/>
    <row r="81593" ht="13.5" customHeight="1"/>
    <row r="81595" ht="13.5" customHeight="1"/>
    <row r="81597" ht="13.5" customHeight="1"/>
    <row r="81599" ht="13.5" customHeight="1"/>
    <row r="81601" ht="13.5" customHeight="1"/>
    <row r="81603" ht="13.5" customHeight="1"/>
    <row r="81605" ht="13.5" customHeight="1"/>
    <row r="81607" ht="13.5" customHeight="1"/>
    <row r="81609" ht="13.5" customHeight="1"/>
    <row r="81611" ht="13.5" customHeight="1"/>
    <row r="81613" ht="13.5" customHeight="1"/>
    <row r="81615" ht="13.5" customHeight="1"/>
    <row r="81617" ht="13.5" customHeight="1"/>
    <row r="81619" ht="13.5" customHeight="1"/>
    <row r="81621" ht="13.5" customHeight="1"/>
    <row r="81623" ht="13.5" customHeight="1"/>
    <row r="81625" ht="13.5" customHeight="1"/>
    <row r="81627" ht="13.5" customHeight="1"/>
    <row r="81629" ht="13.5" customHeight="1"/>
    <row r="81631" ht="13.5" customHeight="1"/>
    <row r="81633" ht="13.5" customHeight="1"/>
    <row r="81635" ht="13.5" customHeight="1"/>
    <row r="81637" ht="13.5" customHeight="1"/>
    <row r="81639" ht="13.5" customHeight="1"/>
    <row r="81641" ht="13.5" customHeight="1"/>
    <row r="81643" ht="13.5" customHeight="1"/>
    <row r="81645" ht="13.5" customHeight="1"/>
    <row r="81647" ht="13.5" customHeight="1"/>
    <row r="81649" ht="13.5" customHeight="1"/>
    <row r="81651" ht="13.5" customHeight="1"/>
    <row r="81653" ht="13.5" customHeight="1"/>
    <row r="81655" ht="13.5" customHeight="1"/>
    <row r="81657" ht="13.5" customHeight="1"/>
    <row r="81659" ht="13.5" customHeight="1"/>
    <row r="81661" ht="13.5" customHeight="1"/>
    <row r="81663" ht="13.5" customHeight="1"/>
    <row r="81665" ht="13.5" customHeight="1"/>
    <row r="81667" ht="13.5" customHeight="1"/>
    <row r="81669" ht="13.5" customHeight="1"/>
    <row r="81671" ht="13.5" customHeight="1"/>
    <row r="81673" ht="13.5" customHeight="1"/>
    <row r="81675" ht="13.5" customHeight="1"/>
    <row r="81677" ht="13.5" customHeight="1"/>
    <row r="81679" ht="13.5" customHeight="1"/>
    <row r="81681" ht="13.5" customHeight="1"/>
    <row r="81683" ht="13.5" customHeight="1"/>
    <row r="81685" ht="13.5" customHeight="1"/>
    <row r="81687" ht="13.5" customHeight="1"/>
    <row r="81689" ht="13.5" customHeight="1"/>
    <row r="81691" ht="13.5" customHeight="1"/>
    <row r="81693" ht="13.5" customHeight="1"/>
    <row r="81695" ht="13.5" customHeight="1"/>
    <row r="81697" ht="13.5" customHeight="1"/>
    <row r="81699" ht="13.5" customHeight="1"/>
    <row r="81701" ht="13.5" customHeight="1"/>
    <row r="81703" ht="13.5" customHeight="1"/>
    <row r="81705" ht="13.5" customHeight="1"/>
    <row r="81707" ht="13.5" customHeight="1"/>
    <row r="81709" ht="13.5" customHeight="1"/>
    <row r="81711" ht="13.5" customHeight="1"/>
    <row r="81713" ht="13.5" customHeight="1"/>
    <row r="81715" ht="13.5" customHeight="1"/>
    <row r="81717" ht="13.5" customHeight="1"/>
    <row r="81719" ht="13.5" customHeight="1"/>
    <row r="81721" ht="13.5" customHeight="1"/>
    <row r="81723" ht="13.5" customHeight="1"/>
    <row r="81725" ht="13.5" customHeight="1"/>
    <row r="81727" ht="13.5" customHeight="1"/>
    <row r="81729" ht="13.5" customHeight="1"/>
    <row r="81731" ht="13.5" customHeight="1"/>
    <row r="81733" ht="13.5" customHeight="1"/>
    <row r="81735" ht="13.5" customHeight="1"/>
    <row r="81737" ht="13.5" customHeight="1"/>
    <row r="81739" ht="13.5" customHeight="1"/>
    <row r="81741" ht="13.5" customHeight="1"/>
    <row r="81743" ht="13.5" customHeight="1"/>
    <row r="81745" ht="13.5" customHeight="1"/>
    <row r="81747" ht="13.5" customHeight="1"/>
    <row r="81749" ht="13.5" customHeight="1"/>
    <row r="81751" ht="13.5" customHeight="1"/>
    <row r="81753" ht="13.5" customHeight="1"/>
    <row r="81755" ht="13.5" customHeight="1"/>
    <row r="81757" ht="13.5" customHeight="1"/>
    <row r="81759" ht="13.5" customHeight="1"/>
    <row r="81761" ht="13.5" customHeight="1"/>
    <row r="81763" ht="13.5" customHeight="1"/>
    <row r="81765" ht="13.5" customHeight="1"/>
    <row r="81767" ht="13.5" customHeight="1"/>
    <row r="81769" ht="13.5" customHeight="1"/>
    <row r="81771" ht="13.5" customHeight="1"/>
    <row r="81773" ht="13.5" customHeight="1"/>
    <row r="81775" ht="13.5" customHeight="1"/>
    <row r="81777" ht="13.5" customHeight="1"/>
    <row r="81779" ht="13.5" customHeight="1"/>
    <row r="81781" ht="13.5" customHeight="1"/>
    <row r="81783" ht="13.5" customHeight="1"/>
    <row r="81785" ht="13.5" customHeight="1"/>
    <row r="81787" ht="13.5" customHeight="1"/>
    <row r="81789" ht="13.5" customHeight="1"/>
    <row r="81791" ht="13.5" customHeight="1"/>
    <row r="81793" ht="13.5" customHeight="1"/>
    <row r="81795" ht="13.5" customHeight="1"/>
    <row r="81797" ht="13.5" customHeight="1"/>
    <row r="81799" ht="13.5" customHeight="1"/>
    <row r="81801" ht="13.5" customHeight="1"/>
    <row r="81803" ht="13.5" customHeight="1"/>
    <row r="81805" ht="13.5" customHeight="1"/>
    <row r="81807" ht="13.5" customHeight="1"/>
    <row r="81809" ht="13.5" customHeight="1"/>
    <row r="81811" ht="13.5" customHeight="1"/>
    <row r="81813" ht="13.5" customHeight="1"/>
    <row r="81815" ht="13.5" customHeight="1"/>
    <row r="81817" ht="13.5" customHeight="1"/>
    <row r="81819" ht="13.5" customHeight="1"/>
    <row r="81821" ht="13.5" customHeight="1"/>
    <row r="81823" ht="13.5" customHeight="1"/>
    <row r="81825" ht="13.5" customHeight="1"/>
    <row r="81827" ht="13.5" customHeight="1"/>
    <row r="81829" ht="13.5" customHeight="1"/>
    <row r="81831" ht="13.5" customHeight="1"/>
    <row r="81833" ht="13.5" customHeight="1"/>
    <row r="81835" ht="13.5" customHeight="1"/>
    <row r="81837" ht="13.5" customHeight="1"/>
    <row r="81839" ht="13.5" customHeight="1"/>
    <row r="81841" ht="13.5" customHeight="1"/>
    <row r="81843" ht="13.5" customHeight="1"/>
    <row r="81845" ht="13.5" customHeight="1"/>
    <row r="81847" ht="13.5" customHeight="1"/>
    <row r="81849" ht="13.5" customHeight="1"/>
    <row r="81851" ht="13.5" customHeight="1"/>
    <row r="81853" ht="13.5" customHeight="1"/>
    <row r="81855" ht="13.5" customHeight="1"/>
    <row r="81857" ht="13.5" customHeight="1"/>
    <row r="81859" ht="13.5" customHeight="1"/>
    <row r="81861" ht="13.5" customHeight="1"/>
    <row r="81863" ht="13.5" customHeight="1"/>
    <row r="81865" ht="13.5" customHeight="1"/>
    <row r="81867" ht="13.5" customHeight="1"/>
    <row r="81869" ht="13.5" customHeight="1"/>
    <row r="81871" ht="13.5" customHeight="1"/>
    <row r="81873" ht="13.5" customHeight="1"/>
    <row r="81875" ht="13.5" customHeight="1"/>
    <row r="81877" ht="13.5" customHeight="1"/>
    <row r="81879" ht="13.5" customHeight="1"/>
    <row r="81881" ht="13.5" customHeight="1"/>
    <row r="81883" ht="13.5" customHeight="1"/>
    <row r="81885" ht="13.5" customHeight="1"/>
    <row r="81887" ht="13.5" customHeight="1"/>
    <row r="81889" ht="13.5" customHeight="1"/>
    <row r="81891" ht="13.5" customHeight="1"/>
    <row r="81893" ht="13.5" customHeight="1"/>
    <row r="81895" ht="13.5" customHeight="1"/>
    <row r="81897" ht="13.5" customHeight="1"/>
    <row r="81899" ht="13.5" customHeight="1"/>
    <row r="81901" ht="13.5" customHeight="1"/>
    <row r="81903" ht="13.5" customHeight="1"/>
    <row r="81905" ht="13.5" customHeight="1"/>
    <row r="81907" ht="13.5" customHeight="1"/>
    <row r="81909" ht="13.5" customHeight="1"/>
    <row r="81911" ht="13.5" customHeight="1"/>
    <row r="81913" ht="13.5" customHeight="1"/>
    <row r="81915" ht="13.5" customHeight="1"/>
    <row r="81917" ht="13.5" customHeight="1"/>
    <row r="81919" ht="13.5" customHeight="1"/>
    <row r="81921" ht="13.5" customHeight="1"/>
    <row r="81923" ht="13.5" customHeight="1"/>
    <row r="81925" ht="13.5" customHeight="1"/>
    <row r="81927" ht="13.5" customHeight="1"/>
    <row r="81929" ht="13.5" customHeight="1"/>
    <row r="81931" ht="13.5" customHeight="1"/>
    <row r="81933" ht="13.5" customHeight="1"/>
    <row r="81935" ht="13.5" customHeight="1"/>
    <row r="81937" ht="13.5" customHeight="1"/>
    <row r="81939" ht="13.5" customHeight="1"/>
    <row r="81941" ht="13.5" customHeight="1"/>
    <row r="81943" ht="13.5" customHeight="1"/>
    <row r="81945" ht="13.5" customHeight="1"/>
    <row r="81947" ht="13.5" customHeight="1"/>
    <row r="81949" ht="13.5" customHeight="1"/>
    <row r="81951" ht="13.5" customHeight="1"/>
    <row r="81953" ht="13.5" customHeight="1"/>
    <row r="81955" ht="13.5" customHeight="1"/>
    <row r="81957" ht="13.5" customHeight="1"/>
    <row r="81959" ht="13.5" customHeight="1"/>
    <row r="81961" ht="13.5" customHeight="1"/>
    <row r="81963" ht="13.5" customHeight="1"/>
    <row r="81965" ht="13.5" customHeight="1"/>
    <row r="81967" ht="13.5" customHeight="1"/>
    <row r="81969" ht="13.5" customHeight="1"/>
    <row r="81971" ht="13.5" customHeight="1"/>
    <row r="81973" ht="13.5" customHeight="1"/>
    <row r="81975" ht="13.5" customHeight="1"/>
    <row r="81977" ht="13.5" customHeight="1"/>
    <row r="81979" ht="13.5" customHeight="1"/>
    <row r="81981" ht="13.5" customHeight="1"/>
    <row r="81983" ht="13.5" customHeight="1"/>
    <row r="81985" ht="13.5" customHeight="1"/>
    <row r="81987" ht="13.5" customHeight="1"/>
    <row r="81989" ht="13.5" customHeight="1"/>
    <row r="81991" ht="13.5" customHeight="1"/>
    <row r="81993" ht="13.5" customHeight="1"/>
    <row r="81995" ht="13.5" customHeight="1"/>
    <row r="81997" ht="13.5" customHeight="1"/>
    <row r="81999" ht="13.5" customHeight="1"/>
    <row r="82001" ht="13.5" customHeight="1"/>
    <row r="82003" ht="13.5" customHeight="1"/>
    <row r="82005" ht="13.5" customHeight="1"/>
    <row r="82007" ht="13.5" customHeight="1"/>
    <row r="82009" ht="13.5" customHeight="1"/>
    <row r="82011" ht="13.5" customHeight="1"/>
    <row r="82013" ht="13.5" customHeight="1"/>
    <row r="82015" ht="13.5" customHeight="1"/>
    <row r="82017" ht="13.5" customHeight="1"/>
    <row r="82019" ht="13.5" customHeight="1"/>
    <row r="82021" ht="13.5" customHeight="1"/>
    <row r="82023" ht="13.5" customHeight="1"/>
    <row r="82025" ht="13.5" customHeight="1"/>
    <row r="82027" ht="13.5" customHeight="1"/>
    <row r="82029" ht="13.5" customHeight="1"/>
    <row r="82031" ht="13.5" customHeight="1"/>
    <row r="82033" ht="13.5" customHeight="1"/>
    <row r="82035" ht="13.5" customHeight="1"/>
    <row r="82037" ht="13.5" customHeight="1"/>
    <row r="82039" ht="13.5" customHeight="1"/>
    <row r="82041" ht="13.5" customHeight="1"/>
    <row r="82043" ht="13.5" customHeight="1"/>
    <row r="82045" ht="13.5" customHeight="1"/>
    <row r="82047" ht="13.5" customHeight="1"/>
    <row r="82049" ht="13.5" customHeight="1"/>
    <row r="82051" ht="13.5" customHeight="1"/>
    <row r="82053" ht="13.5" customHeight="1"/>
    <row r="82055" ht="13.5" customHeight="1"/>
    <row r="82057" ht="13.5" customHeight="1"/>
    <row r="82059" ht="13.5" customHeight="1"/>
    <row r="82061" ht="13.5" customHeight="1"/>
    <row r="82063" ht="13.5" customHeight="1"/>
    <row r="82065" ht="13.5" customHeight="1"/>
    <row r="82067" ht="13.5" customHeight="1"/>
    <row r="82069" ht="13.5" customHeight="1"/>
    <row r="82071" ht="13.5" customHeight="1"/>
    <row r="82073" ht="13.5" customHeight="1"/>
    <row r="82075" ht="13.5" customHeight="1"/>
    <row r="82077" ht="13.5" customHeight="1"/>
    <row r="82079" ht="13.5" customHeight="1"/>
    <row r="82081" ht="13.5" customHeight="1"/>
    <row r="82083" ht="13.5" customHeight="1"/>
    <row r="82085" ht="13.5" customHeight="1"/>
    <row r="82087" ht="13.5" customHeight="1"/>
    <row r="82089" ht="13.5" customHeight="1"/>
    <row r="82091" ht="13.5" customHeight="1"/>
    <row r="82093" ht="13.5" customHeight="1"/>
    <row r="82095" ht="13.5" customHeight="1"/>
    <row r="82097" ht="13.5" customHeight="1"/>
    <row r="82099" ht="13.5" customHeight="1"/>
    <row r="82101" ht="13.5" customHeight="1"/>
    <row r="82103" ht="13.5" customHeight="1"/>
    <row r="82105" ht="13.5" customHeight="1"/>
    <row r="82107" ht="13.5" customHeight="1"/>
    <row r="82109" ht="13.5" customHeight="1"/>
    <row r="82111" ht="13.5" customHeight="1"/>
    <row r="82113" ht="13.5" customHeight="1"/>
    <row r="82115" ht="13.5" customHeight="1"/>
    <row r="82117" ht="13.5" customHeight="1"/>
    <row r="82119" ht="13.5" customHeight="1"/>
    <row r="82121" ht="13.5" customHeight="1"/>
    <row r="82123" ht="13.5" customHeight="1"/>
    <row r="82125" ht="13.5" customHeight="1"/>
    <row r="82127" ht="13.5" customHeight="1"/>
    <row r="82129" ht="13.5" customHeight="1"/>
    <row r="82131" ht="13.5" customHeight="1"/>
    <row r="82133" ht="13.5" customHeight="1"/>
    <row r="82135" ht="13.5" customHeight="1"/>
    <row r="82137" ht="13.5" customHeight="1"/>
    <row r="82139" ht="13.5" customHeight="1"/>
    <row r="82141" ht="13.5" customHeight="1"/>
    <row r="82143" ht="13.5" customHeight="1"/>
    <row r="82145" ht="13.5" customHeight="1"/>
    <row r="82147" ht="13.5" customHeight="1"/>
    <row r="82149" ht="13.5" customHeight="1"/>
    <row r="82151" ht="13.5" customHeight="1"/>
    <row r="82153" ht="13.5" customHeight="1"/>
    <row r="82155" ht="13.5" customHeight="1"/>
    <row r="82157" ht="13.5" customHeight="1"/>
    <row r="82159" ht="13.5" customHeight="1"/>
    <row r="82161" ht="13.5" customHeight="1"/>
    <row r="82163" ht="13.5" customHeight="1"/>
    <row r="82165" ht="13.5" customHeight="1"/>
    <row r="82167" ht="13.5" customHeight="1"/>
    <row r="82169" ht="13.5" customHeight="1"/>
    <row r="82171" ht="13.5" customHeight="1"/>
    <row r="82173" ht="13.5" customHeight="1"/>
    <row r="82175" ht="13.5" customHeight="1"/>
    <row r="82177" ht="13.5" customHeight="1"/>
    <row r="82179" ht="13.5" customHeight="1"/>
    <row r="82181" ht="13.5" customHeight="1"/>
    <row r="82183" ht="13.5" customHeight="1"/>
    <row r="82185" ht="13.5" customHeight="1"/>
    <row r="82187" ht="13.5" customHeight="1"/>
    <row r="82189" ht="13.5" customHeight="1"/>
    <row r="82191" ht="13.5" customHeight="1"/>
    <row r="82193" ht="13.5" customHeight="1"/>
    <row r="82195" ht="13.5" customHeight="1"/>
    <row r="82197" ht="13.5" customHeight="1"/>
    <row r="82199" ht="13.5" customHeight="1"/>
    <row r="82201" ht="13.5" customHeight="1"/>
    <row r="82203" ht="13.5" customHeight="1"/>
    <row r="82205" ht="13.5" customHeight="1"/>
    <row r="82207" ht="13.5" customHeight="1"/>
    <row r="82209" ht="13.5" customHeight="1"/>
    <row r="82211" ht="13.5" customHeight="1"/>
    <row r="82213" ht="13.5" customHeight="1"/>
    <row r="82215" ht="13.5" customHeight="1"/>
    <row r="82217" ht="13.5" customHeight="1"/>
    <row r="82219" ht="13.5" customHeight="1"/>
    <row r="82221" ht="13.5" customHeight="1"/>
    <row r="82223" ht="13.5" customHeight="1"/>
    <row r="82225" ht="13.5" customHeight="1"/>
    <row r="82227" ht="13.5" customHeight="1"/>
    <row r="82229" ht="13.5" customHeight="1"/>
    <row r="82231" ht="13.5" customHeight="1"/>
    <row r="82233" ht="13.5" customHeight="1"/>
    <row r="82235" ht="13.5" customHeight="1"/>
    <row r="82237" ht="13.5" customHeight="1"/>
    <row r="82239" ht="13.5" customHeight="1"/>
    <row r="82241" ht="13.5" customHeight="1"/>
    <row r="82243" ht="13.5" customHeight="1"/>
    <row r="82245" ht="13.5" customHeight="1"/>
    <row r="82247" ht="13.5" customHeight="1"/>
    <row r="82249" ht="13.5" customHeight="1"/>
    <row r="82251" ht="13.5" customHeight="1"/>
    <row r="82253" ht="13.5" customHeight="1"/>
    <row r="82255" ht="13.5" customHeight="1"/>
    <row r="82257" ht="13.5" customHeight="1"/>
    <row r="82259" ht="13.5" customHeight="1"/>
    <row r="82261" ht="13.5" customHeight="1"/>
    <row r="82263" ht="13.5" customHeight="1"/>
    <row r="82265" ht="13.5" customHeight="1"/>
    <row r="82267" ht="13.5" customHeight="1"/>
    <row r="82269" ht="13.5" customHeight="1"/>
    <row r="82271" ht="13.5" customHeight="1"/>
    <row r="82273" ht="13.5" customHeight="1"/>
    <row r="82275" ht="13.5" customHeight="1"/>
    <row r="82277" ht="13.5" customHeight="1"/>
    <row r="82279" ht="13.5" customHeight="1"/>
    <row r="82281" ht="13.5" customHeight="1"/>
    <row r="82283" ht="13.5" customHeight="1"/>
    <row r="82285" ht="13.5" customHeight="1"/>
    <row r="82287" ht="13.5" customHeight="1"/>
    <row r="82289" ht="13.5" customHeight="1"/>
    <row r="82291" ht="13.5" customHeight="1"/>
    <row r="82293" ht="13.5" customHeight="1"/>
    <row r="82295" ht="13.5" customHeight="1"/>
    <row r="82297" ht="13.5" customHeight="1"/>
    <row r="82299" ht="13.5" customHeight="1"/>
    <row r="82301" ht="13.5" customHeight="1"/>
    <row r="82303" ht="13.5" customHeight="1"/>
    <row r="82305" ht="13.5" customHeight="1"/>
    <row r="82307" ht="13.5" customHeight="1"/>
    <row r="82309" ht="13.5" customHeight="1"/>
    <row r="82311" ht="13.5" customHeight="1"/>
    <row r="82313" ht="13.5" customHeight="1"/>
    <row r="82315" ht="13.5" customHeight="1"/>
    <row r="82317" ht="13.5" customHeight="1"/>
    <row r="82319" ht="13.5" customHeight="1"/>
    <row r="82321" ht="13.5" customHeight="1"/>
    <row r="82323" ht="13.5" customHeight="1"/>
    <row r="82325" ht="13.5" customHeight="1"/>
    <row r="82327" ht="13.5" customHeight="1"/>
    <row r="82329" ht="13.5" customHeight="1"/>
    <row r="82331" ht="13.5" customHeight="1"/>
    <row r="82333" ht="13.5" customHeight="1"/>
    <row r="82335" ht="13.5" customHeight="1"/>
    <row r="82337" ht="13.5" customHeight="1"/>
    <row r="82339" ht="13.5" customHeight="1"/>
    <row r="82341" ht="13.5" customHeight="1"/>
    <row r="82343" ht="13.5" customHeight="1"/>
    <row r="82345" ht="13.5" customHeight="1"/>
    <row r="82347" ht="13.5" customHeight="1"/>
    <row r="82349" ht="13.5" customHeight="1"/>
    <row r="82351" ht="13.5" customHeight="1"/>
    <row r="82353" ht="13.5" customHeight="1"/>
    <row r="82355" ht="13.5" customHeight="1"/>
    <row r="82357" ht="13.5" customHeight="1"/>
    <row r="82359" ht="13.5" customHeight="1"/>
    <row r="82361" ht="13.5" customHeight="1"/>
    <row r="82363" ht="13.5" customHeight="1"/>
    <row r="82365" ht="13.5" customHeight="1"/>
    <row r="82367" ht="13.5" customHeight="1"/>
    <row r="82369" ht="13.5" customHeight="1"/>
    <row r="82371" ht="13.5" customHeight="1"/>
    <row r="82373" ht="13.5" customHeight="1"/>
    <row r="82375" ht="13.5" customHeight="1"/>
    <row r="82377" ht="13.5" customHeight="1"/>
    <row r="82379" ht="13.5" customHeight="1"/>
    <row r="82381" ht="13.5" customHeight="1"/>
    <row r="82383" ht="13.5" customHeight="1"/>
    <row r="82385" ht="13.5" customHeight="1"/>
    <row r="82387" ht="13.5" customHeight="1"/>
    <row r="82389" ht="13.5" customHeight="1"/>
    <row r="82391" ht="13.5" customHeight="1"/>
    <row r="82393" ht="13.5" customHeight="1"/>
    <row r="82395" ht="13.5" customHeight="1"/>
    <row r="82397" ht="13.5" customHeight="1"/>
    <row r="82399" ht="13.5" customHeight="1"/>
    <row r="82401" ht="13.5" customHeight="1"/>
    <row r="82403" ht="13.5" customHeight="1"/>
    <row r="82405" ht="13.5" customHeight="1"/>
    <row r="82407" ht="13.5" customHeight="1"/>
    <row r="82409" ht="13.5" customHeight="1"/>
    <row r="82411" ht="13.5" customHeight="1"/>
    <row r="82413" ht="13.5" customHeight="1"/>
    <row r="82415" ht="13.5" customHeight="1"/>
    <row r="82417" ht="13.5" customHeight="1"/>
    <row r="82419" ht="13.5" customHeight="1"/>
    <row r="82421" ht="13.5" customHeight="1"/>
    <row r="82423" ht="13.5" customHeight="1"/>
    <row r="82425" ht="13.5" customHeight="1"/>
    <row r="82427" ht="13.5" customHeight="1"/>
    <row r="82429" ht="13.5" customHeight="1"/>
    <row r="82431" ht="13.5" customHeight="1"/>
    <row r="82433" ht="13.5" customHeight="1"/>
    <row r="82435" ht="13.5" customHeight="1"/>
    <row r="82437" ht="13.5" customHeight="1"/>
    <row r="82439" ht="13.5" customHeight="1"/>
    <row r="82441" ht="13.5" customHeight="1"/>
    <row r="82443" ht="13.5" customHeight="1"/>
    <row r="82445" ht="13.5" customHeight="1"/>
    <row r="82447" ht="13.5" customHeight="1"/>
    <row r="82449" ht="13.5" customHeight="1"/>
    <row r="82451" ht="13.5" customHeight="1"/>
    <row r="82453" ht="13.5" customHeight="1"/>
    <row r="82455" ht="13.5" customHeight="1"/>
    <row r="82457" ht="13.5" customHeight="1"/>
    <row r="82459" ht="13.5" customHeight="1"/>
    <row r="82461" ht="13.5" customHeight="1"/>
    <row r="82463" ht="13.5" customHeight="1"/>
    <row r="82465" ht="13.5" customHeight="1"/>
    <row r="82467" ht="13.5" customHeight="1"/>
    <row r="82469" ht="13.5" customHeight="1"/>
    <row r="82471" ht="13.5" customHeight="1"/>
    <row r="82473" ht="13.5" customHeight="1"/>
    <row r="82475" ht="13.5" customHeight="1"/>
    <row r="82477" ht="13.5" customHeight="1"/>
    <row r="82479" ht="13.5" customHeight="1"/>
    <row r="82481" ht="13.5" customHeight="1"/>
    <row r="82483" ht="13.5" customHeight="1"/>
    <row r="82485" ht="13.5" customHeight="1"/>
    <row r="82487" ht="13.5" customHeight="1"/>
    <row r="82489" ht="13.5" customHeight="1"/>
    <row r="82491" ht="13.5" customHeight="1"/>
    <row r="82493" ht="13.5" customHeight="1"/>
    <row r="82495" ht="13.5" customHeight="1"/>
    <row r="82497" ht="13.5" customHeight="1"/>
    <row r="82499" ht="13.5" customHeight="1"/>
    <row r="82501" ht="13.5" customHeight="1"/>
    <row r="82503" ht="13.5" customHeight="1"/>
    <row r="82505" ht="13.5" customHeight="1"/>
    <row r="82507" ht="13.5" customHeight="1"/>
    <row r="82509" ht="13.5" customHeight="1"/>
    <row r="82511" ht="13.5" customHeight="1"/>
    <row r="82513" ht="13.5" customHeight="1"/>
    <row r="82515" ht="13.5" customHeight="1"/>
    <row r="82517" ht="13.5" customHeight="1"/>
    <row r="82519" ht="13.5" customHeight="1"/>
    <row r="82521" ht="13.5" customHeight="1"/>
    <row r="82523" ht="13.5" customHeight="1"/>
    <row r="82525" ht="13.5" customHeight="1"/>
    <row r="82527" ht="13.5" customHeight="1"/>
    <row r="82529" ht="13.5" customHeight="1"/>
    <row r="82531" ht="13.5" customHeight="1"/>
    <row r="82533" ht="13.5" customHeight="1"/>
    <row r="82535" ht="13.5" customHeight="1"/>
    <row r="82537" ht="13.5" customHeight="1"/>
    <row r="82539" ht="13.5" customHeight="1"/>
    <row r="82541" ht="13.5" customHeight="1"/>
    <row r="82543" ht="13.5" customHeight="1"/>
    <row r="82545" ht="13.5" customHeight="1"/>
    <row r="82547" ht="13.5" customHeight="1"/>
    <row r="82549" ht="13.5" customHeight="1"/>
    <row r="82551" ht="13.5" customHeight="1"/>
    <row r="82553" ht="13.5" customHeight="1"/>
    <row r="82555" ht="13.5" customHeight="1"/>
    <row r="82557" ht="13.5" customHeight="1"/>
    <row r="82559" ht="13.5" customHeight="1"/>
    <row r="82561" ht="13.5" customHeight="1"/>
    <row r="82563" ht="13.5" customHeight="1"/>
    <row r="82565" ht="13.5" customHeight="1"/>
    <row r="82567" ht="13.5" customHeight="1"/>
    <row r="82569" ht="13.5" customHeight="1"/>
    <row r="82571" ht="13.5" customHeight="1"/>
    <row r="82573" ht="13.5" customHeight="1"/>
    <row r="82575" ht="13.5" customHeight="1"/>
    <row r="82577" ht="13.5" customHeight="1"/>
    <row r="82579" ht="13.5" customHeight="1"/>
    <row r="82581" ht="13.5" customHeight="1"/>
    <row r="82583" ht="13.5" customHeight="1"/>
    <row r="82585" ht="13.5" customHeight="1"/>
    <row r="82587" ht="13.5" customHeight="1"/>
    <row r="82589" ht="13.5" customHeight="1"/>
    <row r="82591" ht="13.5" customHeight="1"/>
    <row r="82593" ht="13.5" customHeight="1"/>
    <row r="82595" ht="13.5" customHeight="1"/>
    <row r="82597" ht="13.5" customHeight="1"/>
    <row r="82599" ht="13.5" customHeight="1"/>
    <row r="82601" ht="13.5" customHeight="1"/>
    <row r="82603" ht="13.5" customHeight="1"/>
    <row r="82605" ht="13.5" customHeight="1"/>
    <row r="82607" ht="13.5" customHeight="1"/>
    <row r="82609" ht="13.5" customHeight="1"/>
    <row r="82611" ht="13.5" customHeight="1"/>
    <row r="82613" ht="13.5" customHeight="1"/>
    <row r="82615" ht="13.5" customHeight="1"/>
    <row r="82617" ht="13.5" customHeight="1"/>
    <row r="82619" ht="13.5" customHeight="1"/>
    <row r="82621" ht="13.5" customHeight="1"/>
    <row r="82623" ht="13.5" customHeight="1"/>
    <row r="82625" ht="13.5" customHeight="1"/>
    <row r="82627" ht="13.5" customHeight="1"/>
    <row r="82629" ht="13.5" customHeight="1"/>
    <row r="82631" ht="13.5" customHeight="1"/>
    <row r="82633" ht="13.5" customHeight="1"/>
    <row r="82635" ht="13.5" customHeight="1"/>
    <row r="82637" ht="13.5" customHeight="1"/>
    <row r="82639" ht="13.5" customHeight="1"/>
    <row r="82641" ht="13.5" customHeight="1"/>
    <row r="82643" ht="13.5" customHeight="1"/>
    <row r="82645" ht="13.5" customHeight="1"/>
    <row r="82647" ht="13.5" customHeight="1"/>
    <row r="82649" ht="13.5" customHeight="1"/>
    <row r="82651" ht="13.5" customHeight="1"/>
    <row r="82653" ht="13.5" customHeight="1"/>
    <row r="82655" ht="13.5" customHeight="1"/>
    <row r="82657" ht="13.5" customHeight="1"/>
    <row r="82659" ht="13.5" customHeight="1"/>
    <row r="82661" ht="13.5" customHeight="1"/>
    <row r="82663" ht="13.5" customHeight="1"/>
    <row r="82665" ht="13.5" customHeight="1"/>
    <row r="82667" ht="13.5" customHeight="1"/>
    <row r="82669" ht="13.5" customHeight="1"/>
    <row r="82671" ht="13.5" customHeight="1"/>
    <row r="82673" ht="13.5" customHeight="1"/>
    <row r="82675" ht="13.5" customHeight="1"/>
    <row r="82677" ht="13.5" customHeight="1"/>
    <row r="82679" ht="13.5" customHeight="1"/>
    <row r="82681" ht="13.5" customHeight="1"/>
    <row r="82683" ht="13.5" customHeight="1"/>
    <row r="82685" ht="13.5" customHeight="1"/>
    <row r="82687" ht="13.5" customHeight="1"/>
    <row r="82689" ht="13.5" customHeight="1"/>
    <row r="82691" ht="13.5" customHeight="1"/>
    <row r="82693" ht="13.5" customHeight="1"/>
    <row r="82695" ht="13.5" customHeight="1"/>
    <row r="82697" ht="13.5" customHeight="1"/>
    <row r="82699" ht="13.5" customHeight="1"/>
    <row r="82701" ht="13.5" customHeight="1"/>
    <row r="82703" ht="13.5" customHeight="1"/>
    <row r="82705" ht="13.5" customHeight="1"/>
    <row r="82707" ht="13.5" customHeight="1"/>
    <row r="82709" ht="13.5" customHeight="1"/>
    <row r="82711" ht="13.5" customHeight="1"/>
    <row r="82713" ht="13.5" customHeight="1"/>
    <row r="82715" ht="13.5" customHeight="1"/>
    <row r="82717" ht="13.5" customHeight="1"/>
    <row r="82719" ht="13.5" customHeight="1"/>
    <row r="82721" ht="13.5" customHeight="1"/>
    <row r="82723" ht="13.5" customHeight="1"/>
    <row r="82725" ht="13.5" customHeight="1"/>
    <row r="82727" ht="13.5" customHeight="1"/>
    <row r="82729" ht="13.5" customHeight="1"/>
    <row r="82731" ht="13.5" customHeight="1"/>
    <row r="82733" ht="13.5" customHeight="1"/>
    <row r="82735" ht="13.5" customHeight="1"/>
    <row r="82737" ht="13.5" customHeight="1"/>
    <row r="82739" ht="13.5" customHeight="1"/>
    <row r="82741" ht="13.5" customHeight="1"/>
    <row r="82743" ht="13.5" customHeight="1"/>
    <row r="82745" ht="13.5" customHeight="1"/>
    <row r="82747" ht="13.5" customHeight="1"/>
    <row r="82749" ht="13.5" customHeight="1"/>
    <row r="82751" ht="13.5" customHeight="1"/>
    <row r="82753" ht="13.5" customHeight="1"/>
    <row r="82755" ht="13.5" customHeight="1"/>
    <row r="82757" ht="13.5" customHeight="1"/>
    <row r="82759" ht="13.5" customHeight="1"/>
    <row r="82761" ht="13.5" customHeight="1"/>
    <row r="82763" ht="13.5" customHeight="1"/>
    <row r="82765" ht="13.5" customHeight="1"/>
    <row r="82767" ht="13.5" customHeight="1"/>
    <row r="82769" ht="13.5" customHeight="1"/>
    <row r="82771" ht="13.5" customHeight="1"/>
    <row r="82773" ht="13.5" customHeight="1"/>
    <row r="82775" ht="13.5" customHeight="1"/>
    <row r="82777" ht="13.5" customHeight="1"/>
    <row r="82779" ht="13.5" customHeight="1"/>
    <row r="82781" ht="13.5" customHeight="1"/>
    <row r="82783" ht="13.5" customHeight="1"/>
    <row r="82785" ht="13.5" customHeight="1"/>
    <row r="82787" ht="13.5" customHeight="1"/>
    <row r="82789" ht="13.5" customHeight="1"/>
    <row r="82791" ht="13.5" customHeight="1"/>
    <row r="82793" ht="13.5" customHeight="1"/>
    <row r="82795" ht="13.5" customHeight="1"/>
    <row r="82797" ht="13.5" customHeight="1"/>
    <row r="82799" ht="13.5" customHeight="1"/>
    <row r="82801" ht="13.5" customHeight="1"/>
    <row r="82803" ht="13.5" customHeight="1"/>
    <row r="82805" ht="13.5" customHeight="1"/>
    <row r="82807" ht="13.5" customHeight="1"/>
    <row r="82809" ht="13.5" customHeight="1"/>
    <row r="82811" ht="13.5" customHeight="1"/>
    <row r="82813" ht="13.5" customHeight="1"/>
    <row r="82815" ht="13.5" customHeight="1"/>
    <row r="82817" ht="13.5" customHeight="1"/>
    <row r="82819" ht="13.5" customHeight="1"/>
    <row r="82821" ht="13.5" customHeight="1"/>
    <row r="82823" ht="13.5" customHeight="1"/>
    <row r="82825" ht="13.5" customHeight="1"/>
    <row r="82827" ht="13.5" customHeight="1"/>
    <row r="82829" ht="13.5" customHeight="1"/>
    <row r="82831" ht="13.5" customHeight="1"/>
    <row r="82833" ht="13.5" customHeight="1"/>
    <row r="82835" ht="13.5" customHeight="1"/>
    <row r="82837" ht="13.5" customHeight="1"/>
    <row r="82839" ht="13.5" customHeight="1"/>
    <row r="82841" ht="13.5" customHeight="1"/>
    <row r="82843" ht="13.5" customHeight="1"/>
    <row r="82845" ht="13.5" customHeight="1"/>
    <row r="82847" ht="13.5" customHeight="1"/>
    <row r="82849" ht="13.5" customHeight="1"/>
    <row r="82851" ht="13.5" customHeight="1"/>
    <row r="82853" ht="13.5" customHeight="1"/>
    <row r="82855" ht="13.5" customHeight="1"/>
    <row r="82857" ht="13.5" customHeight="1"/>
    <row r="82859" ht="13.5" customHeight="1"/>
    <row r="82861" ht="13.5" customHeight="1"/>
    <row r="82863" ht="13.5" customHeight="1"/>
    <row r="82865" ht="13.5" customHeight="1"/>
    <row r="82867" ht="13.5" customHeight="1"/>
    <row r="82869" ht="13.5" customHeight="1"/>
    <row r="82871" ht="13.5" customHeight="1"/>
    <row r="82873" ht="13.5" customHeight="1"/>
    <row r="82875" ht="13.5" customHeight="1"/>
    <row r="82877" ht="13.5" customHeight="1"/>
    <row r="82879" ht="13.5" customHeight="1"/>
    <row r="82881" ht="13.5" customHeight="1"/>
    <row r="82883" ht="13.5" customHeight="1"/>
    <row r="82885" ht="13.5" customHeight="1"/>
    <row r="82887" ht="13.5" customHeight="1"/>
    <row r="82889" ht="13.5" customHeight="1"/>
    <row r="82891" ht="13.5" customHeight="1"/>
    <row r="82893" ht="13.5" customHeight="1"/>
    <row r="82895" ht="13.5" customHeight="1"/>
    <row r="82897" ht="13.5" customHeight="1"/>
    <row r="82899" ht="13.5" customHeight="1"/>
    <row r="82901" ht="13.5" customHeight="1"/>
    <row r="82903" ht="13.5" customHeight="1"/>
    <row r="82905" ht="13.5" customHeight="1"/>
    <row r="82907" ht="13.5" customHeight="1"/>
    <row r="82909" ht="13.5" customHeight="1"/>
    <row r="82911" ht="13.5" customHeight="1"/>
    <row r="82913" ht="13.5" customHeight="1"/>
    <row r="82915" ht="13.5" customHeight="1"/>
    <row r="82917" ht="13.5" customHeight="1"/>
    <row r="82919" ht="13.5" customHeight="1"/>
    <row r="82921" ht="13.5" customHeight="1"/>
    <row r="82923" ht="13.5" customHeight="1"/>
    <row r="82925" ht="13.5" customHeight="1"/>
    <row r="82927" ht="13.5" customHeight="1"/>
    <row r="82929" ht="13.5" customHeight="1"/>
    <row r="82931" ht="13.5" customHeight="1"/>
    <row r="82933" ht="13.5" customHeight="1"/>
    <row r="82935" ht="13.5" customHeight="1"/>
    <row r="82937" ht="13.5" customHeight="1"/>
    <row r="82939" ht="13.5" customHeight="1"/>
    <row r="82941" ht="13.5" customHeight="1"/>
    <row r="82943" ht="13.5" customHeight="1"/>
    <row r="82945" ht="13.5" customHeight="1"/>
    <row r="82947" ht="13.5" customHeight="1"/>
    <row r="82949" ht="13.5" customHeight="1"/>
    <row r="82951" ht="13.5" customHeight="1"/>
    <row r="82953" ht="13.5" customHeight="1"/>
    <row r="82955" ht="13.5" customHeight="1"/>
    <row r="82957" ht="13.5" customHeight="1"/>
    <row r="82959" ht="13.5" customHeight="1"/>
    <row r="82961" ht="13.5" customHeight="1"/>
    <row r="82963" ht="13.5" customHeight="1"/>
    <row r="82965" ht="13.5" customHeight="1"/>
    <row r="82967" ht="13.5" customHeight="1"/>
    <row r="82969" ht="13.5" customHeight="1"/>
    <row r="82971" ht="13.5" customHeight="1"/>
    <row r="82973" ht="13.5" customHeight="1"/>
    <row r="82975" ht="13.5" customHeight="1"/>
    <row r="82977" ht="13.5" customHeight="1"/>
    <row r="82979" ht="13.5" customHeight="1"/>
    <row r="82981" ht="13.5" customHeight="1"/>
    <row r="82983" ht="13.5" customHeight="1"/>
    <row r="82985" ht="13.5" customHeight="1"/>
    <row r="82987" ht="13.5" customHeight="1"/>
    <row r="82989" ht="13.5" customHeight="1"/>
    <row r="82991" ht="13.5" customHeight="1"/>
    <row r="82993" ht="13.5" customHeight="1"/>
    <row r="82995" ht="13.5" customHeight="1"/>
    <row r="82997" ht="13.5" customHeight="1"/>
    <row r="82999" ht="13.5" customHeight="1"/>
    <row r="83001" ht="13.5" customHeight="1"/>
    <row r="83003" ht="13.5" customHeight="1"/>
    <row r="83005" ht="13.5" customHeight="1"/>
    <row r="83007" ht="13.5" customHeight="1"/>
    <row r="83009" ht="13.5" customHeight="1"/>
    <row r="83011" ht="13.5" customHeight="1"/>
    <row r="83013" ht="13.5" customHeight="1"/>
    <row r="83015" ht="13.5" customHeight="1"/>
    <row r="83017" ht="13.5" customHeight="1"/>
    <row r="83019" ht="13.5" customHeight="1"/>
    <row r="83021" ht="13.5" customHeight="1"/>
    <row r="83023" ht="13.5" customHeight="1"/>
    <row r="83025" ht="13.5" customHeight="1"/>
    <row r="83027" ht="13.5" customHeight="1"/>
    <row r="83029" ht="13.5" customHeight="1"/>
    <row r="83031" ht="13.5" customHeight="1"/>
    <row r="83033" ht="13.5" customHeight="1"/>
    <row r="83035" ht="13.5" customHeight="1"/>
    <row r="83037" ht="13.5" customHeight="1"/>
    <row r="83039" ht="13.5" customHeight="1"/>
    <row r="83041" ht="13.5" customHeight="1"/>
    <row r="83043" ht="13.5" customHeight="1"/>
    <row r="83045" ht="13.5" customHeight="1"/>
    <row r="83047" ht="13.5" customHeight="1"/>
    <row r="83049" ht="13.5" customHeight="1"/>
    <row r="83051" ht="13.5" customHeight="1"/>
    <row r="83053" ht="13.5" customHeight="1"/>
    <row r="83055" ht="13.5" customHeight="1"/>
    <row r="83057" ht="13.5" customHeight="1"/>
    <row r="83059" ht="13.5" customHeight="1"/>
    <row r="83061" ht="13.5" customHeight="1"/>
    <row r="83063" ht="13.5" customHeight="1"/>
    <row r="83065" ht="13.5" customHeight="1"/>
    <row r="83067" ht="13.5" customHeight="1"/>
    <row r="83069" ht="13.5" customHeight="1"/>
    <row r="83071" ht="13.5" customHeight="1"/>
    <row r="83073" ht="13.5" customHeight="1"/>
    <row r="83075" ht="13.5" customHeight="1"/>
    <row r="83077" ht="13.5" customHeight="1"/>
    <row r="83079" ht="13.5" customHeight="1"/>
    <row r="83081" ht="13.5" customHeight="1"/>
    <row r="83083" ht="13.5" customHeight="1"/>
    <row r="83085" ht="13.5" customHeight="1"/>
    <row r="83087" ht="13.5" customHeight="1"/>
    <row r="83089" ht="13.5" customHeight="1"/>
    <row r="83091" ht="13.5" customHeight="1"/>
    <row r="83093" ht="13.5" customHeight="1"/>
    <row r="83095" ht="13.5" customHeight="1"/>
    <row r="83097" ht="13.5" customHeight="1"/>
    <row r="83099" ht="13.5" customHeight="1"/>
    <row r="83101" ht="13.5" customHeight="1"/>
    <row r="83103" ht="13.5" customHeight="1"/>
    <row r="83105" ht="13.5" customHeight="1"/>
    <row r="83107" ht="13.5" customHeight="1"/>
    <row r="83109" ht="13.5" customHeight="1"/>
    <row r="83111" ht="13.5" customHeight="1"/>
    <row r="83113" ht="13.5" customHeight="1"/>
    <row r="83115" ht="13.5" customHeight="1"/>
    <row r="83117" ht="13.5" customHeight="1"/>
    <row r="83119" ht="13.5" customHeight="1"/>
    <row r="83121" ht="13.5" customHeight="1"/>
    <row r="83123" ht="13.5" customHeight="1"/>
    <row r="83125" ht="13.5" customHeight="1"/>
    <row r="83127" ht="13.5" customHeight="1"/>
    <row r="83129" ht="13.5" customHeight="1"/>
    <row r="83131" ht="13.5" customHeight="1"/>
    <row r="83133" ht="13.5" customHeight="1"/>
    <row r="83135" ht="13.5" customHeight="1"/>
    <row r="83137" ht="13.5" customHeight="1"/>
    <row r="83139" ht="13.5" customHeight="1"/>
    <row r="83141" ht="13.5" customHeight="1"/>
    <row r="83143" ht="13.5" customHeight="1"/>
    <row r="83145" ht="13.5" customHeight="1"/>
    <row r="83147" ht="13.5" customHeight="1"/>
    <row r="83149" ht="13.5" customHeight="1"/>
    <row r="83151" ht="13.5" customHeight="1"/>
    <row r="83153" ht="13.5" customHeight="1"/>
    <row r="83155" ht="13.5" customHeight="1"/>
    <row r="83157" ht="13.5" customHeight="1"/>
    <row r="83159" ht="13.5" customHeight="1"/>
    <row r="83161" ht="13.5" customHeight="1"/>
    <row r="83163" ht="13.5" customHeight="1"/>
    <row r="83165" ht="13.5" customHeight="1"/>
    <row r="83167" ht="13.5" customHeight="1"/>
    <row r="83169" ht="13.5" customHeight="1"/>
    <row r="83171" ht="13.5" customHeight="1"/>
    <row r="83173" ht="13.5" customHeight="1"/>
    <row r="83175" ht="13.5" customHeight="1"/>
    <row r="83177" ht="13.5" customHeight="1"/>
    <row r="83179" ht="13.5" customHeight="1"/>
    <row r="83181" ht="13.5" customHeight="1"/>
    <row r="83183" ht="13.5" customHeight="1"/>
    <row r="83185" ht="13.5" customHeight="1"/>
    <row r="83187" ht="13.5" customHeight="1"/>
    <row r="83189" ht="13.5" customHeight="1"/>
    <row r="83191" ht="13.5" customHeight="1"/>
    <row r="83193" ht="13.5" customHeight="1"/>
    <row r="83195" ht="13.5" customHeight="1"/>
    <row r="83197" ht="13.5" customHeight="1"/>
    <row r="83199" ht="13.5" customHeight="1"/>
    <row r="83201" ht="13.5" customHeight="1"/>
    <row r="83203" ht="13.5" customHeight="1"/>
    <row r="83205" ht="13.5" customHeight="1"/>
    <row r="83207" ht="13.5" customHeight="1"/>
    <row r="83209" ht="13.5" customHeight="1"/>
    <row r="83211" ht="13.5" customHeight="1"/>
    <row r="83213" ht="13.5" customHeight="1"/>
    <row r="83215" ht="13.5" customHeight="1"/>
    <row r="83217" ht="13.5" customHeight="1"/>
    <row r="83219" ht="13.5" customHeight="1"/>
    <row r="83221" ht="13.5" customHeight="1"/>
    <row r="83223" ht="13.5" customHeight="1"/>
    <row r="83225" ht="13.5" customHeight="1"/>
    <row r="83227" ht="13.5" customHeight="1"/>
    <row r="83229" ht="13.5" customHeight="1"/>
    <row r="83231" ht="13.5" customHeight="1"/>
    <row r="83233" ht="13.5" customHeight="1"/>
    <row r="83235" ht="13.5" customHeight="1"/>
    <row r="83237" ht="13.5" customHeight="1"/>
    <row r="83239" ht="13.5" customHeight="1"/>
    <row r="83241" ht="13.5" customHeight="1"/>
    <row r="83243" ht="13.5" customHeight="1"/>
    <row r="83245" ht="13.5" customHeight="1"/>
    <row r="83247" ht="13.5" customHeight="1"/>
    <row r="83249" ht="13.5" customHeight="1"/>
    <row r="83251" ht="13.5" customHeight="1"/>
    <row r="83253" ht="13.5" customHeight="1"/>
    <row r="83255" ht="13.5" customHeight="1"/>
    <row r="83257" ht="13.5" customHeight="1"/>
    <row r="83259" ht="13.5" customHeight="1"/>
    <row r="83261" ht="13.5" customHeight="1"/>
    <row r="83263" ht="13.5" customHeight="1"/>
    <row r="83265" ht="13.5" customHeight="1"/>
    <row r="83267" ht="13.5" customHeight="1"/>
    <row r="83269" ht="13.5" customHeight="1"/>
    <row r="83271" ht="13.5" customHeight="1"/>
    <row r="83273" ht="13.5" customHeight="1"/>
    <row r="83275" ht="13.5" customHeight="1"/>
    <row r="83277" ht="13.5" customHeight="1"/>
    <row r="83279" ht="13.5" customHeight="1"/>
    <row r="83281" ht="13.5" customHeight="1"/>
    <row r="83283" ht="13.5" customHeight="1"/>
    <row r="83285" ht="13.5" customHeight="1"/>
    <row r="83287" ht="13.5" customHeight="1"/>
    <row r="83289" ht="13.5" customHeight="1"/>
    <row r="83291" ht="13.5" customHeight="1"/>
    <row r="83293" ht="13.5" customHeight="1"/>
    <row r="83295" ht="13.5" customHeight="1"/>
    <row r="83297" ht="13.5" customHeight="1"/>
    <row r="83299" ht="13.5" customHeight="1"/>
    <row r="83301" ht="13.5" customHeight="1"/>
    <row r="83303" ht="13.5" customHeight="1"/>
    <row r="83305" ht="13.5" customHeight="1"/>
    <row r="83307" ht="13.5" customHeight="1"/>
    <row r="83309" ht="13.5" customHeight="1"/>
    <row r="83311" ht="13.5" customHeight="1"/>
    <row r="83313" ht="13.5" customHeight="1"/>
    <row r="83315" ht="13.5" customHeight="1"/>
    <row r="83317" ht="13.5" customHeight="1"/>
    <row r="83319" ht="13.5" customHeight="1"/>
    <row r="83321" ht="13.5" customHeight="1"/>
    <row r="83323" ht="13.5" customHeight="1"/>
    <row r="83325" ht="13.5" customHeight="1"/>
    <row r="83327" ht="13.5" customHeight="1"/>
    <row r="83329" ht="13.5" customHeight="1"/>
    <row r="83331" ht="13.5" customHeight="1"/>
    <row r="83333" ht="13.5" customHeight="1"/>
    <row r="83335" ht="13.5" customHeight="1"/>
    <row r="83337" ht="13.5" customHeight="1"/>
    <row r="83339" ht="13.5" customHeight="1"/>
    <row r="83341" ht="13.5" customHeight="1"/>
    <row r="83343" ht="13.5" customHeight="1"/>
    <row r="83345" ht="13.5" customHeight="1"/>
    <row r="83347" ht="13.5" customHeight="1"/>
    <row r="83349" ht="13.5" customHeight="1"/>
    <row r="83351" ht="13.5" customHeight="1"/>
    <row r="83353" ht="13.5" customHeight="1"/>
    <row r="83355" ht="13.5" customHeight="1"/>
    <row r="83357" ht="13.5" customHeight="1"/>
    <row r="83359" ht="13.5" customHeight="1"/>
    <row r="83361" ht="13.5" customHeight="1"/>
    <row r="83363" ht="13.5" customHeight="1"/>
    <row r="83365" ht="13.5" customHeight="1"/>
    <row r="83367" ht="13.5" customHeight="1"/>
    <row r="83369" ht="13.5" customHeight="1"/>
    <row r="83371" ht="13.5" customHeight="1"/>
    <row r="83373" ht="13.5" customHeight="1"/>
    <row r="83375" ht="13.5" customHeight="1"/>
    <row r="83377" ht="13.5" customHeight="1"/>
    <row r="83379" ht="13.5" customHeight="1"/>
    <row r="83381" ht="13.5" customHeight="1"/>
    <row r="83383" ht="13.5" customHeight="1"/>
    <row r="83385" ht="13.5" customHeight="1"/>
    <row r="83387" ht="13.5" customHeight="1"/>
    <row r="83389" ht="13.5" customHeight="1"/>
    <row r="83391" ht="13.5" customHeight="1"/>
    <row r="83393" ht="13.5" customHeight="1"/>
    <row r="83395" ht="13.5" customHeight="1"/>
    <row r="83397" ht="13.5" customHeight="1"/>
    <row r="83399" ht="13.5" customHeight="1"/>
    <row r="83401" ht="13.5" customHeight="1"/>
    <row r="83403" ht="13.5" customHeight="1"/>
    <row r="83405" ht="13.5" customHeight="1"/>
    <row r="83407" ht="13.5" customHeight="1"/>
    <row r="83409" ht="13.5" customHeight="1"/>
    <row r="83411" ht="13.5" customHeight="1"/>
    <row r="83413" ht="13.5" customHeight="1"/>
    <row r="83415" ht="13.5" customHeight="1"/>
    <row r="83417" ht="13.5" customHeight="1"/>
    <row r="83419" ht="13.5" customHeight="1"/>
    <row r="83421" ht="13.5" customHeight="1"/>
    <row r="83423" ht="13.5" customHeight="1"/>
    <row r="83425" ht="13.5" customHeight="1"/>
    <row r="83427" ht="13.5" customHeight="1"/>
    <row r="83429" ht="13.5" customHeight="1"/>
    <row r="83431" ht="13.5" customHeight="1"/>
    <row r="83433" ht="13.5" customHeight="1"/>
    <row r="83435" ht="13.5" customHeight="1"/>
    <row r="83437" ht="13.5" customHeight="1"/>
    <row r="83439" ht="13.5" customHeight="1"/>
    <row r="83441" ht="13.5" customHeight="1"/>
    <row r="83443" ht="13.5" customHeight="1"/>
    <row r="83445" ht="13.5" customHeight="1"/>
    <row r="83447" ht="13.5" customHeight="1"/>
    <row r="83449" ht="13.5" customHeight="1"/>
    <row r="83451" ht="13.5" customHeight="1"/>
    <row r="83453" ht="13.5" customHeight="1"/>
    <row r="83455" ht="13.5" customHeight="1"/>
    <row r="83457" ht="13.5" customHeight="1"/>
    <row r="83459" ht="13.5" customHeight="1"/>
    <row r="83461" ht="13.5" customHeight="1"/>
    <row r="83463" ht="13.5" customHeight="1"/>
    <row r="83465" ht="13.5" customHeight="1"/>
    <row r="83467" ht="13.5" customHeight="1"/>
    <row r="83469" ht="13.5" customHeight="1"/>
    <row r="83471" ht="13.5" customHeight="1"/>
    <row r="83473" ht="13.5" customHeight="1"/>
    <row r="83475" ht="13.5" customHeight="1"/>
    <row r="83477" ht="13.5" customHeight="1"/>
    <row r="83479" ht="13.5" customHeight="1"/>
    <row r="83481" ht="13.5" customHeight="1"/>
    <row r="83483" ht="13.5" customHeight="1"/>
    <row r="83485" ht="13.5" customHeight="1"/>
    <row r="83487" ht="13.5" customHeight="1"/>
    <row r="83489" ht="13.5" customHeight="1"/>
    <row r="83491" ht="13.5" customHeight="1"/>
    <row r="83493" ht="13.5" customHeight="1"/>
    <row r="83495" ht="13.5" customHeight="1"/>
    <row r="83497" ht="13.5" customHeight="1"/>
    <row r="83499" ht="13.5" customHeight="1"/>
    <row r="83501" ht="13.5" customHeight="1"/>
    <row r="83503" ht="13.5" customHeight="1"/>
    <row r="83505" ht="13.5" customHeight="1"/>
    <row r="83507" ht="13.5" customHeight="1"/>
    <row r="83509" ht="13.5" customHeight="1"/>
    <row r="83511" ht="13.5" customHeight="1"/>
    <row r="83513" ht="13.5" customHeight="1"/>
    <row r="83515" ht="13.5" customHeight="1"/>
    <row r="83517" ht="13.5" customHeight="1"/>
    <row r="83519" ht="13.5" customHeight="1"/>
    <row r="83521" ht="13.5" customHeight="1"/>
    <row r="83523" ht="13.5" customHeight="1"/>
    <row r="83525" ht="13.5" customHeight="1"/>
    <row r="83527" ht="13.5" customHeight="1"/>
    <row r="83529" ht="13.5" customHeight="1"/>
    <row r="83531" ht="13.5" customHeight="1"/>
    <row r="83533" ht="13.5" customHeight="1"/>
    <row r="83535" ht="13.5" customHeight="1"/>
    <row r="83537" ht="13.5" customHeight="1"/>
    <row r="83539" ht="13.5" customHeight="1"/>
    <row r="83541" ht="13.5" customHeight="1"/>
    <row r="83543" ht="13.5" customHeight="1"/>
    <row r="83545" ht="13.5" customHeight="1"/>
    <row r="83547" ht="13.5" customHeight="1"/>
    <row r="83549" ht="13.5" customHeight="1"/>
    <row r="83551" ht="13.5" customHeight="1"/>
    <row r="83553" ht="13.5" customHeight="1"/>
    <row r="83555" ht="13.5" customHeight="1"/>
    <row r="83557" ht="13.5" customHeight="1"/>
    <row r="83559" ht="13.5" customHeight="1"/>
    <row r="83561" ht="13.5" customHeight="1"/>
    <row r="83563" ht="13.5" customHeight="1"/>
    <row r="83565" ht="13.5" customHeight="1"/>
    <row r="83567" ht="13.5" customHeight="1"/>
    <row r="83569" ht="13.5" customHeight="1"/>
    <row r="83571" ht="13.5" customHeight="1"/>
    <row r="83573" ht="13.5" customHeight="1"/>
    <row r="83575" ht="13.5" customHeight="1"/>
    <row r="83577" ht="13.5" customHeight="1"/>
    <row r="83579" ht="13.5" customHeight="1"/>
    <row r="83581" ht="13.5" customHeight="1"/>
    <row r="83583" ht="13.5" customHeight="1"/>
    <row r="83585" ht="13.5" customHeight="1"/>
    <row r="83587" ht="13.5" customHeight="1"/>
    <row r="83589" ht="13.5" customHeight="1"/>
    <row r="83591" ht="13.5" customHeight="1"/>
    <row r="83593" ht="13.5" customHeight="1"/>
    <row r="83595" ht="13.5" customHeight="1"/>
    <row r="83597" ht="13.5" customHeight="1"/>
    <row r="83599" ht="13.5" customHeight="1"/>
    <row r="83601" ht="13.5" customHeight="1"/>
    <row r="83603" ht="13.5" customHeight="1"/>
    <row r="83605" ht="13.5" customHeight="1"/>
    <row r="83607" ht="13.5" customHeight="1"/>
    <row r="83609" ht="13.5" customHeight="1"/>
    <row r="83611" ht="13.5" customHeight="1"/>
    <row r="83613" ht="13.5" customHeight="1"/>
    <row r="83615" ht="13.5" customHeight="1"/>
    <row r="83617" ht="13.5" customHeight="1"/>
    <row r="83619" ht="13.5" customHeight="1"/>
    <row r="83621" ht="13.5" customHeight="1"/>
    <row r="83623" ht="13.5" customHeight="1"/>
    <row r="83625" ht="13.5" customHeight="1"/>
    <row r="83627" ht="13.5" customHeight="1"/>
    <row r="83629" ht="13.5" customHeight="1"/>
    <row r="83631" ht="13.5" customHeight="1"/>
    <row r="83633" ht="13.5" customHeight="1"/>
    <row r="83635" ht="13.5" customHeight="1"/>
    <row r="83637" ht="13.5" customHeight="1"/>
    <row r="83639" ht="13.5" customHeight="1"/>
    <row r="83641" ht="13.5" customHeight="1"/>
    <row r="83643" ht="13.5" customHeight="1"/>
    <row r="83645" ht="13.5" customHeight="1"/>
    <row r="83647" ht="13.5" customHeight="1"/>
    <row r="83649" ht="13.5" customHeight="1"/>
    <row r="83651" ht="13.5" customHeight="1"/>
    <row r="83653" ht="13.5" customHeight="1"/>
    <row r="83655" ht="13.5" customHeight="1"/>
    <row r="83657" ht="13.5" customHeight="1"/>
    <row r="83659" ht="13.5" customHeight="1"/>
    <row r="83661" ht="13.5" customHeight="1"/>
    <row r="83663" ht="13.5" customHeight="1"/>
    <row r="83665" ht="13.5" customHeight="1"/>
    <row r="83667" ht="13.5" customHeight="1"/>
    <row r="83669" ht="13.5" customHeight="1"/>
    <row r="83671" ht="13.5" customHeight="1"/>
    <row r="83673" ht="13.5" customHeight="1"/>
    <row r="83675" ht="13.5" customHeight="1"/>
    <row r="83677" ht="13.5" customHeight="1"/>
    <row r="83679" ht="13.5" customHeight="1"/>
    <row r="83681" ht="13.5" customHeight="1"/>
    <row r="83683" ht="13.5" customHeight="1"/>
    <row r="83685" ht="13.5" customHeight="1"/>
    <row r="83687" ht="13.5" customHeight="1"/>
    <row r="83689" ht="13.5" customHeight="1"/>
    <row r="83691" ht="13.5" customHeight="1"/>
    <row r="83693" ht="13.5" customHeight="1"/>
    <row r="83695" ht="13.5" customHeight="1"/>
    <row r="83697" ht="13.5" customHeight="1"/>
    <row r="83699" ht="13.5" customHeight="1"/>
    <row r="83701" ht="13.5" customHeight="1"/>
    <row r="83703" ht="13.5" customHeight="1"/>
    <row r="83705" ht="13.5" customHeight="1"/>
    <row r="83707" ht="13.5" customHeight="1"/>
    <row r="83709" ht="13.5" customHeight="1"/>
    <row r="83711" ht="13.5" customHeight="1"/>
    <row r="83713" ht="13.5" customHeight="1"/>
    <row r="83715" ht="13.5" customHeight="1"/>
    <row r="83717" ht="13.5" customHeight="1"/>
    <row r="83719" ht="13.5" customHeight="1"/>
    <row r="83721" ht="13.5" customHeight="1"/>
    <row r="83723" ht="13.5" customHeight="1"/>
    <row r="83725" ht="13.5" customHeight="1"/>
    <row r="83727" ht="13.5" customHeight="1"/>
    <row r="83729" ht="13.5" customHeight="1"/>
    <row r="83731" ht="13.5" customHeight="1"/>
    <row r="83733" ht="13.5" customHeight="1"/>
    <row r="83735" ht="13.5" customHeight="1"/>
    <row r="83737" ht="13.5" customHeight="1"/>
    <row r="83739" ht="13.5" customHeight="1"/>
    <row r="83741" ht="13.5" customHeight="1"/>
    <row r="83743" ht="13.5" customHeight="1"/>
    <row r="83745" ht="13.5" customHeight="1"/>
    <row r="83747" ht="13.5" customHeight="1"/>
    <row r="83749" ht="13.5" customHeight="1"/>
    <row r="83751" ht="13.5" customHeight="1"/>
    <row r="83753" ht="13.5" customHeight="1"/>
    <row r="83755" ht="13.5" customHeight="1"/>
    <row r="83757" ht="13.5" customHeight="1"/>
    <row r="83759" ht="13.5" customHeight="1"/>
    <row r="83761" ht="13.5" customHeight="1"/>
    <row r="83763" ht="13.5" customHeight="1"/>
    <row r="83765" ht="13.5" customHeight="1"/>
    <row r="83767" ht="13.5" customHeight="1"/>
    <row r="83769" ht="13.5" customHeight="1"/>
    <row r="83771" ht="13.5" customHeight="1"/>
    <row r="83773" ht="13.5" customHeight="1"/>
    <row r="83775" ht="13.5" customHeight="1"/>
    <row r="83777" ht="13.5" customHeight="1"/>
    <row r="83779" ht="13.5" customHeight="1"/>
    <row r="83781" ht="13.5" customHeight="1"/>
    <row r="83783" ht="13.5" customHeight="1"/>
    <row r="83785" ht="13.5" customHeight="1"/>
    <row r="83787" ht="13.5" customHeight="1"/>
    <row r="83789" ht="13.5" customHeight="1"/>
    <row r="83791" ht="13.5" customHeight="1"/>
    <row r="83793" ht="13.5" customHeight="1"/>
    <row r="83795" ht="13.5" customHeight="1"/>
    <row r="83797" ht="13.5" customHeight="1"/>
    <row r="83799" ht="13.5" customHeight="1"/>
    <row r="83801" ht="13.5" customHeight="1"/>
    <row r="83803" ht="13.5" customHeight="1"/>
    <row r="83805" ht="13.5" customHeight="1"/>
    <row r="83807" ht="13.5" customHeight="1"/>
    <row r="83809" ht="13.5" customHeight="1"/>
    <row r="83811" ht="13.5" customHeight="1"/>
    <row r="83813" ht="13.5" customHeight="1"/>
    <row r="83815" ht="13.5" customHeight="1"/>
    <row r="83817" ht="13.5" customHeight="1"/>
    <row r="83819" ht="13.5" customHeight="1"/>
    <row r="83821" ht="13.5" customHeight="1"/>
    <row r="83823" ht="13.5" customHeight="1"/>
    <row r="83825" ht="13.5" customHeight="1"/>
    <row r="83827" ht="13.5" customHeight="1"/>
    <row r="83829" ht="13.5" customHeight="1"/>
    <row r="83831" ht="13.5" customHeight="1"/>
    <row r="83833" ht="13.5" customHeight="1"/>
    <row r="83835" ht="13.5" customHeight="1"/>
    <row r="83837" ht="13.5" customHeight="1"/>
    <row r="83839" ht="13.5" customHeight="1"/>
    <row r="83841" ht="13.5" customHeight="1"/>
    <row r="83843" ht="13.5" customHeight="1"/>
    <row r="83845" ht="13.5" customHeight="1"/>
    <row r="83847" ht="13.5" customHeight="1"/>
    <row r="83849" ht="13.5" customHeight="1"/>
    <row r="83851" ht="13.5" customHeight="1"/>
    <row r="83853" ht="13.5" customHeight="1"/>
    <row r="83855" ht="13.5" customHeight="1"/>
    <row r="83857" ht="13.5" customHeight="1"/>
    <row r="83859" ht="13.5" customHeight="1"/>
    <row r="83861" ht="13.5" customHeight="1"/>
    <row r="83863" ht="13.5" customHeight="1"/>
    <row r="83865" ht="13.5" customHeight="1"/>
    <row r="83867" ht="13.5" customHeight="1"/>
    <row r="83869" ht="13.5" customHeight="1"/>
    <row r="83871" ht="13.5" customHeight="1"/>
    <row r="83873" ht="13.5" customHeight="1"/>
    <row r="83875" ht="13.5" customHeight="1"/>
    <row r="83877" ht="13.5" customHeight="1"/>
    <row r="83879" ht="13.5" customHeight="1"/>
    <row r="83881" ht="13.5" customHeight="1"/>
    <row r="83883" ht="13.5" customHeight="1"/>
    <row r="83885" ht="13.5" customHeight="1"/>
    <row r="83887" ht="13.5" customHeight="1"/>
    <row r="83889" ht="13.5" customHeight="1"/>
    <row r="83891" ht="13.5" customHeight="1"/>
    <row r="83893" ht="13.5" customHeight="1"/>
    <row r="83895" ht="13.5" customHeight="1"/>
    <row r="83897" ht="13.5" customHeight="1"/>
    <row r="83899" ht="13.5" customHeight="1"/>
    <row r="83901" ht="13.5" customHeight="1"/>
    <row r="83903" ht="13.5" customHeight="1"/>
    <row r="83905" ht="13.5" customHeight="1"/>
    <row r="83907" ht="13.5" customHeight="1"/>
    <row r="83909" ht="13.5" customHeight="1"/>
    <row r="83911" ht="13.5" customHeight="1"/>
    <row r="83913" ht="13.5" customHeight="1"/>
    <row r="83915" ht="13.5" customHeight="1"/>
    <row r="83917" ht="13.5" customHeight="1"/>
    <row r="83919" ht="13.5" customHeight="1"/>
    <row r="83921" ht="13.5" customHeight="1"/>
    <row r="83923" ht="13.5" customHeight="1"/>
    <row r="83925" ht="13.5" customHeight="1"/>
    <row r="83927" ht="13.5" customHeight="1"/>
    <row r="83929" ht="13.5" customHeight="1"/>
    <row r="83931" ht="13.5" customHeight="1"/>
    <row r="83933" ht="13.5" customHeight="1"/>
    <row r="83935" ht="13.5" customHeight="1"/>
    <row r="83937" ht="13.5" customHeight="1"/>
    <row r="83939" ht="13.5" customHeight="1"/>
    <row r="83941" ht="13.5" customHeight="1"/>
    <row r="83943" ht="13.5" customHeight="1"/>
    <row r="83945" ht="13.5" customHeight="1"/>
    <row r="83947" ht="13.5" customHeight="1"/>
    <row r="83949" ht="13.5" customHeight="1"/>
    <row r="83951" ht="13.5" customHeight="1"/>
    <row r="83953" ht="13.5" customHeight="1"/>
    <row r="83955" ht="13.5" customHeight="1"/>
    <row r="83957" ht="13.5" customHeight="1"/>
    <row r="83959" ht="13.5" customHeight="1"/>
    <row r="83961" ht="13.5" customHeight="1"/>
    <row r="83963" ht="13.5" customHeight="1"/>
    <row r="83965" ht="13.5" customHeight="1"/>
    <row r="83967" ht="13.5" customHeight="1"/>
    <row r="83969" ht="13.5" customHeight="1"/>
    <row r="83971" ht="13.5" customHeight="1"/>
    <row r="83973" ht="13.5" customHeight="1"/>
    <row r="83975" ht="13.5" customHeight="1"/>
    <row r="83977" ht="13.5" customHeight="1"/>
    <row r="83979" ht="13.5" customHeight="1"/>
    <row r="83981" ht="13.5" customHeight="1"/>
    <row r="83983" ht="13.5" customHeight="1"/>
    <row r="83985" ht="13.5" customHeight="1"/>
    <row r="83987" ht="13.5" customHeight="1"/>
    <row r="83989" ht="13.5" customHeight="1"/>
    <row r="83991" ht="13.5" customHeight="1"/>
    <row r="83993" ht="13.5" customHeight="1"/>
    <row r="83995" ht="13.5" customHeight="1"/>
    <row r="83997" ht="13.5" customHeight="1"/>
    <row r="83999" ht="13.5" customHeight="1"/>
    <row r="84001" ht="13.5" customHeight="1"/>
    <row r="84003" ht="13.5" customHeight="1"/>
    <row r="84005" ht="13.5" customHeight="1"/>
    <row r="84007" ht="13.5" customHeight="1"/>
    <row r="84009" ht="13.5" customHeight="1"/>
    <row r="84011" ht="13.5" customHeight="1"/>
    <row r="84013" ht="13.5" customHeight="1"/>
    <row r="84015" ht="13.5" customHeight="1"/>
    <row r="84017" ht="13.5" customHeight="1"/>
    <row r="84019" ht="13.5" customHeight="1"/>
    <row r="84021" ht="13.5" customHeight="1"/>
    <row r="84023" ht="13.5" customHeight="1"/>
    <row r="84025" ht="13.5" customHeight="1"/>
    <row r="84027" ht="13.5" customHeight="1"/>
    <row r="84029" ht="13.5" customHeight="1"/>
    <row r="84031" ht="13.5" customHeight="1"/>
    <row r="84033" ht="13.5" customHeight="1"/>
    <row r="84035" ht="13.5" customHeight="1"/>
    <row r="84037" ht="13.5" customHeight="1"/>
    <row r="84039" ht="13.5" customHeight="1"/>
    <row r="84041" ht="13.5" customHeight="1"/>
    <row r="84043" ht="13.5" customHeight="1"/>
    <row r="84045" ht="13.5" customHeight="1"/>
    <row r="84047" ht="13.5" customHeight="1"/>
    <row r="84049" ht="13.5" customHeight="1"/>
    <row r="84051" ht="13.5" customHeight="1"/>
    <row r="84053" ht="13.5" customHeight="1"/>
    <row r="84055" ht="13.5" customHeight="1"/>
    <row r="84057" ht="13.5" customHeight="1"/>
    <row r="84059" ht="13.5" customHeight="1"/>
    <row r="84061" ht="13.5" customHeight="1"/>
    <row r="84063" ht="13.5" customHeight="1"/>
    <row r="84065" ht="13.5" customHeight="1"/>
    <row r="84067" ht="13.5" customHeight="1"/>
    <row r="84069" ht="13.5" customHeight="1"/>
    <row r="84071" ht="13.5" customHeight="1"/>
    <row r="84073" ht="13.5" customHeight="1"/>
    <row r="84075" ht="13.5" customHeight="1"/>
    <row r="84077" ht="13.5" customHeight="1"/>
    <row r="84079" ht="13.5" customHeight="1"/>
    <row r="84081" ht="13.5" customHeight="1"/>
    <row r="84083" ht="13.5" customHeight="1"/>
    <row r="84085" ht="13.5" customHeight="1"/>
    <row r="84087" ht="13.5" customHeight="1"/>
    <row r="84089" ht="13.5" customHeight="1"/>
    <row r="84091" ht="13.5" customHeight="1"/>
    <row r="84093" ht="13.5" customHeight="1"/>
    <row r="84095" ht="13.5" customHeight="1"/>
    <row r="84097" ht="13.5" customHeight="1"/>
    <row r="84099" ht="13.5" customHeight="1"/>
    <row r="84101" ht="13.5" customHeight="1"/>
    <row r="84103" ht="13.5" customHeight="1"/>
    <row r="84105" ht="13.5" customHeight="1"/>
    <row r="84107" ht="13.5" customHeight="1"/>
    <row r="84109" ht="13.5" customHeight="1"/>
    <row r="84111" ht="13.5" customHeight="1"/>
    <row r="84113" ht="13.5" customHeight="1"/>
    <row r="84115" ht="13.5" customHeight="1"/>
    <row r="84117" ht="13.5" customHeight="1"/>
    <row r="84119" ht="13.5" customHeight="1"/>
    <row r="84121" ht="13.5" customHeight="1"/>
    <row r="84123" ht="13.5" customHeight="1"/>
    <row r="84125" ht="13.5" customHeight="1"/>
    <row r="84127" ht="13.5" customHeight="1"/>
    <row r="84129" ht="13.5" customHeight="1"/>
    <row r="84131" ht="13.5" customHeight="1"/>
    <row r="84133" ht="13.5" customHeight="1"/>
    <row r="84135" ht="13.5" customHeight="1"/>
    <row r="84137" ht="13.5" customHeight="1"/>
    <row r="84139" ht="13.5" customHeight="1"/>
    <row r="84141" ht="13.5" customHeight="1"/>
    <row r="84143" ht="13.5" customHeight="1"/>
    <row r="84145" ht="13.5" customHeight="1"/>
    <row r="84147" ht="13.5" customHeight="1"/>
    <row r="84149" ht="13.5" customHeight="1"/>
    <row r="84151" ht="13.5" customHeight="1"/>
    <row r="84153" ht="13.5" customHeight="1"/>
    <row r="84155" ht="13.5" customHeight="1"/>
    <row r="84157" ht="13.5" customHeight="1"/>
    <row r="84159" ht="13.5" customHeight="1"/>
    <row r="84161" ht="13.5" customHeight="1"/>
    <row r="84163" ht="13.5" customHeight="1"/>
    <row r="84165" ht="13.5" customHeight="1"/>
    <row r="84167" ht="13.5" customHeight="1"/>
    <row r="84169" ht="13.5" customHeight="1"/>
    <row r="84171" ht="13.5" customHeight="1"/>
    <row r="84173" ht="13.5" customHeight="1"/>
    <row r="84175" ht="13.5" customHeight="1"/>
    <row r="84177" ht="13.5" customHeight="1"/>
    <row r="84179" ht="13.5" customHeight="1"/>
    <row r="84181" ht="13.5" customHeight="1"/>
    <row r="84183" ht="13.5" customHeight="1"/>
    <row r="84185" ht="13.5" customHeight="1"/>
    <row r="84187" ht="13.5" customHeight="1"/>
    <row r="84189" ht="13.5" customHeight="1"/>
    <row r="84191" ht="13.5" customHeight="1"/>
    <row r="84193" ht="13.5" customHeight="1"/>
    <row r="84195" ht="13.5" customHeight="1"/>
    <row r="84197" ht="13.5" customHeight="1"/>
    <row r="84199" ht="13.5" customHeight="1"/>
    <row r="84201" ht="13.5" customHeight="1"/>
    <row r="84203" ht="13.5" customHeight="1"/>
    <row r="84205" ht="13.5" customHeight="1"/>
    <row r="84207" ht="13.5" customHeight="1"/>
    <row r="84209" ht="13.5" customHeight="1"/>
    <row r="84211" ht="13.5" customHeight="1"/>
    <row r="84213" ht="13.5" customHeight="1"/>
    <row r="84215" ht="13.5" customHeight="1"/>
    <row r="84217" ht="13.5" customHeight="1"/>
    <row r="84219" ht="13.5" customHeight="1"/>
    <row r="84221" ht="13.5" customHeight="1"/>
    <row r="84223" ht="13.5" customHeight="1"/>
    <row r="84225" ht="13.5" customHeight="1"/>
    <row r="84227" ht="13.5" customHeight="1"/>
    <row r="84229" ht="13.5" customHeight="1"/>
    <row r="84231" ht="13.5" customHeight="1"/>
    <row r="84233" ht="13.5" customHeight="1"/>
    <row r="84235" ht="13.5" customHeight="1"/>
    <row r="84237" ht="13.5" customHeight="1"/>
    <row r="84239" ht="13.5" customHeight="1"/>
    <row r="84241" ht="13.5" customHeight="1"/>
    <row r="84243" ht="13.5" customHeight="1"/>
    <row r="84245" ht="13.5" customHeight="1"/>
    <row r="84247" ht="13.5" customHeight="1"/>
    <row r="84249" ht="13.5" customHeight="1"/>
    <row r="84251" ht="13.5" customHeight="1"/>
    <row r="84253" ht="13.5" customHeight="1"/>
    <row r="84255" ht="13.5" customHeight="1"/>
    <row r="84257" ht="13.5" customHeight="1"/>
    <row r="84259" ht="13.5" customHeight="1"/>
    <row r="84261" ht="13.5" customHeight="1"/>
    <row r="84263" ht="13.5" customHeight="1"/>
    <row r="84265" ht="13.5" customHeight="1"/>
    <row r="84267" ht="13.5" customHeight="1"/>
    <row r="84269" ht="13.5" customHeight="1"/>
    <row r="84271" ht="13.5" customHeight="1"/>
    <row r="84273" ht="13.5" customHeight="1"/>
    <row r="84275" ht="13.5" customHeight="1"/>
    <row r="84277" ht="13.5" customHeight="1"/>
    <row r="84279" ht="13.5" customHeight="1"/>
    <row r="84281" ht="13.5" customHeight="1"/>
    <row r="84283" ht="13.5" customHeight="1"/>
    <row r="84285" ht="13.5" customHeight="1"/>
    <row r="84287" ht="13.5" customHeight="1"/>
    <row r="84289" ht="13.5" customHeight="1"/>
    <row r="84291" ht="13.5" customHeight="1"/>
    <row r="84293" ht="13.5" customHeight="1"/>
    <row r="84295" ht="13.5" customHeight="1"/>
    <row r="84297" ht="13.5" customHeight="1"/>
    <row r="84299" ht="13.5" customHeight="1"/>
    <row r="84301" ht="13.5" customHeight="1"/>
    <row r="84303" ht="13.5" customHeight="1"/>
    <row r="84305" ht="13.5" customHeight="1"/>
    <row r="84307" ht="13.5" customHeight="1"/>
    <row r="84309" ht="13.5" customHeight="1"/>
    <row r="84311" ht="13.5" customHeight="1"/>
    <row r="84313" ht="13.5" customHeight="1"/>
    <row r="84315" ht="13.5" customHeight="1"/>
    <row r="84317" ht="13.5" customHeight="1"/>
    <row r="84319" ht="13.5" customHeight="1"/>
    <row r="84321" ht="13.5" customHeight="1"/>
    <row r="84323" ht="13.5" customHeight="1"/>
    <row r="84325" ht="13.5" customHeight="1"/>
    <row r="84327" ht="13.5" customHeight="1"/>
    <row r="84329" ht="13.5" customHeight="1"/>
    <row r="84331" ht="13.5" customHeight="1"/>
    <row r="84333" ht="13.5" customHeight="1"/>
    <row r="84335" ht="13.5" customHeight="1"/>
    <row r="84337" ht="13.5" customHeight="1"/>
    <row r="84339" ht="13.5" customHeight="1"/>
    <row r="84341" ht="13.5" customHeight="1"/>
    <row r="84343" ht="13.5" customHeight="1"/>
    <row r="84345" ht="13.5" customHeight="1"/>
    <row r="84347" ht="13.5" customHeight="1"/>
    <row r="84349" ht="13.5" customHeight="1"/>
    <row r="84351" ht="13.5" customHeight="1"/>
    <row r="84353" ht="13.5" customHeight="1"/>
    <row r="84355" ht="13.5" customHeight="1"/>
    <row r="84357" ht="13.5" customHeight="1"/>
    <row r="84359" ht="13.5" customHeight="1"/>
    <row r="84361" ht="13.5" customHeight="1"/>
    <row r="84363" ht="13.5" customHeight="1"/>
    <row r="84365" ht="13.5" customHeight="1"/>
    <row r="84367" ht="13.5" customHeight="1"/>
    <row r="84369" ht="13.5" customHeight="1"/>
    <row r="84371" ht="13.5" customHeight="1"/>
    <row r="84373" ht="13.5" customHeight="1"/>
    <row r="84375" ht="13.5" customHeight="1"/>
    <row r="84377" ht="13.5" customHeight="1"/>
    <row r="84379" ht="13.5" customHeight="1"/>
    <row r="84381" ht="13.5" customHeight="1"/>
    <row r="84383" ht="13.5" customHeight="1"/>
    <row r="84385" ht="13.5" customHeight="1"/>
    <row r="84387" ht="13.5" customHeight="1"/>
    <row r="84389" ht="13.5" customHeight="1"/>
    <row r="84391" ht="13.5" customHeight="1"/>
    <row r="84393" ht="13.5" customHeight="1"/>
    <row r="84395" ht="13.5" customHeight="1"/>
    <row r="84397" ht="13.5" customHeight="1"/>
    <row r="84399" ht="13.5" customHeight="1"/>
    <row r="84401" ht="13.5" customHeight="1"/>
    <row r="84403" ht="13.5" customHeight="1"/>
    <row r="84405" ht="13.5" customHeight="1"/>
    <row r="84407" ht="13.5" customHeight="1"/>
    <row r="84409" ht="13.5" customHeight="1"/>
    <row r="84411" ht="13.5" customHeight="1"/>
    <row r="84413" ht="13.5" customHeight="1"/>
    <row r="84415" ht="13.5" customHeight="1"/>
    <row r="84417" ht="13.5" customHeight="1"/>
    <row r="84419" ht="13.5" customHeight="1"/>
    <row r="84421" ht="13.5" customHeight="1"/>
    <row r="84423" ht="13.5" customHeight="1"/>
    <row r="84425" ht="13.5" customHeight="1"/>
    <row r="84427" ht="13.5" customHeight="1"/>
    <row r="84429" ht="13.5" customHeight="1"/>
    <row r="84431" ht="13.5" customHeight="1"/>
    <row r="84433" ht="13.5" customHeight="1"/>
    <row r="84435" ht="13.5" customHeight="1"/>
    <row r="84437" ht="13.5" customHeight="1"/>
    <row r="84439" ht="13.5" customHeight="1"/>
    <row r="84441" ht="13.5" customHeight="1"/>
    <row r="84443" ht="13.5" customHeight="1"/>
    <row r="84445" ht="13.5" customHeight="1"/>
    <row r="84447" ht="13.5" customHeight="1"/>
    <row r="84449" ht="13.5" customHeight="1"/>
    <row r="84451" ht="13.5" customHeight="1"/>
    <row r="84453" ht="13.5" customHeight="1"/>
    <row r="84455" ht="13.5" customHeight="1"/>
    <row r="84457" ht="13.5" customHeight="1"/>
    <row r="84459" ht="13.5" customHeight="1"/>
    <row r="84461" ht="13.5" customHeight="1"/>
    <row r="84463" ht="13.5" customHeight="1"/>
    <row r="84465" ht="13.5" customHeight="1"/>
    <row r="84467" ht="13.5" customHeight="1"/>
    <row r="84469" ht="13.5" customHeight="1"/>
    <row r="84471" ht="13.5" customHeight="1"/>
    <row r="84473" ht="13.5" customHeight="1"/>
    <row r="84475" ht="13.5" customHeight="1"/>
    <row r="84477" ht="13.5" customHeight="1"/>
    <row r="84479" ht="13.5" customHeight="1"/>
    <row r="84481" ht="13.5" customHeight="1"/>
    <row r="84483" ht="13.5" customHeight="1"/>
    <row r="84485" ht="13.5" customHeight="1"/>
    <row r="84487" ht="13.5" customHeight="1"/>
    <row r="84489" ht="13.5" customHeight="1"/>
    <row r="84491" ht="13.5" customHeight="1"/>
    <row r="84493" ht="13.5" customHeight="1"/>
    <row r="84495" ht="13.5" customHeight="1"/>
    <row r="84497" ht="13.5" customHeight="1"/>
    <row r="84499" ht="13.5" customHeight="1"/>
    <row r="84501" ht="13.5" customHeight="1"/>
    <row r="84503" ht="13.5" customHeight="1"/>
    <row r="84505" ht="13.5" customHeight="1"/>
    <row r="84507" ht="13.5" customHeight="1"/>
    <row r="84509" ht="13.5" customHeight="1"/>
    <row r="84511" ht="13.5" customHeight="1"/>
    <row r="84513" ht="13.5" customHeight="1"/>
    <row r="84515" ht="13.5" customHeight="1"/>
    <row r="84517" ht="13.5" customHeight="1"/>
    <row r="84519" ht="13.5" customHeight="1"/>
    <row r="84521" ht="13.5" customHeight="1"/>
    <row r="84523" ht="13.5" customHeight="1"/>
    <row r="84525" ht="13.5" customHeight="1"/>
    <row r="84527" ht="13.5" customHeight="1"/>
    <row r="84529" ht="13.5" customHeight="1"/>
    <row r="84531" ht="13.5" customHeight="1"/>
    <row r="84533" ht="13.5" customHeight="1"/>
    <row r="84535" ht="13.5" customHeight="1"/>
    <row r="84537" ht="13.5" customHeight="1"/>
    <row r="84539" ht="13.5" customHeight="1"/>
    <row r="84541" ht="13.5" customHeight="1"/>
    <row r="84543" ht="13.5" customHeight="1"/>
    <row r="84545" ht="13.5" customHeight="1"/>
    <row r="84547" ht="13.5" customHeight="1"/>
    <row r="84549" ht="13.5" customHeight="1"/>
    <row r="84551" ht="13.5" customHeight="1"/>
    <row r="84553" ht="13.5" customHeight="1"/>
    <row r="84555" ht="13.5" customHeight="1"/>
    <row r="84557" ht="13.5" customHeight="1"/>
    <row r="84559" ht="13.5" customHeight="1"/>
    <row r="84561" ht="13.5" customHeight="1"/>
    <row r="84563" ht="13.5" customHeight="1"/>
    <row r="84565" ht="13.5" customHeight="1"/>
    <row r="84567" ht="13.5" customHeight="1"/>
    <row r="84569" ht="13.5" customHeight="1"/>
    <row r="84571" ht="13.5" customHeight="1"/>
    <row r="84573" ht="13.5" customHeight="1"/>
    <row r="84575" ht="13.5" customHeight="1"/>
    <row r="84577" ht="13.5" customHeight="1"/>
    <row r="84579" ht="13.5" customHeight="1"/>
    <row r="84581" ht="13.5" customHeight="1"/>
    <row r="84583" ht="13.5" customHeight="1"/>
    <row r="84585" ht="13.5" customHeight="1"/>
    <row r="84587" ht="13.5" customHeight="1"/>
    <row r="84589" ht="13.5" customHeight="1"/>
    <row r="84591" ht="13.5" customHeight="1"/>
    <row r="84593" ht="13.5" customHeight="1"/>
    <row r="84595" ht="13.5" customHeight="1"/>
    <row r="84597" ht="13.5" customHeight="1"/>
    <row r="84599" ht="13.5" customHeight="1"/>
    <row r="84601" ht="13.5" customHeight="1"/>
    <row r="84603" ht="13.5" customHeight="1"/>
    <row r="84605" ht="13.5" customHeight="1"/>
    <row r="84607" ht="13.5" customHeight="1"/>
    <row r="84609" ht="13.5" customHeight="1"/>
    <row r="84611" ht="13.5" customHeight="1"/>
    <row r="84613" ht="13.5" customHeight="1"/>
    <row r="84615" ht="13.5" customHeight="1"/>
    <row r="84617" ht="13.5" customHeight="1"/>
    <row r="84619" ht="13.5" customHeight="1"/>
    <row r="84621" ht="13.5" customHeight="1"/>
    <row r="84623" ht="13.5" customHeight="1"/>
    <row r="84625" ht="13.5" customHeight="1"/>
    <row r="84627" ht="13.5" customHeight="1"/>
    <row r="84629" ht="13.5" customHeight="1"/>
    <row r="84631" ht="13.5" customHeight="1"/>
    <row r="84633" ht="13.5" customHeight="1"/>
    <row r="84635" ht="13.5" customHeight="1"/>
    <row r="84637" ht="13.5" customHeight="1"/>
    <row r="84639" ht="13.5" customHeight="1"/>
    <row r="84641" ht="13.5" customHeight="1"/>
    <row r="84643" ht="13.5" customHeight="1"/>
    <row r="84645" ht="13.5" customHeight="1"/>
    <row r="84647" ht="13.5" customHeight="1"/>
    <row r="84649" ht="13.5" customHeight="1"/>
    <row r="84651" ht="13.5" customHeight="1"/>
    <row r="84653" ht="13.5" customHeight="1"/>
    <row r="84655" ht="13.5" customHeight="1"/>
    <row r="84657" ht="13.5" customHeight="1"/>
    <row r="84659" ht="13.5" customHeight="1"/>
    <row r="84661" ht="13.5" customHeight="1"/>
    <row r="84663" ht="13.5" customHeight="1"/>
    <row r="84665" ht="13.5" customHeight="1"/>
    <row r="84667" ht="13.5" customHeight="1"/>
    <row r="84669" ht="13.5" customHeight="1"/>
    <row r="84671" ht="13.5" customHeight="1"/>
    <row r="84673" ht="13.5" customHeight="1"/>
    <row r="84675" ht="13.5" customHeight="1"/>
    <row r="84677" ht="13.5" customHeight="1"/>
    <row r="84679" ht="13.5" customHeight="1"/>
    <row r="84681" ht="13.5" customHeight="1"/>
    <row r="84683" ht="13.5" customHeight="1"/>
    <row r="84685" ht="13.5" customHeight="1"/>
    <row r="84687" ht="13.5" customHeight="1"/>
    <row r="84689" ht="13.5" customHeight="1"/>
    <row r="84691" ht="13.5" customHeight="1"/>
    <row r="84693" ht="13.5" customHeight="1"/>
    <row r="84695" ht="13.5" customHeight="1"/>
    <row r="84697" ht="13.5" customHeight="1"/>
    <row r="84699" ht="13.5" customHeight="1"/>
    <row r="84701" ht="13.5" customHeight="1"/>
    <row r="84703" ht="13.5" customHeight="1"/>
    <row r="84705" ht="13.5" customHeight="1"/>
    <row r="84707" ht="13.5" customHeight="1"/>
    <row r="84709" ht="13.5" customHeight="1"/>
    <row r="84711" ht="13.5" customHeight="1"/>
    <row r="84713" ht="13.5" customHeight="1"/>
    <row r="84715" ht="13.5" customHeight="1"/>
    <row r="84717" ht="13.5" customHeight="1"/>
    <row r="84719" ht="13.5" customHeight="1"/>
    <row r="84721" ht="13.5" customHeight="1"/>
    <row r="84723" ht="13.5" customHeight="1"/>
    <row r="84725" ht="13.5" customHeight="1"/>
    <row r="84727" ht="13.5" customHeight="1"/>
    <row r="84729" ht="13.5" customHeight="1"/>
    <row r="84731" ht="13.5" customHeight="1"/>
    <row r="84733" ht="13.5" customHeight="1"/>
    <row r="84735" ht="13.5" customHeight="1"/>
    <row r="84737" ht="13.5" customHeight="1"/>
    <row r="84739" ht="13.5" customHeight="1"/>
    <row r="84741" ht="13.5" customHeight="1"/>
    <row r="84743" ht="13.5" customHeight="1"/>
    <row r="84745" ht="13.5" customHeight="1"/>
    <row r="84747" ht="13.5" customHeight="1"/>
    <row r="84749" ht="13.5" customHeight="1"/>
    <row r="84751" ht="13.5" customHeight="1"/>
    <row r="84753" ht="13.5" customHeight="1"/>
    <row r="84755" ht="13.5" customHeight="1"/>
    <row r="84757" ht="13.5" customHeight="1"/>
    <row r="84759" ht="13.5" customHeight="1"/>
    <row r="84761" ht="13.5" customHeight="1"/>
    <row r="84763" ht="13.5" customHeight="1"/>
    <row r="84765" ht="13.5" customHeight="1"/>
    <row r="84767" ht="13.5" customHeight="1"/>
    <row r="84769" ht="13.5" customHeight="1"/>
    <row r="84771" ht="13.5" customHeight="1"/>
    <row r="84773" ht="13.5" customHeight="1"/>
    <row r="84775" ht="13.5" customHeight="1"/>
    <row r="84777" ht="13.5" customHeight="1"/>
    <row r="84779" ht="13.5" customHeight="1"/>
    <row r="84781" ht="13.5" customHeight="1"/>
    <row r="84783" ht="13.5" customHeight="1"/>
    <row r="84785" ht="13.5" customHeight="1"/>
    <row r="84787" ht="13.5" customHeight="1"/>
    <row r="84789" ht="13.5" customHeight="1"/>
    <row r="84791" ht="13.5" customHeight="1"/>
    <row r="84793" ht="13.5" customHeight="1"/>
    <row r="84795" ht="13.5" customHeight="1"/>
    <row r="84797" ht="13.5" customHeight="1"/>
    <row r="84799" ht="13.5" customHeight="1"/>
    <row r="84801" ht="13.5" customHeight="1"/>
    <row r="84803" ht="13.5" customHeight="1"/>
    <row r="84805" ht="13.5" customHeight="1"/>
    <row r="84807" ht="13.5" customHeight="1"/>
    <row r="84809" ht="13.5" customHeight="1"/>
    <row r="84811" ht="13.5" customHeight="1"/>
    <row r="84813" ht="13.5" customHeight="1"/>
    <row r="84815" ht="13.5" customHeight="1"/>
    <row r="84817" ht="13.5" customHeight="1"/>
    <row r="84819" ht="13.5" customHeight="1"/>
    <row r="84821" ht="13.5" customHeight="1"/>
    <row r="84823" ht="13.5" customHeight="1"/>
    <row r="84825" ht="13.5" customHeight="1"/>
    <row r="84827" ht="13.5" customHeight="1"/>
    <row r="84829" ht="13.5" customHeight="1"/>
    <row r="84831" ht="13.5" customHeight="1"/>
    <row r="84833" ht="13.5" customHeight="1"/>
    <row r="84835" ht="13.5" customHeight="1"/>
    <row r="84837" ht="13.5" customHeight="1"/>
    <row r="84839" ht="13.5" customHeight="1"/>
    <row r="84841" ht="13.5" customHeight="1"/>
    <row r="84843" ht="13.5" customHeight="1"/>
    <row r="84845" ht="13.5" customHeight="1"/>
    <row r="84847" ht="13.5" customHeight="1"/>
    <row r="84849" ht="13.5" customHeight="1"/>
    <row r="84851" ht="13.5" customHeight="1"/>
    <row r="84853" ht="13.5" customHeight="1"/>
    <row r="84855" ht="13.5" customHeight="1"/>
    <row r="84857" ht="13.5" customHeight="1"/>
    <row r="84859" ht="13.5" customHeight="1"/>
    <row r="84861" ht="13.5" customHeight="1"/>
    <row r="84863" ht="13.5" customHeight="1"/>
    <row r="84865" ht="13.5" customHeight="1"/>
    <row r="84867" ht="13.5" customHeight="1"/>
    <row r="84869" ht="13.5" customHeight="1"/>
    <row r="84871" ht="13.5" customHeight="1"/>
    <row r="84873" ht="13.5" customHeight="1"/>
    <row r="84875" ht="13.5" customHeight="1"/>
    <row r="84877" ht="13.5" customHeight="1"/>
    <row r="84879" ht="13.5" customHeight="1"/>
    <row r="84881" ht="13.5" customHeight="1"/>
    <row r="84883" ht="13.5" customHeight="1"/>
    <row r="84885" ht="13.5" customHeight="1"/>
    <row r="84887" ht="13.5" customHeight="1"/>
    <row r="84889" ht="13.5" customHeight="1"/>
    <row r="84891" ht="13.5" customHeight="1"/>
    <row r="84893" ht="13.5" customHeight="1"/>
    <row r="84895" ht="13.5" customHeight="1"/>
    <row r="84897" ht="13.5" customHeight="1"/>
    <row r="84899" ht="13.5" customHeight="1"/>
    <row r="84901" ht="13.5" customHeight="1"/>
    <row r="84903" ht="13.5" customHeight="1"/>
    <row r="84905" ht="13.5" customHeight="1"/>
    <row r="84907" ht="13.5" customHeight="1"/>
    <row r="84909" ht="13.5" customHeight="1"/>
    <row r="84911" ht="13.5" customHeight="1"/>
    <row r="84913" ht="13.5" customHeight="1"/>
    <row r="84915" ht="13.5" customHeight="1"/>
    <row r="84917" ht="13.5" customHeight="1"/>
    <row r="84919" ht="13.5" customHeight="1"/>
    <row r="84921" ht="13.5" customHeight="1"/>
    <row r="84923" ht="13.5" customHeight="1"/>
    <row r="84925" ht="13.5" customHeight="1"/>
    <row r="84927" ht="13.5" customHeight="1"/>
    <row r="84929" ht="13.5" customHeight="1"/>
    <row r="84931" ht="13.5" customHeight="1"/>
    <row r="84933" ht="13.5" customHeight="1"/>
    <row r="84935" ht="13.5" customHeight="1"/>
    <row r="84937" ht="13.5" customHeight="1"/>
    <row r="84939" ht="13.5" customHeight="1"/>
    <row r="84941" ht="13.5" customHeight="1"/>
    <row r="84943" ht="13.5" customHeight="1"/>
    <row r="84945" ht="13.5" customHeight="1"/>
    <row r="84947" ht="13.5" customHeight="1"/>
    <row r="84949" ht="13.5" customHeight="1"/>
    <row r="84951" ht="13.5" customHeight="1"/>
    <row r="84953" ht="13.5" customHeight="1"/>
    <row r="84955" ht="13.5" customHeight="1"/>
    <row r="84957" ht="13.5" customHeight="1"/>
    <row r="84959" ht="13.5" customHeight="1"/>
    <row r="84961" ht="13.5" customHeight="1"/>
    <row r="84963" ht="13.5" customHeight="1"/>
    <row r="84965" ht="13.5" customHeight="1"/>
    <row r="84967" ht="13.5" customHeight="1"/>
    <row r="84969" ht="13.5" customHeight="1"/>
    <row r="84971" ht="13.5" customHeight="1"/>
    <row r="84973" ht="13.5" customHeight="1"/>
    <row r="84975" ht="13.5" customHeight="1"/>
    <row r="84977" ht="13.5" customHeight="1"/>
    <row r="84979" ht="13.5" customHeight="1"/>
    <row r="84981" ht="13.5" customHeight="1"/>
    <row r="84983" ht="13.5" customHeight="1"/>
    <row r="84985" ht="13.5" customHeight="1"/>
    <row r="84987" ht="13.5" customHeight="1"/>
    <row r="84989" ht="13.5" customHeight="1"/>
    <row r="84991" ht="13.5" customHeight="1"/>
    <row r="84993" ht="13.5" customHeight="1"/>
    <row r="84995" ht="13.5" customHeight="1"/>
    <row r="84997" ht="13.5" customHeight="1"/>
    <row r="84999" ht="13.5" customHeight="1"/>
    <row r="85001" ht="13.5" customHeight="1"/>
    <row r="85003" ht="13.5" customHeight="1"/>
    <row r="85005" ht="13.5" customHeight="1"/>
    <row r="85007" ht="13.5" customHeight="1"/>
    <row r="85009" ht="13.5" customHeight="1"/>
    <row r="85011" ht="13.5" customHeight="1"/>
    <row r="85013" ht="13.5" customHeight="1"/>
    <row r="85015" ht="13.5" customHeight="1"/>
    <row r="85017" ht="13.5" customHeight="1"/>
    <row r="85019" ht="13.5" customHeight="1"/>
    <row r="85021" ht="13.5" customHeight="1"/>
    <row r="85023" ht="13.5" customHeight="1"/>
    <row r="85025" ht="13.5" customHeight="1"/>
    <row r="85027" ht="13.5" customHeight="1"/>
    <row r="85029" ht="13.5" customHeight="1"/>
    <row r="85031" ht="13.5" customHeight="1"/>
    <row r="85033" ht="13.5" customHeight="1"/>
    <row r="85035" ht="13.5" customHeight="1"/>
    <row r="85037" ht="13.5" customHeight="1"/>
    <row r="85039" ht="13.5" customHeight="1"/>
    <row r="85041" ht="13.5" customHeight="1"/>
    <row r="85043" ht="13.5" customHeight="1"/>
    <row r="85045" ht="13.5" customHeight="1"/>
    <row r="85047" ht="13.5" customHeight="1"/>
    <row r="85049" ht="13.5" customHeight="1"/>
    <row r="85051" ht="13.5" customHeight="1"/>
    <row r="85053" ht="13.5" customHeight="1"/>
    <row r="85055" ht="13.5" customHeight="1"/>
    <row r="85057" ht="13.5" customHeight="1"/>
    <row r="85059" ht="13.5" customHeight="1"/>
    <row r="85061" ht="13.5" customHeight="1"/>
    <row r="85063" ht="13.5" customHeight="1"/>
    <row r="85065" ht="13.5" customHeight="1"/>
    <row r="85067" ht="13.5" customHeight="1"/>
    <row r="85069" ht="13.5" customHeight="1"/>
    <row r="85071" ht="13.5" customHeight="1"/>
    <row r="85073" ht="13.5" customHeight="1"/>
    <row r="85075" ht="13.5" customHeight="1"/>
    <row r="85077" ht="13.5" customHeight="1"/>
    <row r="85079" ht="13.5" customHeight="1"/>
    <row r="85081" ht="13.5" customHeight="1"/>
    <row r="85083" ht="13.5" customHeight="1"/>
    <row r="85085" ht="13.5" customHeight="1"/>
    <row r="85087" ht="13.5" customHeight="1"/>
    <row r="85089" ht="13.5" customHeight="1"/>
    <row r="85091" ht="13.5" customHeight="1"/>
    <row r="85093" ht="13.5" customHeight="1"/>
    <row r="85095" ht="13.5" customHeight="1"/>
    <row r="85097" ht="13.5" customHeight="1"/>
    <row r="85099" ht="13.5" customHeight="1"/>
    <row r="85101" ht="13.5" customHeight="1"/>
    <row r="85103" ht="13.5" customHeight="1"/>
    <row r="85105" ht="13.5" customHeight="1"/>
    <row r="85107" ht="13.5" customHeight="1"/>
    <row r="85109" ht="13.5" customHeight="1"/>
    <row r="85111" ht="13.5" customHeight="1"/>
    <row r="85113" ht="13.5" customHeight="1"/>
    <row r="85115" ht="13.5" customHeight="1"/>
    <row r="85117" ht="13.5" customHeight="1"/>
    <row r="85119" ht="13.5" customHeight="1"/>
    <row r="85121" ht="13.5" customHeight="1"/>
    <row r="85123" ht="13.5" customHeight="1"/>
    <row r="85125" ht="13.5" customHeight="1"/>
    <row r="85127" ht="13.5" customHeight="1"/>
    <row r="85129" ht="13.5" customHeight="1"/>
    <row r="85131" ht="13.5" customHeight="1"/>
    <row r="85133" ht="13.5" customHeight="1"/>
    <row r="85135" ht="13.5" customHeight="1"/>
    <row r="85137" ht="13.5" customHeight="1"/>
    <row r="85139" ht="13.5" customHeight="1"/>
    <row r="85141" ht="13.5" customHeight="1"/>
    <row r="85143" ht="13.5" customHeight="1"/>
    <row r="85145" ht="13.5" customHeight="1"/>
    <row r="85147" ht="13.5" customHeight="1"/>
    <row r="85149" ht="13.5" customHeight="1"/>
    <row r="85151" ht="13.5" customHeight="1"/>
    <row r="85153" ht="13.5" customHeight="1"/>
    <row r="85155" ht="13.5" customHeight="1"/>
    <row r="85157" ht="13.5" customHeight="1"/>
    <row r="85159" ht="13.5" customHeight="1"/>
    <row r="85161" ht="13.5" customHeight="1"/>
    <row r="85163" ht="13.5" customHeight="1"/>
    <row r="85165" ht="13.5" customHeight="1"/>
    <row r="85167" ht="13.5" customHeight="1"/>
    <row r="85169" ht="13.5" customHeight="1"/>
    <row r="85171" ht="13.5" customHeight="1"/>
    <row r="85173" ht="13.5" customHeight="1"/>
    <row r="85175" ht="13.5" customHeight="1"/>
    <row r="85177" ht="13.5" customHeight="1"/>
    <row r="85179" ht="13.5" customHeight="1"/>
    <row r="85181" ht="13.5" customHeight="1"/>
    <row r="85183" ht="13.5" customHeight="1"/>
    <row r="85185" ht="13.5" customHeight="1"/>
    <row r="85187" ht="13.5" customHeight="1"/>
    <row r="85189" ht="13.5" customHeight="1"/>
    <row r="85191" ht="13.5" customHeight="1"/>
    <row r="85193" ht="13.5" customHeight="1"/>
    <row r="85195" ht="13.5" customHeight="1"/>
    <row r="85197" ht="13.5" customHeight="1"/>
    <row r="85199" ht="13.5" customHeight="1"/>
    <row r="85201" ht="13.5" customHeight="1"/>
    <row r="85203" ht="13.5" customHeight="1"/>
    <row r="85205" ht="13.5" customHeight="1"/>
    <row r="85207" ht="13.5" customHeight="1"/>
    <row r="85209" ht="13.5" customHeight="1"/>
    <row r="85211" ht="13.5" customHeight="1"/>
    <row r="85213" ht="13.5" customHeight="1"/>
    <row r="85215" ht="13.5" customHeight="1"/>
    <row r="85217" ht="13.5" customHeight="1"/>
    <row r="85219" ht="13.5" customHeight="1"/>
    <row r="85221" ht="13.5" customHeight="1"/>
    <row r="85223" ht="13.5" customHeight="1"/>
    <row r="85225" ht="13.5" customHeight="1"/>
    <row r="85227" ht="13.5" customHeight="1"/>
    <row r="85229" ht="13.5" customHeight="1"/>
    <row r="85231" ht="13.5" customHeight="1"/>
    <row r="85233" ht="13.5" customHeight="1"/>
    <row r="85235" ht="13.5" customHeight="1"/>
    <row r="85237" ht="13.5" customHeight="1"/>
    <row r="85239" ht="13.5" customHeight="1"/>
    <row r="85241" ht="13.5" customHeight="1"/>
    <row r="85243" ht="13.5" customHeight="1"/>
    <row r="85245" ht="13.5" customHeight="1"/>
    <row r="85247" ht="13.5" customHeight="1"/>
    <row r="85249" ht="13.5" customHeight="1"/>
    <row r="85251" ht="13.5" customHeight="1"/>
    <row r="85253" ht="13.5" customHeight="1"/>
    <row r="85255" ht="13.5" customHeight="1"/>
    <row r="85257" ht="13.5" customHeight="1"/>
    <row r="85259" ht="13.5" customHeight="1"/>
    <row r="85261" ht="13.5" customHeight="1"/>
    <row r="85263" ht="13.5" customHeight="1"/>
    <row r="85265" ht="13.5" customHeight="1"/>
    <row r="85267" ht="13.5" customHeight="1"/>
    <row r="85269" ht="13.5" customHeight="1"/>
    <row r="85271" ht="13.5" customHeight="1"/>
    <row r="85273" ht="13.5" customHeight="1"/>
    <row r="85275" ht="13.5" customHeight="1"/>
    <row r="85277" ht="13.5" customHeight="1"/>
    <row r="85279" ht="13.5" customHeight="1"/>
    <row r="85281" ht="13.5" customHeight="1"/>
    <row r="85283" ht="13.5" customHeight="1"/>
    <row r="85285" ht="13.5" customHeight="1"/>
    <row r="85287" ht="13.5" customHeight="1"/>
    <row r="85289" ht="13.5" customHeight="1"/>
    <row r="85291" ht="13.5" customHeight="1"/>
    <row r="85293" ht="13.5" customHeight="1"/>
    <row r="85295" ht="13.5" customHeight="1"/>
    <row r="85297" ht="13.5" customHeight="1"/>
    <row r="85299" ht="13.5" customHeight="1"/>
    <row r="85301" ht="13.5" customHeight="1"/>
    <row r="85303" ht="13.5" customHeight="1"/>
    <row r="85305" ht="13.5" customHeight="1"/>
    <row r="85307" ht="13.5" customHeight="1"/>
    <row r="85309" ht="13.5" customHeight="1"/>
    <row r="85311" ht="13.5" customHeight="1"/>
    <row r="85313" ht="13.5" customHeight="1"/>
    <row r="85315" ht="13.5" customHeight="1"/>
    <row r="85317" ht="13.5" customHeight="1"/>
    <row r="85319" ht="13.5" customHeight="1"/>
    <row r="85321" ht="13.5" customHeight="1"/>
    <row r="85323" ht="13.5" customHeight="1"/>
    <row r="85325" ht="13.5" customHeight="1"/>
    <row r="85327" ht="13.5" customHeight="1"/>
    <row r="85329" ht="13.5" customHeight="1"/>
    <row r="85331" ht="13.5" customHeight="1"/>
    <row r="85333" ht="13.5" customHeight="1"/>
    <row r="85335" ht="13.5" customHeight="1"/>
    <row r="85337" ht="13.5" customHeight="1"/>
    <row r="85339" ht="13.5" customHeight="1"/>
    <row r="85341" ht="13.5" customHeight="1"/>
    <row r="85343" ht="13.5" customHeight="1"/>
    <row r="85345" ht="13.5" customHeight="1"/>
    <row r="85347" ht="13.5" customHeight="1"/>
    <row r="85349" ht="13.5" customHeight="1"/>
    <row r="85351" ht="13.5" customHeight="1"/>
    <row r="85353" ht="13.5" customHeight="1"/>
    <row r="85355" ht="13.5" customHeight="1"/>
    <row r="85357" ht="13.5" customHeight="1"/>
    <row r="85359" ht="13.5" customHeight="1"/>
    <row r="85361" ht="13.5" customHeight="1"/>
    <row r="85363" ht="13.5" customHeight="1"/>
    <row r="85365" ht="13.5" customHeight="1"/>
    <row r="85367" ht="13.5" customHeight="1"/>
    <row r="85369" ht="13.5" customHeight="1"/>
    <row r="85371" ht="13.5" customHeight="1"/>
    <row r="85373" ht="13.5" customHeight="1"/>
    <row r="85375" ht="13.5" customHeight="1"/>
    <row r="85377" ht="13.5" customHeight="1"/>
    <row r="85379" ht="13.5" customHeight="1"/>
    <row r="85381" ht="13.5" customHeight="1"/>
    <row r="85383" ht="13.5" customHeight="1"/>
    <row r="85385" ht="13.5" customHeight="1"/>
    <row r="85387" ht="13.5" customHeight="1"/>
    <row r="85389" ht="13.5" customHeight="1"/>
    <row r="85391" ht="13.5" customHeight="1"/>
    <row r="85393" ht="13.5" customHeight="1"/>
    <row r="85395" ht="13.5" customHeight="1"/>
    <row r="85397" ht="13.5" customHeight="1"/>
    <row r="85399" ht="13.5" customHeight="1"/>
    <row r="85401" ht="13.5" customHeight="1"/>
    <row r="85403" ht="13.5" customHeight="1"/>
    <row r="85405" ht="13.5" customHeight="1"/>
    <row r="85407" ht="13.5" customHeight="1"/>
    <row r="85409" ht="13.5" customHeight="1"/>
    <row r="85411" ht="13.5" customHeight="1"/>
    <row r="85413" ht="13.5" customHeight="1"/>
    <row r="85415" ht="13.5" customHeight="1"/>
    <row r="85417" ht="13.5" customHeight="1"/>
    <row r="85419" ht="13.5" customHeight="1"/>
    <row r="85421" ht="13.5" customHeight="1"/>
    <row r="85423" ht="13.5" customHeight="1"/>
    <row r="85425" ht="13.5" customHeight="1"/>
    <row r="85427" ht="13.5" customHeight="1"/>
    <row r="85429" ht="13.5" customHeight="1"/>
    <row r="85431" ht="13.5" customHeight="1"/>
    <row r="85433" ht="13.5" customHeight="1"/>
    <row r="85435" ht="13.5" customHeight="1"/>
    <row r="85437" ht="13.5" customHeight="1"/>
    <row r="85439" ht="13.5" customHeight="1"/>
    <row r="85441" ht="13.5" customHeight="1"/>
    <row r="85443" ht="13.5" customHeight="1"/>
    <row r="85445" ht="13.5" customHeight="1"/>
    <row r="85447" ht="13.5" customHeight="1"/>
    <row r="85449" ht="13.5" customHeight="1"/>
    <row r="85451" ht="13.5" customHeight="1"/>
    <row r="85453" ht="13.5" customHeight="1"/>
    <row r="85455" ht="13.5" customHeight="1"/>
    <row r="85457" ht="13.5" customHeight="1"/>
    <row r="85459" ht="13.5" customHeight="1"/>
    <row r="85461" ht="13.5" customHeight="1"/>
    <row r="85463" ht="13.5" customHeight="1"/>
    <row r="85465" ht="13.5" customHeight="1"/>
    <row r="85467" ht="13.5" customHeight="1"/>
    <row r="85469" ht="13.5" customHeight="1"/>
    <row r="85471" ht="13.5" customHeight="1"/>
    <row r="85473" ht="13.5" customHeight="1"/>
    <row r="85475" ht="13.5" customHeight="1"/>
    <row r="85477" ht="13.5" customHeight="1"/>
    <row r="85479" ht="13.5" customHeight="1"/>
    <row r="85481" ht="13.5" customHeight="1"/>
    <row r="85483" ht="13.5" customHeight="1"/>
    <row r="85485" ht="13.5" customHeight="1"/>
    <row r="85487" ht="13.5" customHeight="1"/>
    <row r="85489" ht="13.5" customHeight="1"/>
    <row r="85491" ht="13.5" customHeight="1"/>
    <row r="85493" ht="13.5" customHeight="1"/>
    <row r="85495" ht="13.5" customHeight="1"/>
    <row r="85497" ht="13.5" customHeight="1"/>
    <row r="85499" ht="13.5" customHeight="1"/>
    <row r="85501" ht="13.5" customHeight="1"/>
    <row r="85503" ht="13.5" customHeight="1"/>
    <row r="85505" ht="13.5" customHeight="1"/>
    <row r="85507" ht="13.5" customHeight="1"/>
    <row r="85509" ht="13.5" customHeight="1"/>
    <row r="85511" ht="13.5" customHeight="1"/>
    <row r="85513" ht="13.5" customHeight="1"/>
    <row r="85515" ht="13.5" customHeight="1"/>
    <row r="85517" ht="13.5" customHeight="1"/>
    <row r="85519" ht="13.5" customHeight="1"/>
    <row r="85521" ht="13.5" customHeight="1"/>
    <row r="85523" ht="13.5" customHeight="1"/>
    <row r="85525" ht="13.5" customHeight="1"/>
    <row r="85527" ht="13.5" customHeight="1"/>
    <row r="85529" ht="13.5" customHeight="1"/>
    <row r="85531" ht="13.5" customHeight="1"/>
    <row r="85533" ht="13.5" customHeight="1"/>
    <row r="85535" ht="13.5" customHeight="1"/>
    <row r="85537" ht="13.5" customHeight="1"/>
    <row r="85539" ht="13.5" customHeight="1"/>
    <row r="85541" ht="13.5" customHeight="1"/>
    <row r="85543" ht="13.5" customHeight="1"/>
    <row r="85545" ht="13.5" customHeight="1"/>
    <row r="85547" ht="13.5" customHeight="1"/>
    <row r="85549" ht="13.5" customHeight="1"/>
    <row r="85551" ht="13.5" customHeight="1"/>
    <row r="85553" ht="13.5" customHeight="1"/>
    <row r="85555" ht="13.5" customHeight="1"/>
    <row r="85557" ht="13.5" customHeight="1"/>
    <row r="85559" ht="13.5" customHeight="1"/>
    <row r="85561" ht="13.5" customHeight="1"/>
    <row r="85563" ht="13.5" customHeight="1"/>
    <row r="85565" ht="13.5" customHeight="1"/>
    <row r="85567" ht="13.5" customHeight="1"/>
    <row r="85569" ht="13.5" customHeight="1"/>
    <row r="85571" ht="13.5" customHeight="1"/>
    <row r="85573" ht="13.5" customHeight="1"/>
    <row r="85575" ht="13.5" customHeight="1"/>
    <row r="85577" ht="13.5" customHeight="1"/>
    <row r="85579" ht="13.5" customHeight="1"/>
    <row r="85581" ht="13.5" customHeight="1"/>
    <row r="85583" ht="13.5" customHeight="1"/>
    <row r="85585" ht="13.5" customHeight="1"/>
    <row r="85587" ht="13.5" customHeight="1"/>
    <row r="85589" ht="13.5" customHeight="1"/>
    <row r="85591" ht="13.5" customHeight="1"/>
    <row r="85593" ht="13.5" customHeight="1"/>
    <row r="85595" ht="13.5" customHeight="1"/>
    <row r="85597" ht="13.5" customHeight="1"/>
    <row r="85599" ht="13.5" customHeight="1"/>
    <row r="85601" ht="13.5" customHeight="1"/>
    <row r="85603" ht="13.5" customHeight="1"/>
    <row r="85605" ht="13.5" customHeight="1"/>
    <row r="85607" ht="13.5" customHeight="1"/>
    <row r="85609" ht="13.5" customHeight="1"/>
    <row r="85611" ht="13.5" customHeight="1"/>
    <row r="85613" ht="13.5" customHeight="1"/>
    <row r="85615" ht="13.5" customHeight="1"/>
    <row r="85617" ht="13.5" customHeight="1"/>
    <row r="85619" ht="13.5" customHeight="1"/>
    <row r="85621" ht="13.5" customHeight="1"/>
    <row r="85623" ht="13.5" customHeight="1"/>
    <row r="85625" ht="13.5" customHeight="1"/>
    <row r="85627" ht="13.5" customHeight="1"/>
    <row r="85629" ht="13.5" customHeight="1"/>
    <row r="85631" ht="13.5" customHeight="1"/>
    <row r="85633" ht="13.5" customHeight="1"/>
    <row r="85635" ht="13.5" customHeight="1"/>
    <row r="85637" ht="13.5" customHeight="1"/>
    <row r="85639" ht="13.5" customHeight="1"/>
    <row r="85641" ht="13.5" customHeight="1"/>
    <row r="85643" ht="13.5" customHeight="1"/>
    <row r="85645" ht="13.5" customHeight="1"/>
    <row r="85647" ht="13.5" customHeight="1"/>
    <row r="85649" ht="13.5" customHeight="1"/>
    <row r="85651" ht="13.5" customHeight="1"/>
    <row r="85653" ht="13.5" customHeight="1"/>
    <row r="85655" ht="13.5" customHeight="1"/>
    <row r="85657" ht="13.5" customHeight="1"/>
    <row r="85659" ht="13.5" customHeight="1"/>
    <row r="85661" ht="13.5" customHeight="1"/>
    <row r="85663" ht="13.5" customHeight="1"/>
    <row r="85665" ht="13.5" customHeight="1"/>
    <row r="85667" ht="13.5" customHeight="1"/>
    <row r="85669" ht="13.5" customHeight="1"/>
    <row r="85671" ht="13.5" customHeight="1"/>
    <row r="85673" ht="13.5" customHeight="1"/>
    <row r="85675" ht="13.5" customHeight="1"/>
    <row r="85677" ht="13.5" customHeight="1"/>
    <row r="85679" ht="13.5" customHeight="1"/>
    <row r="85681" ht="13.5" customHeight="1"/>
    <row r="85683" ht="13.5" customHeight="1"/>
    <row r="85685" ht="13.5" customHeight="1"/>
    <row r="85687" ht="13.5" customHeight="1"/>
    <row r="85689" ht="13.5" customHeight="1"/>
    <row r="85691" ht="13.5" customHeight="1"/>
    <row r="85693" ht="13.5" customHeight="1"/>
    <row r="85695" ht="13.5" customHeight="1"/>
    <row r="85697" ht="13.5" customHeight="1"/>
    <row r="85699" ht="13.5" customHeight="1"/>
    <row r="85701" ht="13.5" customHeight="1"/>
    <row r="85703" ht="13.5" customHeight="1"/>
    <row r="85705" ht="13.5" customHeight="1"/>
    <row r="85707" ht="13.5" customHeight="1"/>
    <row r="85709" ht="13.5" customHeight="1"/>
    <row r="85711" ht="13.5" customHeight="1"/>
    <row r="85713" ht="13.5" customHeight="1"/>
    <row r="85715" ht="13.5" customHeight="1"/>
    <row r="85717" ht="13.5" customHeight="1"/>
    <row r="85719" ht="13.5" customHeight="1"/>
    <row r="85721" ht="13.5" customHeight="1"/>
    <row r="85723" ht="13.5" customHeight="1"/>
    <row r="85725" ht="13.5" customHeight="1"/>
    <row r="85727" ht="13.5" customHeight="1"/>
    <row r="85729" ht="13.5" customHeight="1"/>
    <row r="85731" ht="13.5" customHeight="1"/>
    <row r="85733" ht="13.5" customHeight="1"/>
    <row r="85735" ht="13.5" customHeight="1"/>
    <row r="85737" ht="13.5" customHeight="1"/>
    <row r="85739" ht="13.5" customHeight="1"/>
    <row r="85741" ht="13.5" customHeight="1"/>
    <row r="85743" ht="13.5" customHeight="1"/>
    <row r="85745" ht="13.5" customHeight="1"/>
    <row r="85747" ht="13.5" customHeight="1"/>
    <row r="85749" ht="13.5" customHeight="1"/>
    <row r="85751" ht="13.5" customHeight="1"/>
    <row r="85753" ht="13.5" customHeight="1"/>
    <row r="85755" ht="13.5" customHeight="1"/>
    <row r="85757" ht="13.5" customHeight="1"/>
    <row r="85759" ht="13.5" customHeight="1"/>
    <row r="85761" ht="13.5" customHeight="1"/>
    <row r="85763" ht="13.5" customHeight="1"/>
    <row r="85765" ht="13.5" customHeight="1"/>
    <row r="85767" ht="13.5" customHeight="1"/>
    <row r="85769" ht="13.5" customHeight="1"/>
    <row r="85771" ht="13.5" customHeight="1"/>
    <row r="85773" ht="13.5" customHeight="1"/>
    <row r="85775" ht="13.5" customHeight="1"/>
    <row r="85777" ht="13.5" customHeight="1"/>
    <row r="85779" ht="13.5" customHeight="1"/>
    <row r="85781" ht="13.5" customHeight="1"/>
    <row r="85783" ht="13.5" customHeight="1"/>
    <row r="85785" ht="13.5" customHeight="1"/>
    <row r="85787" ht="13.5" customHeight="1"/>
    <row r="85789" ht="13.5" customHeight="1"/>
    <row r="85791" ht="13.5" customHeight="1"/>
    <row r="85793" ht="13.5" customHeight="1"/>
    <row r="85795" ht="13.5" customHeight="1"/>
    <row r="85797" ht="13.5" customHeight="1"/>
    <row r="85799" ht="13.5" customHeight="1"/>
    <row r="85801" ht="13.5" customHeight="1"/>
    <row r="85803" ht="13.5" customHeight="1"/>
    <row r="85805" ht="13.5" customHeight="1"/>
    <row r="85807" ht="13.5" customHeight="1"/>
    <row r="85809" ht="13.5" customHeight="1"/>
    <row r="85811" ht="13.5" customHeight="1"/>
    <row r="85813" ht="13.5" customHeight="1"/>
    <row r="85815" ht="13.5" customHeight="1"/>
    <row r="85817" ht="13.5" customHeight="1"/>
    <row r="85819" ht="13.5" customHeight="1"/>
    <row r="85821" ht="13.5" customHeight="1"/>
    <row r="85823" ht="13.5" customHeight="1"/>
    <row r="85825" ht="13.5" customHeight="1"/>
    <row r="85827" ht="13.5" customHeight="1"/>
    <row r="85829" ht="13.5" customHeight="1"/>
    <row r="85831" ht="13.5" customHeight="1"/>
    <row r="85833" ht="13.5" customHeight="1"/>
    <row r="85835" ht="13.5" customHeight="1"/>
    <row r="85837" ht="13.5" customHeight="1"/>
    <row r="85839" ht="13.5" customHeight="1"/>
    <row r="85841" ht="13.5" customHeight="1"/>
    <row r="85843" ht="13.5" customHeight="1"/>
    <row r="85845" ht="13.5" customHeight="1"/>
    <row r="85847" ht="13.5" customHeight="1"/>
    <row r="85849" ht="13.5" customHeight="1"/>
    <row r="85851" ht="13.5" customHeight="1"/>
    <row r="85853" ht="13.5" customHeight="1"/>
    <row r="85855" ht="13.5" customHeight="1"/>
    <row r="85857" ht="13.5" customHeight="1"/>
    <row r="85859" ht="13.5" customHeight="1"/>
    <row r="85861" ht="13.5" customHeight="1"/>
    <row r="85863" ht="13.5" customHeight="1"/>
    <row r="85865" ht="13.5" customHeight="1"/>
    <row r="85867" ht="13.5" customHeight="1"/>
    <row r="85869" ht="13.5" customHeight="1"/>
    <row r="85871" ht="13.5" customHeight="1"/>
    <row r="85873" ht="13.5" customHeight="1"/>
    <row r="85875" ht="13.5" customHeight="1"/>
    <row r="85877" ht="13.5" customHeight="1"/>
    <row r="85879" ht="13.5" customHeight="1"/>
    <row r="85881" ht="13.5" customHeight="1"/>
    <row r="85883" ht="13.5" customHeight="1"/>
    <row r="85885" ht="13.5" customHeight="1"/>
    <row r="85887" ht="13.5" customHeight="1"/>
    <row r="85889" ht="13.5" customHeight="1"/>
    <row r="85891" ht="13.5" customHeight="1"/>
    <row r="85893" ht="13.5" customHeight="1"/>
    <row r="85895" ht="13.5" customHeight="1"/>
    <row r="85897" ht="13.5" customHeight="1"/>
    <row r="85899" ht="13.5" customHeight="1"/>
    <row r="85901" ht="13.5" customHeight="1"/>
    <row r="85903" ht="13.5" customHeight="1"/>
    <row r="85905" ht="13.5" customHeight="1"/>
    <row r="85907" ht="13.5" customHeight="1"/>
    <row r="85909" ht="13.5" customHeight="1"/>
    <row r="85911" ht="13.5" customHeight="1"/>
    <row r="85913" ht="13.5" customHeight="1"/>
    <row r="85915" ht="13.5" customHeight="1"/>
    <row r="85917" ht="13.5" customHeight="1"/>
    <row r="85919" ht="13.5" customHeight="1"/>
    <row r="85921" ht="13.5" customHeight="1"/>
    <row r="85923" ht="13.5" customHeight="1"/>
    <row r="85925" ht="13.5" customHeight="1"/>
    <row r="85927" ht="13.5" customHeight="1"/>
    <row r="85929" ht="13.5" customHeight="1"/>
    <row r="85931" ht="13.5" customHeight="1"/>
    <row r="85933" ht="13.5" customHeight="1"/>
    <row r="85935" ht="13.5" customHeight="1"/>
    <row r="85937" ht="13.5" customHeight="1"/>
    <row r="85939" ht="13.5" customHeight="1"/>
    <row r="85941" ht="13.5" customHeight="1"/>
    <row r="85943" ht="13.5" customHeight="1"/>
    <row r="85945" ht="13.5" customHeight="1"/>
    <row r="85947" ht="13.5" customHeight="1"/>
    <row r="85949" ht="13.5" customHeight="1"/>
    <row r="85951" ht="13.5" customHeight="1"/>
    <row r="85953" ht="13.5" customHeight="1"/>
    <row r="85955" ht="13.5" customHeight="1"/>
    <row r="85957" ht="13.5" customHeight="1"/>
    <row r="85959" ht="13.5" customHeight="1"/>
    <row r="85961" ht="13.5" customHeight="1"/>
    <row r="85963" ht="13.5" customHeight="1"/>
    <row r="85965" ht="13.5" customHeight="1"/>
    <row r="85967" ht="13.5" customHeight="1"/>
    <row r="85969" ht="13.5" customHeight="1"/>
    <row r="85971" ht="13.5" customHeight="1"/>
    <row r="85973" ht="13.5" customHeight="1"/>
    <row r="85975" ht="13.5" customHeight="1"/>
    <row r="85977" ht="13.5" customHeight="1"/>
    <row r="85979" ht="13.5" customHeight="1"/>
    <row r="85981" ht="13.5" customHeight="1"/>
    <row r="85983" ht="13.5" customHeight="1"/>
    <row r="85985" ht="13.5" customHeight="1"/>
    <row r="85987" ht="13.5" customHeight="1"/>
    <row r="85989" ht="13.5" customHeight="1"/>
    <row r="85991" ht="13.5" customHeight="1"/>
    <row r="85993" ht="13.5" customHeight="1"/>
    <row r="85995" ht="13.5" customHeight="1"/>
    <row r="85997" ht="13.5" customHeight="1"/>
    <row r="85999" ht="13.5" customHeight="1"/>
    <row r="86001" ht="13.5" customHeight="1"/>
    <row r="86003" ht="13.5" customHeight="1"/>
    <row r="86005" ht="13.5" customHeight="1"/>
    <row r="86007" ht="13.5" customHeight="1"/>
    <row r="86009" ht="13.5" customHeight="1"/>
    <row r="86011" ht="13.5" customHeight="1"/>
    <row r="86013" ht="13.5" customHeight="1"/>
    <row r="86015" ht="13.5" customHeight="1"/>
    <row r="86017" ht="13.5" customHeight="1"/>
    <row r="86019" ht="13.5" customHeight="1"/>
    <row r="86021" ht="13.5" customHeight="1"/>
    <row r="86023" ht="13.5" customHeight="1"/>
    <row r="86025" ht="13.5" customHeight="1"/>
    <row r="86027" ht="13.5" customHeight="1"/>
    <row r="86029" ht="13.5" customHeight="1"/>
    <row r="86031" ht="13.5" customHeight="1"/>
    <row r="86033" ht="13.5" customHeight="1"/>
    <row r="86035" ht="13.5" customHeight="1"/>
    <row r="86037" ht="13.5" customHeight="1"/>
    <row r="86039" ht="13.5" customHeight="1"/>
    <row r="86041" ht="13.5" customHeight="1"/>
    <row r="86043" ht="13.5" customHeight="1"/>
    <row r="86045" ht="13.5" customHeight="1"/>
    <row r="86047" ht="13.5" customHeight="1"/>
    <row r="86049" ht="13.5" customHeight="1"/>
    <row r="86051" ht="13.5" customHeight="1"/>
    <row r="86053" ht="13.5" customHeight="1"/>
    <row r="86055" ht="13.5" customHeight="1"/>
    <row r="86057" ht="13.5" customHeight="1"/>
    <row r="86059" ht="13.5" customHeight="1"/>
    <row r="86061" ht="13.5" customHeight="1"/>
    <row r="86063" ht="13.5" customHeight="1"/>
    <row r="86065" ht="13.5" customHeight="1"/>
    <row r="86067" ht="13.5" customHeight="1"/>
    <row r="86069" ht="13.5" customHeight="1"/>
    <row r="86071" ht="13.5" customHeight="1"/>
    <row r="86073" ht="13.5" customHeight="1"/>
    <row r="86075" ht="13.5" customHeight="1"/>
    <row r="86077" ht="13.5" customHeight="1"/>
    <row r="86079" ht="13.5" customHeight="1"/>
    <row r="86081" ht="13.5" customHeight="1"/>
    <row r="86083" ht="13.5" customHeight="1"/>
    <row r="86085" ht="13.5" customHeight="1"/>
    <row r="86087" ht="13.5" customHeight="1"/>
    <row r="86089" ht="13.5" customHeight="1"/>
    <row r="86091" ht="13.5" customHeight="1"/>
    <row r="86093" ht="13.5" customHeight="1"/>
    <row r="86095" ht="13.5" customHeight="1"/>
    <row r="86097" ht="13.5" customHeight="1"/>
    <row r="86099" ht="13.5" customHeight="1"/>
    <row r="86101" ht="13.5" customHeight="1"/>
    <row r="86103" ht="13.5" customHeight="1"/>
    <row r="86105" ht="13.5" customHeight="1"/>
    <row r="86107" ht="13.5" customHeight="1"/>
    <row r="86109" ht="13.5" customHeight="1"/>
    <row r="86111" ht="13.5" customHeight="1"/>
    <row r="86113" ht="13.5" customHeight="1"/>
    <row r="86115" ht="13.5" customHeight="1"/>
    <row r="86117" ht="13.5" customHeight="1"/>
    <row r="86119" ht="13.5" customHeight="1"/>
    <row r="86121" ht="13.5" customHeight="1"/>
    <row r="86123" ht="13.5" customHeight="1"/>
    <row r="86125" ht="13.5" customHeight="1"/>
    <row r="86127" ht="13.5" customHeight="1"/>
    <row r="86129" ht="13.5" customHeight="1"/>
    <row r="86131" ht="13.5" customHeight="1"/>
    <row r="86133" ht="13.5" customHeight="1"/>
    <row r="86135" ht="13.5" customHeight="1"/>
    <row r="86137" ht="13.5" customHeight="1"/>
    <row r="86139" ht="13.5" customHeight="1"/>
    <row r="86141" ht="13.5" customHeight="1"/>
    <row r="86143" ht="13.5" customHeight="1"/>
    <row r="86145" ht="13.5" customHeight="1"/>
    <row r="86147" ht="13.5" customHeight="1"/>
    <row r="86149" ht="13.5" customHeight="1"/>
    <row r="86151" ht="13.5" customHeight="1"/>
    <row r="86153" ht="13.5" customHeight="1"/>
    <row r="86155" ht="13.5" customHeight="1"/>
    <row r="86157" ht="13.5" customHeight="1"/>
    <row r="86159" ht="13.5" customHeight="1"/>
    <row r="86161" ht="13.5" customHeight="1"/>
    <row r="86163" ht="13.5" customHeight="1"/>
    <row r="86165" ht="13.5" customHeight="1"/>
    <row r="86167" ht="13.5" customHeight="1"/>
    <row r="86169" ht="13.5" customHeight="1"/>
    <row r="86171" ht="13.5" customHeight="1"/>
    <row r="86173" ht="13.5" customHeight="1"/>
    <row r="86175" ht="13.5" customHeight="1"/>
    <row r="86177" ht="13.5" customHeight="1"/>
    <row r="86179" ht="13.5" customHeight="1"/>
    <row r="86181" ht="13.5" customHeight="1"/>
    <row r="86183" ht="13.5" customHeight="1"/>
    <row r="86185" ht="13.5" customHeight="1"/>
    <row r="86187" ht="13.5" customHeight="1"/>
    <row r="86189" ht="13.5" customHeight="1"/>
    <row r="86191" ht="13.5" customHeight="1"/>
    <row r="86193" ht="13.5" customHeight="1"/>
    <row r="86195" ht="13.5" customHeight="1"/>
    <row r="86197" ht="13.5" customHeight="1"/>
    <row r="86199" ht="13.5" customHeight="1"/>
    <row r="86201" ht="13.5" customHeight="1"/>
    <row r="86203" ht="13.5" customHeight="1"/>
    <row r="86205" ht="13.5" customHeight="1"/>
    <row r="86207" ht="13.5" customHeight="1"/>
    <row r="86209" ht="13.5" customHeight="1"/>
    <row r="86211" ht="13.5" customHeight="1"/>
    <row r="86213" ht="13.5" customHeight="1"/>
    <row r="86215" ht="13.5" customHeight="1"/>
    <row r="86217" ht="13.5" customHeight="1"/>
    <row r="86219" ht="13.5" customHeight="1"/>
    <row r="86221" ht="13.5" customHeight="1"/>
    <row r="86223" ht="13.5" customHeight="1"/>
    <row r="86225" ht="13.5" customHeight="1"/>
    <row r="86227" ht="13.5" customHeight="1"/>
    <row r="86229" ht="13.5" customHeight="1"/>
    <row r="86231" ht="13.5" customHeight="1"/>
    <row r="86233" ht="13.5" customHeight="1"/>
    <row r="86235" ht="13.5" customHeight="1"/>
    <row r="86237" ht="13.5" customHeight="1"/>
    <row r="86239" ht="13.5" customHeight="1"/>
    <row r="86241" ht="13.5" customHeight="1"/>
    <row r="86243" ht="13.5" customHeight="1"/>
    <row r="86245" ht="13.5" customHeight="1"/>
    <row r="86247" ht="13.5" customHeight="1"/>
    <row r="86249" ht="13.5" customHeight="1"/>
    <row r="86251" ht="13.5" customHeight="1"/>
    <row r="86253" ht="13.5" customHeight="1"/>
    <row r="86255" ht="13.5" customHeight="1"/>
    <row r="86257" ht="13.5" customHeight="1"/>
    <row r="86259" ht="13.5" customHeight="1"/>
    <row r="86261" ht="13.5" customHeight="1"/>
    <row r="86263" ht="13.5" customHeight="1"/>
    <row r="86265" ht="13.5" customHeight="1"/>
    <row r="86267" ht="13.5" customHeight="1"/>
    <row r="86269" ht="13.5" customHeight="1"/>
    <row r="86271" ht="13.5" customHeight="1"/>
    <row r="86273" ht="13.5" customHeight="1"/>
    <row r="86275" ht="13.5" customHeight="1"/>
    <row r="86277" ht="13.5" customHeight="1"/>
    <row r="86279" ht="13.5" customHeight="1"/>
    <row r="86281" ht="13.5" customHeight="1"/>
    <row r="86283" ht="13.5" customHeight="1"/>
    <row r="86285" ht="13.5" customHeight="1"/>
    <row r="86287" ht="13.5" customHeight="1"/>
    <row r="86289" ht="13.5" customHeight="1"/>
    <row r="86291" ht="13.5" customHeight="1"/>
    <row r="86293" ht="13.5" customHeight="1"/>
    <row r="86295" ht="13.5" customHeight="1"/>
    <row r="86297" ht="13.5" customHeight="1"/>
    <row r="86299" ht="13.5" customHeight="1"/>
    <row r="86301" ht="13.5" customHeight="1"/>
    <row r="86303" ht="13.5" customHeight="1"/>
    <row r="86305" ht="13.5" customHeight="1"/>
    <row r="86307" ht="13.5" customHeight="1"/>
    <row r="86309" ht="13.5" customHeight="1"/>
    <row r="86311" ht="13.5" customHeight="1"/>
    <row r="86313" ht="13.5" customHeight="1"/>
    <row r="86315" ht="13.5" customHeight="1"/>
    <row r="86317" ht="13.5" customHeight="1"/>
    <row r="86319" ht="13.5" customHeight="1"/>
    <row r="86321" ht="13.5" customHeight="1"/>
    <row r="86323" ht="13.5" customHeight="1"/>
    <row r="86325" ht="13.5" customHeight="1"/>
    <row r="86327" ht="13.5" customHeight="1"/>
    <row r="86329" ht="13.5" customHeight="1"/>
    <row r="86331" ht="13.5" customHeight="1"/>
    <row r="86333" ht="13.5" customHeight="1"/>
    <row r="86335" ht="13.5" customHeight="1"/>
    <row r="86337" ht="13.5" customHeight="1"/>
    <row r="86339" ht="13.5" customHeight="1"/>
    <row r="86341" ht="13.5" customHeight="1"/>
    <row r="86343" ht="13.5" customHeight="1"/>
    <row r="86345" ht="13.5" customHeight="1"/>
    <row r="86347" ht="13.5" customHeight="1"/>
    <row r="86349" ht="13.5" customHeight="1"/>
    <row r="86351" ht="13.5" customHeight="1"/>
    <row r="86353" ht="13.5" customHeight="1"/>
    <row r="86355" ht="13.5" customHeight="1"/>
    <row r="86357" ht="13.5" customHeight="1"/>
    <row r="86359" ht="13.5" customHeight="1"/>
    <row r="86361" ht="13.5" customHeight="1"/>
    <row r="86363" ht="13.5" customHeight="1"/>
    <row r="86365" ht="13.5" customHeight="1"/>
    <row r="86367" ht="13.5" customHeight="1"/>
    <row r="86369" ht="13.5" customHeight="1"/>
    <row r="86371" ht="13.5" customHeight="1"/>
    <row r="86373" ht="13.5" customHeight="1"/>
    <row r="86375" ht="13.5" customHeight="1"/>
    <row r="86377" ht="13.5" customHeight="1"/>
    <row r="86379" ht="13.5" customHeight="1"/>
    <row r="86381" ht="13.5" customHeight="1"/>
    <row r="86383" ht="13.5" customHeight="1"/>
    <row r="86385" ht="13.5" customHeight="1"/>
    <row r="86387" ht="13.5" customHeight="1"/>
    <row r="86389" ht="13.5" customHeight="1"/>
    <row r="86391" ht="13.5" customHeight="1"/>
    <row r="86393" ht="13.5" customHeight="1"/>
    <row r="86395" ht="13.5" customHeight="1"/>
    <row r="86397" ht="13.5" customHeight="1"/>
    <row r="86399" ht="13.5" customHeight="1"/>
    <row r="86401" ht="13.5" customHeight="1"/>
    <row r="86403" ht="13.5" customHeight="1"/>
    <row r="86405" ht="13.5" customHeight="1"/>
    <row r="86407" ht="13.5" customHeight="1"/>
    <row r="86409" ht="13.5" customHeight="1"/>
    <row r="86411" ht="13.5" customHeight="1"/>
    <row r="86413" ht="13.5" customHeight="1"/>
    <row r="86415" ht="13.5" customHeight="1"/>
    <row r="86417" ht="13.5" customHeight="1"/>
    <row r="86419" ht="13.5" customHeight="1"/>
    <row r="86421" ht="13.5" customHeight="1"/>
    <row r="86423" ht="13.5" customHeight="1"/>
    <row r="86425" ht="13.5" customHeight="1"/>
    <row r="86427" ht="13.5" customHeight="1"/>
    <row r="86429" ht="13.5" customHeight="1"/>
    <row r="86431" ht="13.5" customHeight="1"/>
    <row r="86433" ht="13.5" customHeight="1"/>
    <row r="86435" ht="13.5" customHeight="1"/>
    <row r="86437" ht="13.5" customHeight="1"/>
    <row r="86439" ht="13.5" customHeight="1"/>
    <row r="86441" ht="13.5" customHeight="1"/>
    <row r="86443" ht="13.5" customHeight="1"/>
    <row r="86445" ht="13.5" customHeight="1"/>
    <row r="86447" ht="13.5" customHeight="1"/>
    <row r="86449" ht="13.5" customHeight="1"/>
    <row r="86451" ht="13.5" customHeight="1"/>
    <row r="86453" ht="13.5" customHeight="1"/>
    <row r="86455" ht="13.5" customHeight="1"/>
    <row r="86457" ht="13.5" customHeight="1"/>
    <row r="86459" ht="13.5" customHeight="1"/>
    <row r="86461" ht="13.5" customHeight="1"/>
    <row r="86463" ht="13.5" customHeight="1"/>
    <row r="86465" ht="13.5" customHeight="1"/>
    <row r="86467" ht="13.5" customHeight="1"/>
    <row r="86469" ht="13.5" customHeight="1"/>
    <row r="86471" ht="13.5" customHeight="1"/>
    <row r="86473" ht="13.5" customHeight="1"/>
    <row r="86475" ht="13.5" customHeight="1"/>
    <row r="86477" ht="13.5" customHeight="1"/>
    <row r="86479" ht="13.5" customHeight="1"/>
    <row r="86481" ht="13.5" customHeight="1"/>
    <row r="86483" ht="13.5" customHeight="1"/>
    <row r="86485" ht="13.5" customHeight="1"/>
    <row r="86487" ht="13.5" customHeight="1"/>
    <row r="86489" ht="13.5" customHeight="1"/>
    <row r="86491" ht="13.5" customHeight="1"/>
    <row r="86493" ht="13.5" customHeight="1"/>
    <row r="86495" ht="13.5" customHeight="1"/>
    <row r="86497" ht="13.5" customHeight="1"/>
    <row r="86499" ht="13.5" customHeight="1"/>
    <row r="86501" ht="13.5" customHeight="1"/>
    <row r="86503" ht="13.5" customHeight="1"/>
    <row r="86505" ht="13.5" customHeight="1"/>
    <row r="86507" ht="13.5" customHeight="1"/>
    <row r="86509" ht="13.5" customHeight="1"/>
    <row r="86511" ht="13.5" customHeight="1"/>
    <row r="86513" ht="13.5" customHeight="1"/>
    <row r="86515" ht="13.5" customHeight="1"/>
    <row r="86517" ht="13.5" customHeight="1"/>
    <row r="86519" ht="13.5" customHeight="1"/>
    <row r="86521" ht="13.5" customHeight="1"/>
    <row r="86523" ht="13.5" customHeight="1"/>
    <row r="86525" ht="13.5" customHeight="1"/>
    <row r="86527" ht="13.5" customHeight="1"/>
    <row r="86529" ht="13.5" customHeight="1"/>
    <row r="86531" ht="13.5" customHeight="1"/>
    <row r="86533" ht="13.5" customHeight="1"/>
    <row r="86535" ht="13.5" customHeight="1"/>
    <row r="86537" ht="13.5" customHeight="1"/>
    <row r="86539" ht="13.5" customHeight="1"/>
    <row r="86541" ht="13.5" customHeight="1"/>
    <row r="86543" ht="13.5" customHeight="1"/>
    <row r="86545" ht="13.5" customHeight="1"/>
    <row r="86547" ht="13.5" customHeight="1"/>
    <row r="86549" ht="13.5" customHeight="1"/>
    <row r="86551" ht="13.5" customHeight="1"/>
    <row r="86553" ht="13.5" customHeight="1"/>
    <row r="86555" ht="13.5" customHeight="1"/>
    <row r="86557" ht="13.5" customHeight="1"/>
    <row r="86559" ht="13.5" customHeight="1"/>
    <row r="86561" ht="13.5" customHeight="1"/>
    <row r="86563" ht="13.5" customHeight="1"/>
    <row r="86565" ht="13.5" customHeight="1"/>
    <row r="86567" ht="13.5" customHeight="1"/>
    <row r="86569" ht="13.5" customHeight="1"/>
    <row r="86571" ht="13.5" customHeight="1"/>
    <row r="86573" ht="13.5" customHeight="1"/>
    <row r="86575" ht="13.5" customHeight="1"/>
    <row r="86577" ht="13.5" customHeight="1"/>
    <row r="86579" ht="13.5" customHeight="1"/>
    <row r="86581" ht="13.5" customHeight="1"/>
    <row r="86583" ht="13.5" customHeight="1"/>
    <row r="86585" ht="13.5" customHeight="1"/>
    <row r="86587" ht="13.5" customHeight="1"/>
    <row r="86589" ht="13.5" customHeight="1"/>
    <row r="86591" ht="13.5" customHeight="1"/>
    <row r="86593" ht="13.5" customHeight="1"/>
    <row r="86595" ht="13.5" customHeight="1"/>
    <row r="86597" ht="13.5" customHeight="1"/>
    <row r="86599" ht="13.5" customHeight="1"/>
    <row r="86601" ht="13.5" customHeight="1"/>
    <row r="86603" ht="13.5" customHeight="1"/>
    <row r="86605" ht="13.5" customHeight="1"/>
    <row r="86607" ht="13.5" customHeight="1"/>
    <row r="86609" ht="13.5" customHeight="1"/>
    <row r="86611" ht="13.5" customHeight="1"/>
    <row r="86613" ht="13.5" customHeight="1"/>
    <row r="86615" ht="13.5" customHeight="1"/>
    <row r="86617" ht="13.5" customHeight="1"/>
    <row r="86619" ht="13.5" customHeight="1"/>
    <row r="86621" ht="13.5" customHeight="1"/>
    <row r="86623" ht="13.5" customHeight="1"/>
    <row r="86625" ht="13.5" customHeight="1"/>
    <row r="86627" ht="13.5" customHeight="1"/>
    <row r="86629" ht="13.5" customHeight="1"/>
    <row r="86631" ht="13.5" customHeight="1"/>
    <row r="86633" ht="13.5" customHeight="1"/>
    <row r="86635" ht="13.5" customHeight="1"/>
    <row r="86637" ht="13.5" customHeight="1"/>
    <row r="86639" ht="13.5" customHeight="1"/>
    <row r="86641" ht="13.5" customHeight="1"/>
    <row r="86643" ht="13.5" customHeight="1"/>
    <row r="86645" ht="13.5" customHeight="1"/>
    <row r="86647" ht="13.5" customHeight="1"/>
    <row r="86649" ht="13.5" customHeight="1"/>
    <row r="86651" ht="13.5" customHeight="1"/>
    <row r="86653" ht="13.5" customHeight="1"/>
    <row r="86655" ht="13.5" customHeight="1"/>
    <row r="86657" ht="13.5" customHeight="1"/>
    <row r="86659" ht="13.5" customHeight="1"/>
    <row r="86661" ht="13.5" customHeight="1"/>
    <row r="86663" ht="13.5" customHeight="1"/>
    <row r="86665" ht="13.5" customHeight="1"/>
    <row r="86667" ht="13.5" customHeight="1"/>
    <row r="86669" ht="13.5" customHeight="1"/>
    <row r="86671" ht="13.5" customHeight="1"/>
    <row r="86673" ht="13.5" customHeight="1"/>
    <row r="86675" ht="13.5" customHeight="1"/>
    <row r="86677" ht="13.5" customHeight="1"/>
    <row r="86679" ht="13.5" customHeight="1"/>
    <row r="86681" ht="13.5" customHeight="1"/>
    <row r="86683" ht="13.5" customHeight="1"/>
    <row r="86685" ht="13.5" customHeight="1"/>
    <row r="86687" ht="13.5" customHeight="1"/>
    <row r="86689" ht="13.5" customHeight="1"/>
    <row r="86691" ht="13.5" customHeight="1"/>
    <row r="86693" ht="13.5" customHeight="1"/>
    <row r="86695" ht="13.5" customHeight="1"/>
    <row r="86697" ht="13.5" customHeight="1"/>
    <row r="86699" ht="13.5" customHeight="1"/>
    <row r="86701" ht="13.5" customHeight="1"/>
    <row r="86703" ht="13.5" customHeight="1"/>
    <row r="86705" ht="13.5" customHeight="1"/>
    <row r="86707" ht="13.5" customHeight="1"/>
    <row r="86709" ht="13.5" customHeight="1"/>
    <row r="86711" ht="13.5" customHeight="1"/>
    <row r="86713" ht="13.5" customHeight="1"/>
    <row r="86715" ht="13.5" customHeight="1"/>
    <row r="86717" ht="13.5" customHeight="1"/>
    <row r="86719" ht="13.5" customHeight="1"/>
    <row r="86721" ht="13.5" customHeight="1"/>
    <row r="86723" ht="13.5" customHeight="1"/>
    <row r="86725" ht="13.5" customHeight="1"/>
    <row r="86727" ht="13.5" customHeight="1"/>
    <row r="86729" ht="13.5" customHeight="1"/>
    <row r="86731" ht="13.5" customHeight="1"/>
    <row r="86733" ht="13.5" customHeight="1"/>
    <row r="86735" ht="13.5" customHeight="1"/>
    <row r="86737" ht="13.5" customHeight="1"/>
    <row r="86739" ht="13.5" customHeight="1"/>
    <row r="86741" ht="13.5" customHeight="1"/>
    <row r="86743" ht="13.5" customHeight="1"/>
    <row r="86745" ht="13.5" customHeight="1"/>
    <row r="86747" ht="13.5" customHeight="1"/>
    <row r="86749" ht="13.5" customHeight="1"/>
    <row r="86751" ht="13.5" customHeight="1"/>
    <row r="86753" ht="13.5" customHeight="1"/>
    <row r="86755" ht="13.5" customHeight="1"/>
    <row r="86757" ht="13.5" customHeight="1"/>
    <row r="86759" ht="13.5" customHeight="1"/>
    <row r="86761" ht="13.5" customHeight="1"/>
    <row r="86763" ht="13.5" customHeight="1"/>
    <row r="86765" ht="13.5" customHeight="1"/>
    <row r="86767" ht="13.5" customHeight="1"/>
    <row r="86769" ht="13.5" customHeight="1"/>
    <row r="86771" ht="13.5" customHeight="1"/>
    <row r="86773" ht="13.5" customHeight="1"/>
    <row r="86775" ht="13.5" customHeight="1"/>
    <row r="86777" ht="13.5" customHeight="1"/>
    <row r="86779" ht="13.5" customHeight="1"/>
    <row r="86781" ht="13.5" customHeight="1"/>
    <row r="86783" ht="13.5" customHeight="1"/>
    <row r="86785" ht="13.5" customHeight="1"/>
    <row r="86787" ht="13.5" customHeight="1"/>
    <row r="86789" ht="13.5" customHeight="1"/>
    <row r="86791" ht="13.5" customHeight="1"/>
    <row r="86793" ht="13.5" customHeight="1"/>
    <row r="86795" ht="13.5" customHeight="1"/>
    <row r="86797" ht="13.5" customHeight="1"/>
    <row r="86799" ht="13.5" customHeight="1"/>
    <row r="86801" ht="13.5" customHeight="1"/>
    <row r="86803" ht="13.5" customHeight="1"/>
    <row r="86805" ht="13.5" customHeight="1"/>
    <row r="86807" ht="13.5" customHeight="1"/>
    <row r="86809" ht="13.5" customHeight="1"/>
    <row r="86811" ht="13.5" customHeight="1"/>
    <row r="86813" ht="13.5" customHeight="1"/>
    <row r="86815" ht="13.5" customHeight="1"/>
    <row r="86817" ht="13.5" customHeight="1"/>
    <row r="86819" ht="13.5" customHeight="1"/>
    <row r="86821" ht="13.5" customHeight="1"/>
    <row r="86823" ht="13.5" customHeight="1"/>
    <row r="86825" ht="13.5" customHeight="1"/>
    <row r="86827" ht="13.5" customHeight="1"/>
    <row r="86829" ht="13.5" customHeight="1"/>
    <row r="86831" ht="13.5" customHeight="1"/>
    <row r="86833" ht="13.5" customHeight="1"/>
    <row r="86835" ht="13.5" customHeight="1"/>
    <row r="86837" ht="13.5" customHeight="1"/>
    <row r="86839" ht="13.5" customHeight="1"/>
    <row r="86841" ht="13.5" customHeight="1"/>
    <row r="86843" ht="13.5" customHeight="1"/>
    <row r="86845" ht="13.5" customHeight="1"/>
    <row r="86847" ht="13.5" customHeight="1"/>
    <row r="86849" ht="13.5" customHeight="1"/>
    <row r="86851" ht="13.5" customHeight="1"/>
    <row r="86853" ht="13.5" customHeight="1"/>
    <row r="86855" ht="13.5" customHeight="1"/>
    <row r="86857" ht="13.5" customHeight="1"/>
    <row r="86859" ht="13.5" customHeight="1"/>
    <row r="86861" ht="13.5" customHeight="1"/>
    <row r="86863" ht="13.5" customHeight="1"/>
    <row r="86865" ht="13.5" customHeight="1"/>
    <row r="86867" ht="13.5" customHeight="1"/>
    <row r="86869" ht="13.5" customHeight="1"/>
    <row r="86871" ht="13.5" customHeight="1"/>
    <row r="86873" ht="13.5" customHeight="1"/>
    <row r="86875" ht="13.5" customHeight="1"/>
    <row r="86877" ht="13.5" customHeight="1"/>
    <row r="86879" ht="13.5" customHeight="1"/>
    <row r="86881" ht="13.5" customHeight="1"/>
    <row r="86883" ht="13.5" customHeight="1"/>
    <row r="86885" ht="13.5" customHeight="1"/>
    <row r="86887" ht="13.5" customHeight="1"/>
    <row r="86889" ht="13.5" customHeight="1"/>
    <row r="86891" ht="13.5" customHeight="1"/>
    <row r="86893" ht="13.5" customHeight="1"/>
    <row r="86895" ht="13.5" customHeight="1"/>
    <row r="86897" ht="13.5" customHeight="1"/>
    <row r="86899" ht="13.5" customHeight="1"/>
    <row r="86901" ht="13.5" customHeight="1"/>
    <row r="86903" ht="13.5" customHeight="1"/>
    <row r="86905" ht="13.5" customHeight="1"/>
    <row r="86907" ht="13.5" customHeight="1"/>
    <row r="86909" ht="13.5" customHeight="1"/>
    <row r="86911" ht="13.5" customHeight="1"/>
    <row r="86913" ht="13.5" customHeight="1"/>
    <row r="86915" ht="13.5" customHeight="1"/>
    <row r="86917" ht="13.5" customHeight="1"/>
    <row r="86919" ht="13.5" customHeight="1"/>
    <row r="86921" ht="13.5" customHeight="1"/>
    <row r="86923" ht="13.5" customHeight="1"/>
    <row r="86925" ht="13.5" customHeight="1"/>
    <row r="86927" ht="13.5" customHeight="1"/>
    <row r="86929" ht="13.5" customHeight="1"/>
    <row r="86931" ht="13.5" customHeight="1"/>
    <row r="86933" ht="13.5" customHeight="1"/>
    <row r="86935" ht="13.5" customHeight="1"/>
    <row r="86937" ht="13.5" customHeight="1"/>
    <row r="86939" ht="13.5" customHeight="1"/>
    <row r="86941" ht="13.5" customHeight="1"/>
    <row r="86943" ht="13.5" customHeight="1"/>
    <row r="86945" ht="13.5" customHeight="1"/>
    <row r="86947" ht="13.5" customHeight="1"/>
    <row r="86949" ht="13.5" customHeight="1"/>
    <row r="86951" ht="13.5" customHeight="1"/>
    <row r="86953" ht="13.5" customHeight="1"/>
    <row r="86955" ht="13.5" customHeight="1"/>
    <row r="86957" ht="13.5" customHeight="1"/>
    <row r="86959" ht="13.5" customHeight="1"/>
    <row r="86961" ht="13.5" customHeight="1"/>
    <row r="86963" ht="13.5" customHeight="1"/>
    <row r="86965" ht="13.5" customHeight="1"/>
    <row r="86967" ht="13.5" customHeight="1"/>
    <row r="86969" ht="13.5" customHeight="1"/>
    <row r="86971" ht="13.5" customHeight="1"/>
    <row r="86973" ht="13.5" customHeight="1"/>
    <row r="86975" ht="13.5" customHeight="1"/>
    <row r="86977" ht="13.5" customHeight="1"/>
    <row r="86979" ht="13.5" customHeight="1"/>
    <row r="86981" ht="13.5" customHeight="1"/>
    <row r="86983" ht="13.5" customHeight="1"/>
    <row r="86985" ht="13.5" customHeight="1"/>
    <row r="86987" ht="13.5" customHeight="1"/>
    <row r="86989" ht="13.5" customHeight="1"/>
    <row r="86991" ht="13.5" customHeight="1"/>
    <row r="86993" ht="13.5" customHeight="1"/>
    <row r="86995" ht="13.5" customHeight="1"/>
    <row r="86997" ht="13.5" customHeight="1"/>
    <row r="86999" ht="13.5" customHeight="1"/>
    <row r="87001" ht="13.5" customHeight="1"/>
    <row r="87003" ht="13.5" customHeight="1"/>
    <row r="87005" ht="13.5" customHeight="1"/>
    <row r="87007" ht="13.5" customHeight="1"/>
    <row r="87009" ht="13.5" customHeight="1"/>
    <row r="87011" ht="13.5" customHeight="1"/>
    <row r="87013" ht="13.5" customHeight="1"/>
    <row r="87015" ht="13.5" customHeight="1"/>
    <row r="87017" ht="13.5" customHeight="1"/>
    <row r="87019" ht="13.5" customHeight="1"/>
    <row r="87021" ht="13.5" customHeight="1"/>
    <row r="87023" ht="13.5" customHeight="1"/>
    <row r="87025" ht="13.5" customHeight="1"/>
    <row r="87027" ht="13.5" customHeight="1"/>
    <row r="87029" ht="13.5" customHeight="1"/>
    <row r="87031" ht="13.5" customHeight="1"/>
    <row r="87033" ht="13.5" customHeight="1"/>
    <row r="87035" ht="13.5" customHeight="1"/>
    <row r="87037" ht="13.5" customHeight="1"/>
    <row r="87039" ht="13.5" customHeight="1"/>
    <row r="87041" ht="13.5" customHeight="1"/>
    <row r="87043" ht="13.5" customHeight="1"/>
    <row r="87045" ht="13.5" customHeight="1"/>
    <row r="87047" ht="13.5" customHeight="1"/>
    <row r="87049" ht="13.5" customHeight="1"/>
    <row r="87051" ht="13.5" customHeight="1"/>
    <row r="87053" ht="13.5" customHeight="1"/>
    <row r="87055" ht="13.5" customHeight="1"/>
    <row r="87057" ht="13.5" customHeight="1"/>
    <row r="87059" ht="13.5" customHeight="1"/>
    <row r="87061" ht="13.5" customHeight="1"/>
    <row r="87063" ht="13.5" customHeight="1"/>
    <row r="87065" ht="13.5" customHeight="1"/>
    <row r="87067" ht="13.5" customHeight="1"/>
    <row r="87069" ht="13.5" customHeight="1"/>
    <row r="87071" ht="13.5" customHeight="1"/>
    <row r="87073" ht="13.5" customHeight="1"/>
    <row r="87075" ht="13.5" customHeight="1"/>
    <row r="87077" ht="13.5" customHeight="1"/>
    <row r="87079" ht="13.5" customHeight="1"/>
    <row r="87081" ht="13.5" customHeight="1"/>
    <row r="87083" ht="13.5" customHeight="1"/>
    <row r="87085" ht="13.5" customHeight="1"/>
    <row r="87087" ht="13.5" customHeight="1"/>
    <row r="87089" ht="13.5" customHeight="1"/>
    <row r="87091" ht="13.5" customHeight="1"/>
    <row r="87093" ht="13.5" customHeight="1"/>
    <row r="87095" ht="13.5" customHeight="1"/>
    <row r="87097" ht="13.5" customHeight="1"/>
    <row r="87099" ht="13.5" customHeight="1"/>
    <row r="87101" ht="13.5" customHeight="1"/>
    <row r="87103" ht="13.5" customHeight="1"/>
    <row r="87105" ht="13.5" customHeight="1"/>
    <row r="87107" ht="13.5" customHeight="1"/>
    <row r="87109" ht="13.5" customHeight="1"/>
    <row r="87111" ht="13.5" customHeight="1"/>
    <row r="87113" ht="13.5" customHeight="1"/>
    <row r="87115" ht="13.5" customHeight="1"/>
    <row r="87117" ht="13.5" customHeight="1"/>
    <row r="87119" ht="13.5" customHeight="1"/>
    <row r="87121" ht="13.5" customHeight="1"/>
    <row r="87123" ht="13.5" customHeight="1"/>
    <row r="87125" ht="13.5" customHeight="1"/>
    <row r="87127" ht="13.5" customHeight="1"/>
    <row r="87129" ht="13.5" customHeight="1"/>
    <row r="87131" ht="13.5" customHeight="1"/>
    <row r="87133" ht="13.5" customHeight="1"/>
    <row r="87135" ht="13.5" customHeight="1"/>
    <row r="87137" ht="13.5" customHeight="1"/>
    <row r="87139" ht="13.5" customHeight="1"/>
    <row r="87141" ht="13.5" customHeight="1"/>
    <row r="87143" ht="13.5" customHeight="1"/>
    <row r="87145" ht="13.5" customHeight="1"/>
    <row r="87147" ht="13.5" customHeight="1"/>
    <row r="87149" ht="13.5" customHeight="1"/>
    <row r="87151" ht="13.5" customHeight="1"/>
    <row r="87153" ht="13.5" customHeight="1"/>
    <row r="87155" ht="13.5" customHeight="1"/>
    <row r="87157" ht="13.5" customHeight="1"/>
    <row r="87159" ht="13.5" customHeight="1"/>
    <row r="87161" ht="13.5" customHeight="1"/>
    <row r="87163" ht="13.5" customHeight="1"/>
    <row r="87165" ht="13.5" customHeight="1"/>
    <row r="87167" ht="13.5" customHeight="1"/>
    <row r="87169" ht="13.5" customHeight="1"/>
    <row r="87171" ht="13.5" customHeight="1"/>
    <row r="87173" ht="13.5" customHeight="1"/>
    <row r="87175" ht="13.5" customHeight="1"/>
    <row r="87177" ht="13.5" customHeight="1"/>
    <row r="87179" ht="13.5" customHeight="1"/>
    <row r="87181" ht="13.5" customHeight="1"/>
    <row r="87183" ht="13.5" customHeight="1"/>
    <row r="87185" ht="13.5" customHeight="1"/>
    <row r="87187" ht="13.5" customHeight="1"/>
    <row r="87189" ht="13.5" customHeight="1"/>
    <row r="87191" ht="13.5" customHeight="1"/>
    <row r="87193" ht="13.5" customHeight="1"/>
    <row r="87195" ht="13.5" customHeight="1"/>
    <row r="87197" ht="13.5" customHeight="1"/>
    <row r="87199" ht="13.5" customHeight="1"/>
    <row r="87201" ht="13.5" customHeight="1"/>
    <row r="87203" ht="13.5" customHeight="1"/>
    <row r="87205" ht="13.5" customHeight="1"/>
    <row r="87207" ht="13.5" customHeight="1"/>
    <row r="87209" ht="13.5" customHeight="1"/>
    <row r="87211" ht="13.5" customHeight="1"/>
    <row r="87213" ht="13.5" customHeight="1"/>
    <row r="87215" ht="13.5" customHeight="1"/>
    <row r="87217" ht="13.5" customHeight="1"/>
    <row r="87219" ht="13.5" customHeight="1"/>
    <row r="87221" ht="13.5" customHeight="1"/>
    <row r="87223" ht="13.5" customHeight="1"/>
    <row r="87225" ht="13.5" customHeight="1"/>
    <row r="87227" ht="13.5" customHeight="1"/>
    <row r="87229" ht="13.5" customHeight="1"/>
    <row r="87231" ht="13.5" customHeight="1"/>
    <row r="87233" ht="13.5" customHeight="1"/>
    <row r="87235" ht="13.5" customHeight="1"/>
    <row r="87237" ht="13.5" customHeight="1"/>
    <row r="87239" ht="13.5" customHeight="1"/>
    <row r="87241" ht="13.5" customHeight="1"/>
    <row r="87243" ht="13.5" customHeight="1"/>
    <row r="87245" ht="13.5" customHeight="1"/>
    <row r="87247" ht="13.5" customHeight="1"/>
    <row r="87249" ht="13.5" customHeight="1"/>
    <row r="87251" ht="13.5" customHeight="1"/>
    <row r="87253" ht="13.5" customHeight="1"/>
    <row r="87255" ht="13.5" customHeight="1"/>
    <row r="87257" ht="13.5" customHeight="1"/>
    <row r="87259" ht="13.5" customHeight="1"/>
    <row r="87261" ht="13.5" customHeight="1"/>
    <row r="87263" ht="13.5" customHeight="1"/>
    <row r="87265" ht="13.5" customHeight="1"/>
    <row r="87267" ht="13.5" customHeight="1"/>
    <row r="87269" ht="13.5" customHeight="1"/>
    <row r="87271" ht="13.5" customHeight="1"/>
    <row r="87273" ht="13.5" customHeight="1"/>
    <row r="87275" ht="13.5" customHeight="1"/>
    <row r="87277" ht="13.5" customHeight="1"/>
    <row r="87279" ht="13.5" customHeight="1"/>
    <row r="87281" ht="13.5" customHeight="1"/>
    <row r="87283" ht="13.5" customHeight="1"/>
    <row r="87285" ht="13.5" customHeight="1"/>
    <row r="87287" ht="13.5" customHeight="1"/>
    <row r="87289" ht="13.5" customHeight="1"/>
    <row r="87291" ht="13.5" customHeight="1"/>
    <row r="87293" ht="13.5" customHeight="1"/>
    <row r="87295" ht="13.5" customHeight="1"/>
    <row r="87297" ht="13.5" customHeight="1"/>
    <row r="87299" ht="13.5" customHeight="1"/>
    <row r="87301" ht="13.5" customHeight="1"/>
    <row r="87303" ht="13.5" customHeight="1"/>
    <row r="87305" ht="13.5" customHeight="1"/>
    <row r="87307" ht="13.5" customHeight="1"/>
    <row r="87309" ht="13.5" customHeight="1"/>
    <row r="87311" ht="13.5" customHeight="1"/>
    <row r="87313" ht="13.5" customHeight="1"/>
    <row r="87315" ht="13.5" customHeight="1"/>
    <row r="87317" ht="13.5" customHeight="1"/>
    <row r="87319" ht="13.5" customHeight="1"/>
    <row r="87321" ht="13.5" customHeight="1"/>
    <row r="87323" ht="13.5" customHeight="1"/>
    <row r="87325" ht="13.5" customHeight="1"/>
    <row r="87327" ht="13.5" customHeight="1"/>
    <row r="87329" ht="13.5" customHeight="1"/>
    <row r="87331" ht="13.5" customHeight="1"/>
    <row r="87333" ht="13.5" customHeight="1"/>
    <row r="87335" ht="13.5" customHeight="1"/>
    <row r="87337" ht="13.5" customHeight="1"/>
    <row r="87339" ht="13.5" customHeight="1"/>
    <row r="87341" ht="13.5" customHeight="1"/>
    <row r="87343" ht="13.5" customHeight="1"/>
    <row r="87345" ht="13.5" customHeight="1"/>
    <row r="87347" ht="13.5" customHeight="1"/>
    <row r="87349" ht="13.5" customHeight="1"/>
    <row r="87351" ht="13.5" customHeight="1"/>
    <row r="87353" ht="13.5" customHeight="1"/>
    <row r="87355" ht="13.5" customHeight="1"/>
    <row r="87357" ht="13.5" customHeight="1"/>
    <row r="87359" ht="13.5" customHeight="1"/>
    <row r="87361" ht="13.5" customHeight="1"/>
    <row r="87363" ht="13.5" customHeight="1"/>
    <row r="87365" ht="13.5" customHeight="1"/>
    <row r="87367" ht="13.5" customHeight="1"/>
    <row r="87369" ht="13.5" customHeight="1"/>
    <row r="87371" ht="13.5" customHeight="1"/>
    <row r="87373" ht="13.5" customHeight="1"/>
    <row r="87375" ht="13.5" customHeight="1"/>
    <row r="87377" ht="13.5" customHeight="1"/>
    <row r="87379" ht="13.5" customHeight="1"/>
    <row r="87381" ht="13.5" customHeight="1"/>
    <row r="87383" ht="13.5" customHeight="1"/>
    <row r="87385" ht="13.5" customHeight="1"/>
    <row r="87387" ht="13.5" customHeight="1"/>
    <row r="87389" ht="13.5" customHeight="1"/>
    <row r="87391" ht="13.5" customHeight="1"/>
    <row r="87393" ht="13.5" customHeight="1"/>
    <row r="87395" ht="13.5" customHeight="1"/>
    <row r="87397" ht="13.5" customHeight="1"/>
    <row r="87399" ht="13.5" customHeight="1"/>
    <row r="87401" ht="13.5" customHeight="1"/>
    <row r="87403" ht="13.5" customHeight="1"/>
    <row r="87405" ht="13.5" customHeight="1"/>
    <row r="87407" ht="13.5" customHeight="1"/>
    <row r="87409" ht="13.5" customHeight="1"/>
    <row r="87411" ht="13.5" customHeight="1"/>
    <row r="87413" ht="13.5" customHeight="1"/>
    <row r="87415" ht="13.5" customHeight="1"/>
    <row r="87417" ht="13.5" customHeight="1"/>
    <row r="87419" ht="13.5" customHeight="1"/>
    <row r="87421" ht="13.5" customHeight="1"/>
    <row r="87423" ht="13.5" customHeight="1"/>
    <row r="87425" ht="13.5" customHeight="1"/>
    <row r="87427" ht="13.5" customHeight="1"/>
    <row r="87429" ht="13.5" customHeight="1"/>
    <row r="87431" ht="13.5" customHeight="1"/>
    <row r="87433" ht="13.5" customHeight="1"/>
    <row r="87435" ht="13.5" customHeight="1"/>
    <row r="87437" ht="13.5" customHeight="1"/>
    <row r="87439" ht="13.5" customHeight="1"/>
    <row r="87441" ht="13.5" customHeight="1"/>
    <row r="87443" ht="13.5" customHeight="1"/>
    <row r="87445" ht="13.5" customHeight="1"/>
    <row r="87447" ht="13.5" customHeight="1"/>
    <row r="87449" ht="13.5" customHeight="1"/>
    <row r="87451" ht="13.5" customHeight="1"/>
    <row r="87453" ht="13.5" customHeight="1"/>
    <row r="87455" ht="13.5" customHeight="1"/>
    <row r="87457" ht="13.5" customHeight="1"/>
    <row r="87459" ht="13.5" customHeight="1"/>
    <row r="87461" ht="13.5" customHeight="1"/>
    <row r="87463" ht="13.5" customHeight="1"/>
    <row r="87465" ht="13.5" customHeight="1"/>
    <row r="87467" ht="13.5" customHeight="1"/>
    <row r="87469" ht="13.5" customHeight="1"/>
    <row r="87471" ht="13.5" customHeight="1"/>
    <row r="87473" ht="13.5" customHeight="1"/>
    <row r="87475" ht="13.5" customHeight="1"/>
    <row r="87477" ht="13.5" customHeight="1"/>
    <row r="87479" ht="13.5" customHeight="1"/>
    <row r="87481" ht="13.5" customHeight="1"/>
    <row r="87483" ht="13.5" customHeight="1"/>
    <row r="87485" ht="13.5" customHeight="1"/>
    <row r="87487" ht="13.5" customHeight="1"/>
    <row r="87489" ht="13.5" customHeight="1"/>
    <row r="87491" ht="13.5" customHeight="1"/>
    <row r="87493" ht="13.5" customHeight="1"/>
    <row r="87495" ht="13.5" customHeight="1"/>
    <row r="87497" ht="13.5" customHeight="1"/>
    <row r="87499" ht="13.5" customHeight="1"/>
    <row r="87501" ht="13.5" customHeight="1"/>
    <row r="87503" ht="13.5" customHeight="1"/>
    <row r="87505" ht="13.5" customHeight="1"/>
    <row r="87507" ht="13.5" customHeight="1"/>
    <row r="87509" ht="13.5" customHeight="1"/>
    <row r="87511" ht="13.5" customHeight="1"/>
    <row r="87513" ht="13.5" customHeight="1"/>
    <row r="87515" ht="13.5" customHeight="1"/>
    <row r="87517" ht="13.5" customHeight="1"/>
    <row r="87519" ht="13.5" customHeight="1"/>
    <row r="87521" ht="13.5" customHeight="1"/>
    <row r="87523" ht="13.5" customHeight="1"/>
    <row r="87525" ht="13.5" customHeight="1"/>
    <row r="87527" ht="13.5" customHeight="1"/>
    <row r="87529" ht="13.5" customHeight="1"/>
    <row r="87531" ht="13.5" customHeight="1"/>
    <row r="87533" ht="13.5" customHeight="1"/>
    <row r="87535" ht="13.5" customHeight="1"/>
    <row r="87537" ht="13.5" customHeight="1"/>
    <row r="87539" ht="13.5" customHeight="1"/>
    <row r="87541" ht="13.5" customHeight="1"/>
    <row r="87543" ht="13.5" customHeight="1"/>
    <row r="87545" ht="13.5" customHeight="1"/>
    <row r="87547" ht="13.5" customHeight="1"/>
    <row r="87549" ht="13.5" customHeight="1"/>
    <row r="87551" ht="13.5" customHeight="1"/>
    <row r="87553" ht="13.5" customHeight="1"/>
    <row r="87555" ht="13.5" customHeight="1"/>
    <row r="87557" ht="13.5" customHeight="1"/>
    <row r="87559" ht="13.5" customHeight="1"/>
    <row r="87561" ht="13.5" customHeight="1"/>
    <row r="87563" ht="13.5" customHeight="1"/>
    <row r="87565" ht="13.5" customHeight="1"/>
    <row r="87567" ht="13.5" customHeight="1"/>
    <row r="87569" ht="13.5" customHeight="1"/>
    <row r="87571" ht="13.5" customHeight="1"/>
    <row r="87573" ht="13.5" customHeight="1"/>
    <row r="87575" ht="13.5" customHeight="1"/>
    <row r="87577" ht="13.5" customHeight="1"/>
    <row r="87579" ht="13.5" customHeight="1"/>
    <row r="87581" ht="13.5" customHeight="1"/>
    <row r="87583" ht="13.5" customHeight="1"/>
    <row r="87585" ht="13.5" customHeight="1"/>
    <row r="87587" ht="13.5" customHeight="1"/>
    <row r="87589" ht="13.5" customHeight="1"/>
    <row r="87591" ht="13.5" customHeight="1"/>
    <row r="87593" ht="13.5" customHeight="1"/>
    <row r="87595" ht="13.5" customHeight="1"/>
    <row r="87597" ht="13.5" customHeight="1"/>
    <row r="87599" ht="13.5" customHeight="1"/>
    <row r="87601" ht="13.5" customHeight="1"/>
    <row r="87603" ht="13.5" customHeight="1"/>
    <row r="87605" ht="13.5" customHeight="1"/>
    <row r="87607" ht="13.5" customHeight="1"/>
    <row r="87609" ht="13.5" customHeight="1"/>
    <row r="87611" ht="13.5" customHeight="1"/>
    <row r="87613" ht="13.5" customHeight="1"/>
    <row r="87615" ht="13.5" customHeight="1"/>
    <row r="87617" ht="13.5" customHeight="1"/>
    <row r="87619" ht="13.5" customHeight="1"/>
    <row r="87621" ht="13.5" customHeight="1"/>
    <row r="87623" ht="13.5" customHeight="1"/>
    <row r="87625" ht="13.5" customHeight="1"/>
    <row r="87627" ht="13.5" customHeight="1"/>
    <row r="87629" ht="13.5" customHeight="1"/>
    <row r="87631" ht="13.5" customHeight="1"/>
    <row r="87633" ht="13.5" customHeight="1"/>
    <row r="87635" ht="13.5" customHeight="1"/>
    <row r="87637" ht="13.5" customHeight="1"/>
    <row r="87639" ht="13.5" customHeight="1"/>
    <row r="87641" ht="13.5" customHeight="1"/>
    <row r="87643" ht="13.5" customHeight="1"/>
    <row r="87645" ht="13.5" customHeight="1"/>
    <row r="87647" ht="13.5" customHeight="1"/>
    <row r="87649" ht="13.5" customHeight="1"/>
    <row r="87651" ht="13.5" customHeight="1"/>
    <row r="87653" ht="13.5" customHeight="1"/>
    <row r="87655" ht="13.5" customHeight="1"/>
    <row r="87657" ht="13.5" customHeight="1"/>
    <row r="87659" ht="13.5" customHeight="1"/>
    <row r="87661" ht="13.5" customHeight="1"/>
    <row r="87663" ht="13.5" customHeight="1"/>
    <row r="87665" ht="13.5" customHeight="1"/>
    <row r="87667" ht="13.5" customHeight="1"/>
    <row r="87669" ht="13.5" customHeight="1"/>
    <row r="87671" ht="13.5" customHeight="1"/>
    <row r="87673" ht="13.5" customHeight="1"/>
    <row r="87675" ht="13.5" customHeight="1"/>
    <row r="87677" ht="13.5" customHeight="1"/>
    <row r="87679" ht="13.5" customHeight="1"/>
    <row r="87681" ht="13.5" customHeight="1"/>
    <row r="87683" ht="13.5" customHeight="1"/>
    <row r="87685" ht="13.5" customHeight="1"/>
    <row r="87687" ht="13.5" customHeight="1"/>
    <row r="87689" ht="13.5" customHeight="1"/>
    <row r="87691" ht="13.5" customHeight="1"/>
    <row r="87693" ht="13.5" customHeight="1"/>
    <row r="87695" ht="13.5" customHeight="1"/>
    <row r="87697" ht="13.5" customHeight="1"/>
    <row r="87699" ht="13.5" customHeight="1"/>
    <row r="87701" ht="13.5" customHeight="1"/>
    <row r="87703" ht="13.5" customHeight="1"/>
    <row r="87705" ht="13.5" customHeight="1"/>
    <row r="87707" ht="13.5" customHeight="1"/>
    <row r="87709" ht="13.5" customHeight="1"/>
    <row r="87711" ht="13.5" customHeight="1"/>
    <row r="87713" ht="13.5" customHeight="1"/>
    <row r="87715" ht="13.5" customHeight="1"/>
    <row r="87717" ht="13.5" customHeight="1"/>
    <row r="87719" ht="13.5" customHeight="1"/>
    <row r="87721" ht="13.5" customHeight="1"/>
    <row r="87723" ht="13.5" customHeight="1"/>
    <row r="87725" ht="13.5" customHeight="1"/>
    <row r="87727" ht="13.5" customHeight="1"/>
    <row r="87729" ht="13.5" customHeight="1"/>
    <row r="87731" ht="13.5" customHeight="1"/>
    <row r="87733" ht="13.5" customHeight="1"/>
    <row r="87735" ht="13.5" customHeight="1"/>
    <row r="87737" ht="13.5" customHeight="1"/>
    <row r="87739" ht="13.5" customHeight="1"/>
    <row r="87741" ht="13.5" customHeight="1"/>
    <row r="87743" ht="13.5" customHeight="1"/>
    <row r="87745" ht="13.5" customHeight="1"/>
    <row r="87747" ht="13.5" customHeight="1"/>
    <row r="87749" ht="13.5" customHeight="1"/>
    <row r="87751" ht="13.5" customHeight="1"/>
    <row r="87753" ht="13.5" customHeight="1"/>
    <row r="87755" ht="13.5" customHeight="1"/>
    <row r="87757" ht="13.5" customHeight="1"/>
    <row r="87759" ht="13.5" customHeight="1"/>
    <row r="87761" ht="13.5" customHeight="1"/>
    <row r="87763" ht="13.5" customHeight="1"/>
    <row r="87765" ht="13.5" customHeight="1"/>
    <row r="87767" ht="13.5" customHeight="1"/>
    <row r="87769" ht="13.5" customHeight="1"/>
    <row r="87771" ht="13.5" customHeight="1"/>
    <row r="87773" ht="13.5" customHeight="1"/>
    <row r="87775" ht="13.5" customHeight="1"/>
    <row r="87777" ht="13.5" customHeight="1"/>
    <row r="87779" ht="13.5" customHeight="1"/>
    <row r="87781" ht="13.5" customHeight="1"/>
    <row r="87783" ht="13.5" customHeight="1"/>
    <row r="87785" ht="13.5" customHeight="1"/>
    <row r="87787" ht="13.5" customHeight="1"/>
    <row r="87789" ht="13.5" customHeight="1"/>
    <row r="87791" ht="13.5" customHeight="1"/>
    <row r="87793" ht="13.5" customHeight="1"/>
    <row r="87795" ht="13.5" customHeight="1"/>
    <row r="87797" ht="13.5" customHeight="1"/>
    <row r="87799" ht="13.5" customHeight="1"/>
    <row r="87801" ht="13.5" customHeight="1"/>
    <row r="87803" ht="13.5" customHeight="1"/>
    <row r="87805" ht="13.5" customHeight="1"/>
    <row r="87807" ht="13.5" customHeight="1"/>
    <row r="87809" ht="13.5" customHeight="1"/>
    <row r="87811" ht="13.5" customHeight="1"/>
    <row r="87813" ht="13.5" customHeight="1"/>
    <row r="87815" ht="13.5" customHeight="1"/>
    <row r="87817" ht="13.5" customHeight="1"/>
    <row r="87819" ht="13.5" customHeight="1"/>
    <row r="87821" ht="13.5" customHeight="1"/>
    <row r="87823" ht="13.5" customHeight="1"/>
    <row r="87825" ht="13.5" customHeight="1"/>
    <row r="87827" ht="13.5" customHeight="1"/>
    <row r="87829" ht="13.5" customHeight="1"/>
    <row r="87831" ht="13.5" customHeight="1"/>
    <row r="87833" ht="13.5" customHeight="1"/>
    <row r="87835" ht="13.5" customHeight="1"/>
    <row r="87837" ht="13.5" customHeight="1"/>
    <row r="87839" ht="13.5" customHeight="1"/>
    <row r="87841" ht="13.5" customHeight="1"/>
    <row r="87843" ht="13.5" customHeight="1"/>
    <row r="87845" ht="13.5" customHeight="1"/>
    <row r="87847" ht="13.5" customHeight="1"/>
    <row r="87849" ht="13.5" customHeight="1"/>
    <row r="87851" ht="13.5" customHeight="1"/>
    <row r="87853" ht="13.5" customHeight="1"/>
    <row r="87855" ht="13.5" customHeight="1"/>
    <row r="87857" ht="13.5" customHeight="1"/>
    <row r="87859" ht="13.5" customHeight="1"/>
    <row r="87861" ht="13.5" customHeight="1"/>
    <row r="87863" ht="13.5" customHeight="1"/>
    <row r="87865" ht="13.5" customHeight="1"/>
    <row r="87867" ht="13.5" customHeight="1"/>
    <row r="87869" ht="13.5" customHeight="1"/>
    <row r="87871" ht="13.5" customHeight="1"/>
    <row r="87873" ht="13.5" customHeight="1"/>
    <row r="87875" ht="13.5" customHeight="1"/>
    <row r="87877" ht="13.5" customHeight="1"/>
    <row r="87879" ht="13.5" customHeight="1"/>
    <row r="87881" ht="13.5" customHeight="1"/>
    <row r="87883" ht="13.5" customHeight="1"/>
    <row r="87885" ht="13.5" customHeight="1"/>
    <row r="87887" ht="13.5" customHeight="1"/>
    <row r="87889" ht="13.5" customHeight="1"/>
    <row r="87891" ht="13.5" customHeight="1"/>
    <row r="87893" ht="13.5" customHeight="1"/>
    <row r="87895" ht="13.5" customHeight="1"/>
    <row r="87897" ht="13.5" customHeight="1"/>
    <row r="87899" ht="13.5" customHeight="1"/>
    <row r="87901" ht="13.5" customHeight="1"/>
    <row r="87903" ht="13.5" customHeight="1"/>
    <row r="87905" ht="13.5" customHeight="1"/>
    <row r="87907" ht="13.5" customHeight="1"/>
    <row r="87909" ht="13.5" customHeight="1"/>
    <row r="87911" ht="13.5" customHeight="1"/>
    <row r="87913" ht="13.5" customHeight="1"/>
    <row r="87915" ht="13.5" customHeight="1"/>
    <row r="87917" ht="13.5" customHeight="1"/>
    <row r="87919" ht="13.5" customHeight="1"/>
    <row r="87921" ht="13.5" customHeight="1"/>
    <row r="87923" ht="13.5" customHeight="1"/>
    <row r="87925" ht="13.5" customHeight="1"/>
    <row r="87927" ht="13.5" customHeight="1"/>
    <row r="87929" ht="13.5" customHeight="1"/>
    <row r="87931" ht="13.5" customHeight="1"/>
    <row r="87933" ht="13.5" customHeight="1"/>
    <row r="87935" ht="13.5" customHeight="1"/>
    <row r="87937" ht="13.5" customHeight="1"/>
    <row r="87939" ht="13.5" customHeight="1"/>
    <row r="87941" ht="13.5" customHeight="1"/>
    <row r="87943" ht="13.5" customHeight="1"/>
    <row r="87945" ht="13.5" customHeight="1"/>
    <row r="87947" ht="13.5" customHeight="1"/>
    <row r="87949" ht="13.5" customHeight="1"/>
    <row r="87951" ht="13.5" customHeight="1"/>
    <row r="87953" ht="13.5" customHeight="1"/>
    <row r="87955" ht="13.5" customHeight="1"/>
    <row r="87957" ht="13.5" customHeight="1"/>
    <row r="87959" ht="13.5" customHeight="1"/>
    <row r="87961" ht="13.5" customHeight="1"/>
    <row r="87963" ht="13.5" customHeight="1"/>
    <row r="87965" ht="13.5" customHeight="1"/>
    <row r="87967" ht="13.5" customHeight="1"/>
    <row r="87969" ht="13.5" customHeight="1"/>
    <row r="87971" ht="13.5" customHeight="1"/>
    <row r="87973" ht="13.5" customHeight="1"/>
    <row r="87975" ht="13.5" customHeight="1"/>
    <row r="87977" ht="13.5" customHeight="1"/>
    <row r="87979" ht="13.5" customHeight="1"/>
    <row r="87981" ht="13.5" customHeight="1"/>
    <row r="87983" ht="13.5" customHeight="1"/>
    <row r="87985" ht="13.5" customHeight="1"/>
    <row r="87987" ht="13.5" customHeight="1"/>
    <row r="87989" ht="13.5" customHeight="1"/>
    <row r="87991" ht="13.5" customHeight="1"/>
    <row r="87993" ht="13.5" customHeight="1"/>
    <row r="87995" ht="13.5" customHeight="1"/>
    <row r="87997" ht="13.5" customHeight="1"/>
    <row r="87999" ht="13.5" customHeight="1"/>
    <row r="88001" ht="13.5" customHeight="1"/>
    <row r="88003" ht="13.5" customHeight="1"/>
    <row r="88005" ht="13.5" customHeight="1"/>
    <row r="88007" ht="13.5" customHeight="1"/>
    <row r="88009" ht="13.5" customHeight="1"/>
    <row r="88011" ht="13.5" customHeight="1"/>
    <row r="88013" ht="13.5" customHeight="1"/>
    <row r="88015" ht="13.5" customHeight="1"/>
    <row r="88017" ht="13.5" customHeight="1"/>
    <row r="88019" ht="13.5" customHeight="1"/>
    <row r="88021" ht="13.5" customHeight="1"/>
    <row r="88023" ht="13.5" customHeight="1"/>
    <row r="88025" ht="13.5" customHeight="1"/>
    <row r="88027" ht="13.5" customHeight="1"/>
    <row r="88029" ht="13.5" customHeight="1"/>
    <row r="88031" ht="13.5" customHeight="1"/>
    <row r="88033" ht="13.5" customHeight="1"/>
    <row r="88035" ht="13.5" customHeight="1"/>
    <row r="88037" ht="13.5" customHeight="1"/>
    <row r="88039" ht="13.5" customHeight="1"/>
    <row r="88041" ht="13.5" customHeight="1"/>
    <row r="88043" ht="13.5" customHeight="1"/>
    <row r="88045" ht="13.5" customHeight="1"/>
    <row r="88047" ht="13.5" customHeight="1"/>
    <row r="88049" ht="13.5" customHeight="1"/>
    <row r="88051" ht="13.5" customHeight="1"/>
    <row r="88053" ht="13.5" customHeight="1"/>
    <row r="88055" ht="13.5" customHeight="1"/>
    <row r="88057" ht="13.5" customHeight="1"/>
    <row r="88059" ht="13.5" customHeight="1"/>
    <row r="88061" ht="13.5" customHeight="1"/>
    <row r="88063" ht="13.5" customHeight="1"/>
    <row r="88065" ht="13.5" customHeight="1"/>
    <row r="88067" ht="13.5" customHeight="1"/>
    <row r="88069" ht="13.5" customHeight="1"/>
    <row r="88071" ht="13.5" customHeight="1"/>
    <row r="88073" ht="13.5" customHeight="1"/>
    <row r="88075" ht="13.5" customHeight="1"/>
    <row r="88077" ht="13.5" customHeight="1"/>
    <row r="88079" ht="13.5" customHeight="1"/>
    <row r="88081" ht="13.5" customHeight="1"/>
    <row r="88083" ht="13.5" customHeight="1"/>
    <row r="88085" ht="13.5" customHeight="1"/>
    <row r="88087" ht="13.5" customHeight="1"/>
    <row r="88089" ht="13.5" customHeight="1"/>
    <row r="88091" ht="13.5" customHeight="1"/>
    <row r="88093" ht="13.5" customHeight="1"/>
    <row r="88095" ht="13.5" customHeight="1"/>
    <row r="88097" ht="13.5" customHeight="1"/>
    <row r="88099" ht="13.5" customHeight="1"/>
    <row r="88101" ht="13.5" customHeight="1"/>
    <row r="88103" ht="13.5" customHeight="1"/>
    <row r="88105" ht="13.5" customHeight="1"/>
    <row r="88107" ht="13.5" customHeight="1"/>
    <row r="88109" ht="13.5" customHeight="1"/>
    <row r="88111" ht="13.5" customHeight="1"/>
    <row r="88113" ht="13.5" customHeight="1"/>
    <row r="88115" ht="13.5" customHeight="1"/>
    <row r="88117" ht="13.5" customHeight="1"/>
    <row r="88119" ht="13.5" customHeight="1"/>
    <row r="88121" ht="13.5" customHeight="1"/>
    <row r="88123" ht="13.5" customHeight="1"/>
    <row r="88125" ht="13.5" customHeight="1"/>
    <row r="88127" ht="13.5" customHeight="1"/>
    <row r="88129" ht="13.5" customHeight="1"/>
    <row r="88131" ht="13.5" customHeight="1"/>
    <row r="88133" ht="13.5" customHeight="1"/>
    <row r="88135" ht="13.5" customHeight="1"/>
    <row r="88137" ht="13.5" customHeight="1"/>
    <row r="88139" ht="13.5" customHeight="1"/>
    <row r="88141" ht="13.5" customHeight="1"/>
    <row r="88143" ht="13.5" customHeight="1"/>
    <row r="88145" ht="13.5" customHeight="1"/>
    <row r="88147" ht="13.5" customHeight="1"/>
    <row r="88149" ht="13.5" customHeight="1"/>
    <row r="88151" ht="13.5" customHeight="1"/>
    <row r="88153" ht="13.5" customHeight="1"/>
    <row r="88155" ht="13.5" customHeight="1"/>
    <row r="88157" ht="13.5" customHeight="1"/>
    <row r="88159" ht="13.5" customHeight="1"/>
    <row r="88161" ht="13.5" customHeight="1"/>
    <row r="88163" ht="13.5" customHeight="1"/>
    <row r="88165" ht="13.5" customHeight="1"/>
    <row r="88167" ht="13.5" customHeight="1"/>
    <row r="88169" ht="13.5" customHeight="1"/>
    <row r="88171" ht="13.5" customHeight="1"/>
    <row r="88173" ht="13.5" customHeight="1"/>
    <row r="88175" ht="13.5" customHeight="1"/>
    <row r="88177" ht="13.5" customHeight="1"/>
    <row r="88179" ht="13.5" customHeight="1"/>
    <row r="88181" ht="13.5" customHeight="1"/>
    <row r="88183" ht="13.5" customHeight="1"/>
    <row r="88185" ht="13.5" customHeight="1"/>
    <row r="88187" ht="13.5" customHeight="1"/>
    <row r="88189" ht="13.5" customHeight="1"/>
    <row r="88191" ht="13.5" customHeight="1"/>
    <row r="88193" ht="13.5" customHeight="1"/>
    <row r="88195" ht="13.5" customHeight="1"/>
    <row r="88197" ht="13.5" customHeight="1"/>
    <row r="88199" ht="13.5" customHeight="1"/>
    <row r="88201" ht="13.5" customHeight="1"/>
    <row r="88203" ht="13.5" customHeight="1"/>
    <row r="88205" ht="13.5" customHeight="1"/>
    <row r="88207" ht="13.5" customHeight="1"/>
    <row r="88209" ht="13.5" customHeight="1"/>
    <row r="88211" ht="13.5" customHeight="1"/>
    <row r="88213" ht="13.5" customHeight="1"/>
    <row r="88215" ht="13.5" customHeight="1"/>
    <row r="88217" ht="13.5" customHeight="1"/>
    <row r="88219" ht="13.5" customHeight="1"/>
    <row r="88221" ht="13.5" customHeight="1"/>
    <row r="88223" ht="13.5" customHeight="1"/>
    <row r="88225" ht="13.5" customHeight="1"/>
    <row r="88227" ht="13.5" customHeight="1"/>
    <row r="88229" ht="13.5" customHeight="1"/>
    <row r="88231" ht="13.5" customHeight="1"/>
    <row r="88233" ht="13.5" customHeight="1"/>
    <row r="88235" ht="13.5" customHeight="1"/>
    <row r="88237" ht="13.5" customHeight="1"/>
    <row r="88239" ht="13.5" customHeight="1"/>
    <row r="88241" ht="13.5" customHeight="1"/>
    <row r="88243" ht="13.5" customHeight="1"/>
    <row r="88245" ht="13.5" customHeight="1"/>
    <row r="88247" ht="13.5" customHeight="1"/>
    <row r="88249" ht="13.5" customHeight="1"/>
    <row r="88251" ht="13.5" customHeight="1"/>
    <row r="88253" ht="13.5" customHeight="1"/>
    <row r="88255" ht="13.5" customHeight="1"/>
    <row r="88257" ht="13.5" customHeight="1"/>
    <row r="88259" ht="13.5" customHeight="1"/>
    <row r="88261" ht="13.5" customHeight="1"/>
    <row r="88263" ht="13.5" customHeight="1"/>
    <row r="88265" ht="13.5" customHeight="1"/>
    <row r="88267" ht="13.5" customHeight="1"/>
    <row r="88269" ht="13.5" customHeight="1"/>
    <row r="88271" ht="13.5" customHeight="1"/>
    <row r="88273" ht="13.5" customHeight="1"/>
    <row r="88275" ht="13.5" customHeight="1"/>
    <row r="88277" ht="13.5" customHeight="1"/>
    <row r="88279" ht="13.5" customHeight="1"/>
    <row r="88281" ht="13.5" customHeight="1"/>
    <row r="88283" ht="13.5" customHeight="1"/>
    <row r="88285" ht="13.5" customHeight="1"/>
    <row r="88287" ht="13.5" customHeight="1"/>
    <row r="88289" ht="13.5" customHeight="1"/>
    <row r="88291" ht="13.5" customHeight="1"/>
    <row r="88293" ht="13.5" customHeight="1"/>
    <row r="88295" ht="13.5" customHeight="1"/>
    <row r="88297" ht="13.5" customHeight="1"/>
    <row r="88299" ht="13.5" customHeight="1"/>
    <row r="88301" ht="13.5" customHeight="1"/>
    <row r="88303" ht="13.5" customHeight="1"/>
    <row r="88305" ht="13.5" customHeight="1"/>
    <row r="88307" ht="13.5" customHeight="1"/>
    <row r="88309" ht="13.5" customHeight="1"/>
    <row r="88311" ht="13.5" customHeight="1"/>
    <row r="88313" ht="13.5" customHeight="1"/>
    <row r="88315" ht="13.5" customHeight="1"/>
    <row r="88317" ht="13.5" customHeight="1"/>
    <row r="88319" ht="13.5" customHeight="1"/>
    <row r="88321" ht="13.5" customHeight="1"/>
    <row r="88323" ht="13.5" customHeight="1"/>
    <row r="88325" ht="13.5" customHeight="1"/>
    <row r="88327" ht="13.5" customHeight="1"/>
    <row r="88329" ht="13.5" customHeight="1"/>
    <row r="88331" ht="13.5" customHeight="1"/>
    <row r="88333" ht="13.5" customHeight="1"/>
    <row r="88335" ht="13.5" customHeight="1"/>
    <row r="88337" ht="13.5" customHeight="1"/>
    <row r="88339" ht="13.5" customHeight="1"/>
    <row r="88341" ht="13.5" customHeight="1"/>
    <row r="88343" ht="13.5" customHeight="1"/>
    <row r="88345" ht="13.5" customHeight="1"/>
    <row r="88347" ht="13.5" customHeight="1"/>
    <row r="88349" ht="13.5" customHeight="1"/>
    <row r="88351" ht="13.5" customHeight="1"/>
    <row r="88353" ht="13.5" customHeight="1"/>
    <row r="88355" ht="13.5" customHeight="1"/>
    <row r="88357" ht="13.5" customHeight="1"/>
    <row r="88359" ht="13.5" customHeight="1"/>
    <row r="88361" ht="13.5" customHeight="1"/>
    <row r="88363" ht="13.5" customHeight="1"/>
    <row r="88365" ht="13.5" customHeight="1"/>
    <row r="88367" ht="13.5" customHeight="1"/>
    <row r="88369" ht="13.5" customHeight="1"/>
    <row r="88371" ht="13.5" customHeight="1"/>
    <row r="88373" ht="13.5" customHeight="1"/>
    <row r="88375" ht="13.5" customHeight="1"/>
    <row r="88377" ht="13.5" customHeight="1"/>
    <row r="88379" ht="13.5" customHeight="1"/>
    <row r="88381" ht="13.5" customHeight="1"/>
    <row r="88383" ht="13.5" customHeight="1"/>
    <row r="88385" ht="13.5" customHeight="1"/>
    <row r="88387" ht="13.5" customHeight="1"/>
    <row r="88389" ht="13.5" customHeight="1"/>
    <row r="88391" ht="13.5" customHeight="1"/>
    <row r="88393" ht="13.5" customHeight="1"/>
    <row r="88395" ht="13.5" customHeight="1"/>
    <row r="88397" ht="13.5" customHeight="1"/>
    <row r="88399" ht="13.5" customHeight="1"/>
    <row r="88401" ht="13.5" customHeight="1"/>
    <row r="88403" ht="13.5" customHeight="1"/>
    <row r="88405" ht="13.5" customHeight="1"/>
    <row r="88407" ht="13.5" customHeight="1"/>
    <row r="88409" ht="13.5" customHeight="1"/>
    <row r="88411" ht="13.5" customHeight="1"/>
    <row r="88413" ht="13.5" customHeight="1"/>
    <row r="88415" ht="13.5" customHeight="1"/>
    <row r="88417" ht="13.5" customHeight="1"/>
    <row r="88419" ht="13.5" customHeight="1"/>
    <row r="88421" ht="13.5" customHeight="1"/>
    <row r="88423" ht="13.5" customHeight="1"/>
    <row r="88425" ht="13.5" customHeight="1"/>
    <row r="88427" ht="13.5" customHeight="1"/>
    <row r="88429" ht="13.5" customHeight="1"/>
    <row r="88431" ht="13.5" customHeight="1"/>
    <row r="88433" ht="13.5" customHeight="1"/>
    <row r="88435" ht="13.5" customHeight="1"/>
    <row r="88437" ht="13.5" customHeight="1"/>
    <row r="88439" ht="13.5" customHeight="1"/>
    <row r="88441" ht="13.5" customHeight="1"/>
    <row r="88443" ht="13.5" customHeight="1"/>
    <row r="88445" ht="13.5" customHeight="1"/>
    <row r="88447" ht="13.5" customHeight="1"/>
    <row r="88449" ht="13.5" customHeight="1"/>
    <row r="88451" ht="13.5" customHeight="1"/>
    <row r="88453" ht="13.5" customHeight="1"/>
    <row r="88455" ht="13.5" customHeight="1"/>
    <row r="88457" ht="13.5" customHeight="1"/>
    <row r="88459" ht="13.5" customHeight="1"/>
    <row r="88461" ht="13.5" customHeight="1"/>
    <row r="88463" ht="13.5" customHeight="1"/>
    <row r="88465" ht="13.5" customHeight="1"/>
    <row r="88467" ht="13.5" customHeight="1"/>
    <row r="88469" ht="13.5" customHeight="1"/>
    <row r="88471" ht="13.5" customHeight="1"/>
    <row r="88473" ht="13.5" customHeight="1"/>
    <row r="88475" ht="13.5" customHeight="1"/>
    <row r="88477" ht="13.5" customHeight="1"/>
    <row r="88479" ht="13.5" customHeight="1"/>
    <row r="88481" ht="13.5" customHeight="1"/>
    <row r="88483" ht="13.5" customHeight="1"/>
    <row r="88485" ht="13.5" customHeight="1"/>
    <row r="88487" ht="13.5" customHeight="1"/>
    <row r="88489" ht="13.5" customHeight="1"/>
    <row r="88491" ht="13.5" customHeight="1"/>
    <row r="88493" ht="13.5" customHeight="1"/>
    <row r="88495" ht="13.5" customHeight="1"/>
    <row r="88497" ht="13.5" customHeight="1"/>
    <row r="88499" ht="13.5" customHeight="1"/>
    <row r="88501" ht="13.5" customHeight="1"/>
    <row r="88503" ht="13.5" customHeight="1"/>
    <row r="88505" ht="13.5" customHeight="1"/>
    <row r="88507" ht="13.5" customHeight="1"/>
    <row r="88509" ht="13.5" customHeight="1"/>
    <row r="88511" ht="13.5" customHeight="1"/>
    <row r="88513" ht="13.5" customHeight="1"/>
    <row r="88515" ht="13.5" customHeight="1"/>
    <row r="88517" ht="13.5" customHeight="1"/>
    <row r="88519" ht="13.5" customHeight="1"/>
    <row r="88521" ht="13.5" customHeight="1"/>
    <row r="88523" ht="13.5" customHeight="1"/>
    <row r="88525" ht="13.5" customHeight="1"/>
    <row r="88527" ht="13.5" customHeight="1"/>
    <row r="88529" ht="13.5" customHeight="1"/>
    <row r="88531" ht="13.5" customHeight="1"/>
    <row r="88533" ht="13.5" customHeight="1"/>
    <row r="88535" ht="13.5" customHeight="1"/>
    <row r="88537" ht="13.5" customHeight="1"/>
    <row r="88539" ht="13.5" customHeight="1"/>
    <row r="88541" ht="13.5" customHeight="1"/>
    <row r="88543" ht="13.5" customHeight="1"/>
    <row r="88545" ht="13.5" customHeight="1"/>
    <row r="88547" ht="13.5" customHeight="1"/>
    <row r="88549" ht="13.5" customHeight="1"/>
    <row r="88551" ht="13.5" customHeight="1"/>
    <row r="88553" ht="13.5" customHeight="1"/>
    <row r="88555" ht="13.5" customHeight="1"/>
    <row r="88557" ht="13.5" customHeight="1"/>
    <row r="88559" ht="13.5" customHeight="1"/>
    <row r="88561" ht="13.5" customHeight="1"/>
    <row r="88563" ht="13.5" customHeight="1"/>
    <row r="88565" ht="13.5" customHeight="1"/>
    <row r="88567" ht="13.5" customHeight="1"/>
    <row r="88569" ht="13.5" customHeight="1"/>
    <row r="88571" ht="13.5" customHeight="1"/>
    <row r="88573" ht="13.5" customHeight="1"/>
    <row r="88575" ht="13.5" customHeight="1"/>
    <row r="88577" ht="13.5" customHeight="1"/>
    <row r="88579" ht="13.5" customHeight="1"/>
    <row r="88581" ht="13.5" customHeight="1"/>
    <row r="88583" ht="13.5" customHeight="1"/>
    <row r="88585" ht="13.5" customHeight="1"/>
    <row r="88587" ht="13.5" customHeight="1"/>
    <row r="88589" ht="13.5" customHeight="1"/>
    <row r="88591" ht="13.5" customHeight="1"/>
    <row r="88593" ht="13.5" customHeight="1"/>
    <row r="88595" ht="13.5" customHeight="1"/>
    <row r="88597" ht="13.5" customHeight="1"/>
    <row r="88599" ht="13.5" customHeight="1"/>
    <row r="88601" ht="13.5" customHeight="1"/>
    <row r="88603" ht="13.5" customHeight="1"/>
    <row r="88605" ht="13.5" customHeight="1"/>
    <row r="88607" ht="13.5" customHeight="1"/>
    <row r="88609" ht="13.5" customHeight="1"/>
    <row r="88611" ht="13.5" customHeight="1"/>
    <row r="88613" ht="13.5" customHeight="1"/>
    <row r="88615" ht="13.5" customHeight="1"/>
    <row r="88617" ht="13.5" customHeight="1"/>
    <row r="88619" ht="13.5" customHeight="1"/>
    <row r="88621" ht="13.5" customHeight="1"/>
    <row r="88623" ht="13.5" customHeight="1"/>
    <row r="88625" ht="13.5" customHeight="1"/>
    <row r="88627" ht="13.5" customHeight="1"/>
    <row r="88629" ht="13.5" customHeight="1"/>
    <row r="88631" ht="13.5" customHeight="1"/>
    <row r="88633" ht="13.5" customHeight="1"/>
    <row r="88635" ht="13.5" customHeight="1"/>
    <row r="88637" ht="13.5" customHeight="1"/>
    <row r="88639" ht="13.5" customHeight="1"/>
    <row r="88641" ht="13.5" customHeight="1"/>
    <row r="88643" ht="13.5" customHeight="1"/>
    <row r="88645" ht="13.5" customHeight="1"/>
    <row r="88647" ht="13.5" customHeight="1"/>
    <row r="88649" ht="13.5" customHeight="1"/>
    <row r="88651" ht="13.5" customHeight="1"/>
    <row r="88653" ht="13.5" customHeight="1"/>
    <row r="88655" ht="13.5" customHeight="1"/>
    <row r="88657" ht="13.5" customHeight="1"/>
    <row r="88659" ht="13.5" customHeight="1"/>
    <row r="88661" ht="13.5" customHeight="1"/>
    <row r="88663" ht="13.5" customHeight="1"/>
    <row r="88665" ht="13.5" customHeight="1"/>
    <row r="88667" ht="13.5" customHeight="1"/>
    <row r="88669" ht="13.5" customHeight="1"/>
    <row r="88671" ht="13.5" customHeight="1"/>
    <row r="88673" ht="13.5" customHeight="1"/>
    <row r="88675" ht="13.5" customHeight="1"/>
    <row r="88677" ht="13.5" customHeight="1"/>
    <row r="88679" ht="13.5" customHeight="1"/>
    <row r="88681" ht="13.5" customHeight="1"/>
    <row r="88683" ht="13.5" customHeight="1"/>
    <row r="88685" ht="13.5" customHeight="1"/>
    <row r="88687" ht="13.5" customHeight="1"/>
    <row r="88689" ht="13.5" customHeight="1"/>
    <row r="88691" ht="13.5" customHeight="1"/>
    <row r="88693" ht="13.5" customHeight="1"/>
    <row r="88695" ht="13.5" customHeight="1"/>
    <row r="88697" ht="13.5" customHeight="1"/>
    <row r="88699" ht="13.5" customHeight="1"/>
    <row r="88701" ht="13.5" customHeight="1"/>
    <row r="88703" ht="13.5" customHeight="1"/>
    <row r="88705" ht="13.5" customHeight="1"/>
    <row r="88707" ht="13.5" customHeight="1"/>
    <row r="88709" ht="13.5" customHeight="1"/>
    <row r="88711" ht="13.5" customHeight="1"/>
    <row r="88713" ht="13.5" customHeight="1"/>
    <row r="88715" ht="13.5" customHeight="1"/>
    <row r="88717" ht="13.5" customHeight="1"/>
    <row r="88719" ht="13.5" customHeight="1"/>
    <row r="88721" ht="13.5" customHeight="1"/>
    <row r="88723" ht="13.5" customHeight="1"/>
    <row r="88725" ht="13.5" customHeight="1"/>
    <row r="88727" ht="13.5" customHeight="1"/>
    <row r="88729" ht="13.5" customHeight="1"/>
    <row r="88731" ht="13.5" customHeight="1"/>
    <row r="88733" ht="13.5" customHeight="1"/>
    <row r="88735" ht="13.5" customHeight="1"/>
    <row r="88737" ht="13.5" customHeight="1"/>
    <row r="88739" ht="13.5" customHeight="1"/>
    <row r="88741" ht="13.5" customHeight="1"/>
    <row r="88743" ht="13.5" customHeight="1"/>
    <row r="88745" ht="13.5" customHeight="1"/>
    <row r="88747" ht="13.5" customHeight="1"/>
    <row r="88749" ht="13.5" customHeight="1"/>
    <row r="88751" ht="13.5" customHeight="1"/>
    <row r="88753" ht="13.5" customHeight="1"/>
    <row r="88755" ht="13.5" customHeight="1"/>
    <row r="88757" ht="13.5" customHeight="1"/>
    <row r="88759" ht="13.5" customHeight="1"/>
    <row r="88761" ht="13.5" customHeight="1"/>
    <row r="88763" ht="13.5" customHeight="1"/>
    <row r="88765" ht="13.5" customHeight="1"/>
    <row r="88767" ht="13.5" customHeight="1"/>
    <row r="88769" ht="13.5" customHeight="1"/>
    <row r="88771" ht="13.5" customHeight="1"/>
    <row r="88773" ht="13.5" customHeight="1"/>
    <row r="88775" ht="13.5" customHeight="1"/>
    <row r="88777" ht="13.5" customHeight="1"/>
    <row r="88779" ht="13.5" customHeight="1"/>
    <row r="88781" ht="13.5" customHeight="1"/>
    <row r="88783" ht="13.5" customHeight="1"/>
    <row r="88785" ht="13.5" customHeight="1"/>
    <row r="88787" ht="13.5" customHeight="1"/>
    <row r="88789" ht="13.5" customHeight="1"/>
    <row r="88791" ht="13.5" customHeight="1"/>
    <row r="88793" ht="13.5" customHeight="1"/>
    <row r="88795" ht="13.5" customHeight="1"/>
    <row r="88797" ht="13.5" customHeight="1"/>
    <row r="88799" ht="13.5" customHeight="1"/>
    <row r="88801" ht="13.5" customHeight="1"/>
    <row r="88803" ht="13.5" customHeight="1"/>
    <row r="88805" ht="13.5" customHeight="1"/>
    <row r="88807" ht="13.5" customHeight="1"/>
    <row r="88809" ht="13.5" customHeight="1"/>
    <row r="88811" ht="13.5" customHeight="1"/>
    <row r="88813" ht="13.5" customHeight="1"/>
    <row r="88815" ht="13.5" customHeight="1"/>
    <row r="88817" ht="13.5" customHeight="1"/>
    <row r="88819" ht="13.5" customHeight="1"/>
    <row r="88821" ht="13.5" customHeight="1"/>
    <row r="88823" ht="13.5" customHeight="1"/>
    <row r="88825" ht="13.5" customHeight="1"/>
    <row r="88827" ht="13.5" customHeight="1"/>
    <row r="88829" ht="13.5" customHeight="1"/>
    <row r="88831" ht="13.5" customHeight="1"/>
    <row r="88833" ht="13.5" customHeight="1"/>
    <row r="88835" ht="13.5" customHeight="1"/>
    <row r="88837" ht="13.5" customHeight="1"/>
    <row r="88839" ht="13.5" customHeight="1"/>
    <row r="88841" ht="13.5" customHeight="1"/>
    <row r="88843" ht="13.5" customHeight="1"/>
    <row r="88845" ht="13.5" customHeight="1"/>
    <row r="88847" ht="13.5" customHeight="1"/>
    <row r="88849" ht="13.5" customHeight="1"/>
    <row r="88851" ht="13.5" customHeight="1"/>
    <row r="88853" ht="13.5" customHeight="1"/>
    <row r="88855" ht="13.5" customHeight="1"/>
    <row r="88857" ht="13.5" customHeight="1"/>
    <row r="88859" ht="13.5" customHeight="1"/>
    <row r="88861" ht="13.5" customHeight="1"/>
    <row r="88863" ht="13.5" customHeight="1"/>
    <row r="88865" ht="13.5" customHeight="1"/>
    <row r="88867" ht="13.5" customHeight="1"/>
    <row r="88869" ht="13.5" customHeight="1"/>
    <row r="88871" ht="13.5" customHeight="1"/>
    <row r="88873" ht="13.5" customHeight="1"/>
    <row r="88875" ht="13.5" customHeight="1"/>
    <row r="88877" ht="13.5" customHeight="1"/>
    <row r="88879" ht="13.5" customHeight="1"/>
    <row r="88881" ht="13.5" customHeight="1"/>
    <row r="88883" ht="13.5" customHeight="1"/>
    <row r="88885" ht="13.5" customHeight="1"/>
    <row r="88887" ht="13.5" customHeight="1"/>
    <row r="88889" ht="13.5" customHeight="1"/>
    <row r="88891" ht="13.5" customHeight="1"/>
    <row r="88893" ht="13.5" customHeight="1"/>
    <row r="88895" ht="13.5" customHeight="1"/>
    <row r="88897" ht="13.5" customHeight="1"/>
    <row r="88899" ht="13.5" customHeight="1"/>
    <row r="88901" ht="13.5" customHeight="1"/>
    <row r="88903" ht="13.5" customHeight="1"/>
    <row r="88905" ht="13.5" customHeight="1"/>
    <row r="88907" ht="13.5" customHeight="1"/>
    <row r="88909" ht="13.5" customHeight="1"/>
    <row r="88911" ht="13.5" customHeight="1"/>
    <row r="88913" ht="13.5" customHeight="1"/>
    <row r="88915" ht="13.5" customHeight="1"/>
    <row r="88917" ht="13.5" customHeight="1"/>
    <row r="88919" ht="13.5" customHeight="1"/>
    <row r="88921" ht="13.5" customHeight="1"/>
    <row r="88923" ht="13.5" customHeight="1"/>
    <row r="88925" ht="13.5" customHeight="1"/>
    <row r="88927" ht="13.5" customHeight="1"/>
    <row r="88929" ht="13.5" customHeight="1"/>
    <row r="88931" ht="13.5" customHeight="1"/>
    <row r="88933" ht="13.5" customHeight="1"/>
    <row r="88935" ht="13.5" customHeight="1"/>
    <row r="88937" ht="13.5" customHeight="1"/>
    <row r="88939" ht="13.5" customHeight="1"/>
    <row r="88941" ht="13.5" customHeight="1"/>
    <row r="88943" ht="13.5" customHeight="1"/>
    <row r="88945" ht="13.5" customHeight="1"/>
    <row r="88947" ht="13.5" customHeight="1"/>
    <row r="88949" ht="13.5" customHeight="1"/>
    <row r="88951" ht="13.5" customHeight="1"/>
    <row r="88953" ht="13.5" customHeight="1"/>
    <row r="88955" ht="13.5" customHeight="1"/>
    <row r="88957" ht="13.5" customHeight="1"/>
    <row r="88959" ht="13.5" customHeight="1"/>
    <row r="88961" ht="13.5" customHeight="1"/>
    <row r="88963" ht="13.5" customHeight="1"/>
    <row r="88965" ht="13.5" customHeight="1"/>
    <row r="88967" ht="13.5" customHeight="1"/>
    <row r="88969" ht="13.5" customHeight="1"/>
    <row r="88971" ht="13.5" customHeight="1"/>
    <row r="88973" ht="13.5" customHeight="1"/>
    <row r="88975" ht="13.5" customHeight="1"/>
    <row r="88977" ht="13.5" customHeight="1"/>
    <row r="88979" ht="13.5" customHeight="1"/>
    <row r="88981" ht="13.5" customHeight="1"/>
    <row r="88983" ht="13.5" customHeight="1"/>
    <row r="88985" ht="13.5" customHeight="1"/>
    <row r="88987" ht="13.5" customHeight="1"/>
    <row r="88989" ht="13.5" customHeight="1"/>
    <row r="88991" ht="13.5" customHeight="1"/>
    <row r="88993" ht="13.5" customHeight="1"/>
    <row r="88995" ht="13.5" customHeight="1"/>
    <row r="88997" ht="13.5" customHeight="1"/>
    <row r="88999" ht="13.5" customHeight="1"/>
    <row r="89001" ht="13.5" customHeight="1"/>
    <row r="89003" ht="13.5" customHeight="1"/>
    <row r="89005" ht="13.5" customHeight="1"/>
    <row r="89007" ht="13.5" customHeight="1"/>
    <row r="89009" ht="13.5" customHeight="1"/>
    <row r="89011" ht="13.5" customHeight="1"/>
    <row r="89013" ht="13.5" customHeight="1"/>
    <row r="89015" ht="13.5" customHeight="1"/>
    <row r="89017" ht="13.5" customHeight="1"/>
    <row r="89019" ht="13.5" customHeight="1"/>
    <row r="89021" ht="13.5" customHeight="1"/>
    <row r="89023" ht="13.5" customHeight="1"/>
    <row r="89025" ht="13.5" customHeight="1"/>
    <row r="89027" ht="13.5" customHeight="1"/>
    <row r="89029" ht="13.5" customHeight="1"/>
    <row r="89031" ht="13.5" customHeight="1"/>
    <row r="89033" ht="13.5" customHeight="1"/>
    <row r="89035" ht="13.5" customHeight="1"/>
    <row r="89037" ht="13.5" customHeight="1"/>
    <row r="89039" ht="13.5" customHeight="1"/>
    <row r="89041" ht="13.5" customHeight="1"/>
    <row r="89043" ht="13.5" customHeight="1"/>
    <row r="89045" ht="13.5" customHeight="1"/>
    <row r="89047" ht="13.5" customHeight="1"/>
    <row r="89049" ht="13.5" customHeight="1"/>
    <row r="89051" ht="13.5" customHeight="1"/>
    <row r="89053" ht="13.5" customHeight="1"/>
    <row r="89055" ht="13.5" customHeight="1"/>
    <row r="89057" ht="13.5" customHeight="1"/>
    <row r="89059" ht="13.5" customHeight="1"/>
    <row r="89061" ht="13.5" customHeight="1"/>
    <row r="89063" ht="13.5" customHeight="1"/>
    <row r="89065" ht="13.5" customHeight="1"/>
    <row r="89067" ht="13.5" customHeight="1"/>
    <row r="89069" ht="13.5" customHeight="1"/>
    <row r="89071" ht="13.5" customHeight="1"/>
    <row r="89073" ht="13.5" customHeight="1"/>
    <row r="89075" ht="13.5" customHeight="1"/>
    <row r="89077" ht="13.5" customHeight="1"/>
    <row r="89079" ht="13.5" customHeight="1"/>
    <row r="89081" ht="13.5" customHeight="1"/>
    <row r="89083" ht="13.5" customHeight="1"/>
    <row r="89085" ht="13.5" customHeight="1"/>
    <row r="89087" ht="13.5" customHeight="1"/>
    <row r="89089" ht="13.5" customHeight="1"/>
    <row r="89091" ht="13.5" customHeight="1"/>
    <row r="89093" ht="13.5" customHeight="1"/>
    <row r="89095" ht="13.5" customHeight="1"/>
    <row r="89097" ht="13.5" customHeight="1"/>
    <row r="89099" ht="13.5" customHeight="1"/>
    <row r="89101" ht="13.5" customHeight="1"/>
    <row r="89103" ht="13.5" customHeight="1"/>
    <row r="89105" ht="13.5" customHeight="1"/>
    <row r="89107" ht="13.5" customHeight="1"/>
    <row r="89109" ht="13.5" customHeight="1"/>
    <row r="89111" ht="13.5" customHeight="1"/>
    <row r="89113" ht="13.5" customHeight="1"/>
    <row r="89115" ht="13.5" customHeight="1"/>
    <row r="89117" ht="13.5" customHeight="1"/>
    <row r="89119" ht="13.5" customHeight="1"/>
    <row r="89121" ht="13.5" customHeight="1"/>
    <row r="89123" ht="13.5" customHeight="1"/>
    <row r="89125" ht="13.5" customHeight="1"/>
    <row r="89127" ht="13.5" customHeight="1"/>
    <row r="89129" ht="13.5" customHeight="1"/>
    <row r="89131" ht="13.5" customHeight="1"/>
    <row r="89133" ht="13.5" customHeight="1"/>
    <row r="89135" ht="13.5" customHeight="1"/>
    <row r="89137" ht="13.5" customHeight="1"/>
    <row r="89139" ht="13.5" customHeight="1"/>
    <row r="89141" ht="13.5" customHeight="1"/>
    <row r="89143" ht="13.5" customHeight="1"/>
    <row r="89145" ht="13.5" customHeight="1"/>
    <row r="89147" ht="13.5" customHeight="1"/>
    <row r="89149" ht="13.5" customHeight="1"/>
    <row r="89151" ht="13.5" customHeight="1"/>
    <row r="89153" ht="13.5" customHeight="1"/>
    <row r="89155" ht="13.5" customHeight="1"/>
    <row r="89157" ht="13.5" customHeight="1"/>
    <row r="89159" ht="13.5" customHeight="1"/>
    <row r="89161" ht="13.5" customHeight="1"/>
    <row r="89163" ht="13.5" customHeight="1"/>
    <row r="89165" ht="13.5" customHeight="1"/>
    <row r="89167" ht="13.5" customHeight="1"/>
    <row r="89169" ht="13.5" customHeight="1"/>
    <row r="89171" ht="13.5" customHeight="1"/>
    <row r="89173" ht="13.5" customHeight="1"/>
    <row r="89175" ht="13.5" customHeight="1"/>
    <row r="89177" ht="13.5" customHeight="1"/>
    <row r="89179" ht="13.5" customHeight="1"/>
    <row r="89181" ht="13.5" customHeight="1"/>
    <row r="89183" ht="13.5" customHeight="1"/>
    <row r="89185" ht="13.5" customHeight="1"/>
    <row r="89187" ht="13.5" customHeight="1"/>
    <row r="89189" ht="13.5" customHeight="1"/>
    <row r="89191" ht="13.5" customHeight="1"/>
    <row r="89193" ht="13.5" customHeight="1"/>
    <row r="89195" ht="13.5" customHeight="1"/>
    <row r="89197" ht="13.5" customHeight="1"/>
    <row r="89199" ht="13.5" customHeight="1"/>
    <row r="89201" ht="13.5" customHeight="1"/>
    <row r="89203" ht="13.5" customHeight="1"/>
    <row r="89205" ht="13.5" customHeight="1"/>
    <row r="89207" ht="13.5" customHeight="1"/>
    <row r="89209" ht="13.5" customHeight="1"/>
    <row r="89211" ht="13.5" customHeight="1"/>
    <row r="89213" ht="13.5" customHeight="1"/>
    <row r="89215" ht="13.5" customHeight="1"/>
    <row r="89217" ht="13.5" customHeight="1"/>
    <row r="89219" ht="13.5" customHeight="1"/>
    <row r="89221" ht="13.5" customHeight="1"/>
    <row r="89223" ht="13.5" customHeight="1"/>
    <row r="89225" ht="13.5" customHeight="1"/>
    <row r="89227" ht="13.5" customHeight="1"/>
    <row r="89229" ht="13.5" customHeight="1"/>
    <row r="89231" ht="13.5" customHeight="1"/>
    <row r="89233" ht="13.5" customHeight="1"/>
    <row r="89235" ht="13.5" customHeight="1"/>
    <row r="89237" ht="13.5" customHeight="1"/>
    <row r="89239" ht="13.5" customHeight="1"/>
    <row r="89241" ht="13.5" customHeight="1"/>
    <row r="89243" ht="13.5" customHeight="1"/>
    <row r="89245" ht="13.5" customHeight="1"/>
    <row r="89247" ht="13.5" customHeight="1"/>
    <row r="89249" ht="13.5" customHeight="1"/>
    <row r="89251" ht="13.5" customHeight="1"/>
    <row r="89253" ht="13.5" customHeight="1"/>
    <row r="89255" ht="13.5" customHeight="1"/>
    <row r="89257" ht="13.5" customHeight="1"/>
    <row r="89259" ht="13.5" customHeight="1"/>
    <row r="89261" ht="13.5" customHeight="1"/>
    <row r="89263" ht="13.5" customHeight="1"/>
    <row r="89265" ht="13.5" customHeight="1"/>
    <row r="89267" ht="13.5" customHeight="1"/>
    <row r="89269" ht="13.5" customHeight="1"/>
    <row r="89271" ht="13.5" customHeight="1"/>
    <row r="89273" ht="13.5" customHeight="1"/>
    <row r="89275" ht="13.5" customHeight="1"/>
    <row r="89277" ht="13.5" customHeight="1"/>
    <row r="89279" ht="13.5" customHeight="1"/>
    <row r="89281" ht="13.5" customHeight="1"/>
    <row r="89283" ht="13.5" customHeight="1"/>
    <row r="89285" ht="13.5" customHeight="1"/>
    <row r="89287" ht="13.5" customHeight="1"/>
    <row r="89289" ht="13.5" customHeight="1"/>
    <row r="89291" ht="13.5" customHeight="1"/>
    <row r="89293" ht="13.5" customHeight="1"/>
    <row r="89295" ht="13.5" customHeight="1"/>
    <row r="89297" ht="13.5" customHeight="1"/>
    <row r="89299" ht="13.5" customHeight="1"/>
    <row r="89301" ht="13.5" customHeight="1"/>
    <row r="89303" ht="13.5" customHeight="1"/>
    <row r="89305" ht="13.5" customHeight="1"/>
    <row r="89307" ht="13.5" customHeight="1"/>
    <row r="89309" ht="13.5" customHeight="1"/>
    <row r="89311" ht="13.5" customHeight="1"/>
    <row r="89313" ht="13.5" customHeight="1"/>
    <row r="89315" ht="13.5" customHeight="1"/>
    <row r="89317" ht="13.5" customHeight="1"/>
    <row r="89319" ht="13.5" customHeight="1"/>
    <row r="89321" ht="13.5" customHeight="1"/>
    <row r="89323" ht="13.5" customHeight="1"/>
    <row r="89325" ht="13.5" customHeight="1"/>
    <row r="89327" ht="13.5" customHeight="1"/>
    <row r="89329" ht="13.5" customHeight="1"/>
    <row r="89331" ht="13.5" customHeight="1"/>
    <row r="89333" ht="13.5" customHeight="1"/>
    <row r="89335" ht="13.5" customHeight="1"/>
    <row r="89337" ht="13.5" customHeight="1"/>
    <row r="89339" ht="13.5" customHeight="1"/>
    <row r="89341" ht="13.5" customHeight="1"/>
    <row r="89343" ht="13.5" customHeight="1"/>
    <row r="89345" ht="13.5" customHeight="1"/>
    <row r="89347" ht="13.5" customHeight="1"/>
    <row r="89349" ht="13.5" customHeight="1"/>
    <row r="89351" ht="13.5" customHeight="1"/>
    <row r="89353" ht="13.5" customHeight="1"/>
    <row r="89355" ht="13.5" customHeight="1"/>
    <row r="89357" ht="13.5" customHeight="1"/>
    <row r="89359" ht="13.5" customHeight="1"/>
    <row r="89361" ht="13.5" customHeight="1"/>
    <row r="89363" ht="13.5" customHeight="1"/>
    <row r="89365" ht="13.5" customHeight="1"/>
    <row r="89367" ht="13.5" customHeight="1"/>
    <row r="89369" ht="13.5" customHeight="1"/>
    <row r="89371" ht="13.5" customHeight="1"/>
    <row r="89373" ht="13.5" customHeight="1"/>
    <row r="89375" ht="13.5" customHeight="1"/>
    <row r="89377" ht="13.5" customHeight="1"/>
    <row r="89379" ht="13.5" customHeight="1"/>
    <row r="89381" ht="13.5" customHeight="1"/>
    <row r="89383" ht="13.5" customHeight="1"/>
    <row r="89385" ht="13.5" customHeight="1"/>
    <row r="89387" ht="13.5" customHeight="1"/>
    <row r="89389" ht="13.5" customHeight="1"/>
    <row r="89391" ht="13.5" customHeight="1"/>
    <row r="89393" ht="13.5" customHeight="1"/>
    <row r="89395" ht="13.5" customHeight="1"/>
    <row r="89397" ht="13.5" customHeight="1"/>
    <row r="89399" ht="13.5" customHeight="1"/>
    <row r="89401" ht="13.5" customHeight="1"/>
    <row r="89403" ht="13.5" customHeight="1"/>
    <row r="89405" ht="13.5" customHeight="1"/>
    <row r="89407" ht="13.5" customHeight="1"/>
    <row r="89409" ht="13.5" customHeight="1"/>
    <row r="89411" ht="13.5" customHeight="1"/>
    <row r="89413" ht="13.5" customHeight="1"/>
    <row r="89415" ht="13.5" customHeight="1"/>
    <row r="89417" ht="13.5" customHeight="1"/>
    <row r="89419" ht="13.5" customHeight="1"/>
    <row r="89421" ht="13.5" customHeight="1"/>
    <row r="89423" ht="13.5" customHeight="1"/>
    <row r="89425" ht="13.5" customHeight="1"/>
    <row r="89427" ht="13.5" customHeight="1"/>
    <row r="89429" ht="13.5" customHeight="1"/>
    <row r="89431" ht="13.5" customHeight="1"/>
    <row r="89433" ht="13.5" customHeight="1"/>
    <row r="89435" ht="13.5" customHeight="1"/>
    <row r="89437" ht="13.5" customHeight="1"/>
    <row r="89439" ht="13.5" customHeight="1"/>
    <row r="89441" ht="13.5" customHeight="1"/>
    <row r="89443" ht="13.5" customHeight="1"/>
    <row r="89445" ht="13.5" customHeight="1"/>
    <row r="89447" ht="13.5" customHeight="1"/>
    <row r="89449" ht="13.5" customHeight="1"/>
    <row r="89451" ht="13.5" customHeight="1"/>
    <row r="89453" ht="13.5" customHeight="1"/>
    <row r="89455" ht="13.5" customHeight="1"/>
    <row r="89457" ht="13.5" customHeight="1"/>
    <row r="89459" ht="13.5" customHeight="1"/>
    <row r="89461" ht="13.5" customHeight="1"/>
    <row r="89463" ht="13.5" customHeight="1"/>
    <row r="89465" ht="13.5" customHeight="1"/>
    <row r="89467" ht="13.5" customHeight="1"/>
    <row r="89469" ht="13.5" customHeight="1"/>
    <row r="89471" ht="13.5" customHeight="1"/>
    <row r="89473" ht="13.5" customHeight="1"/>
    <row r="89475" ht="13.5" customHeight="1"/>
    <row r="89477" ht="13.5" customHeight="1"/>
    <row r="89479" ht="13.5" customHeight="1"/>
    <row r="89481" ht="13.5" customHeight="1"/>
    <row r="89483" ht="13.5" customHeight="1"/>
    <row r="89485" ht="13.5" customHeight="1"/>
    <row r="89487" ht="13.5" customHeight="1"/>
    <row r="89489" ht="13.5" customHeight="1"/>
    <row r="89491" ht="13.5" customHeight="1"/>
    <row r="89493" ht="13.5" customHeight="1"/>
    <row r="89495" ht="13.5" customHeight="1"/>
    <row r="89497" ht="13.5" customHeight="1"/>
    <row r="89499" ht="13.5" customHeight="1"/>
    <row r="89501" ht="13.5" customHeight="1"/>
    <row r="89503" ht="13.5" customHeight="1"/>
    <row r="89505" ht="13.5" customHeight="1"/>
    <row r="89507" ht="13.5" customHeight="1"/>
    <row r="89509" ht="13.5" customHeight="1"/>
    <row r="89511" ht="13.5" customHeight="1"/>
    <row r="89513" ht="13.5" customHeight="1"/>
    <row r="89515" ht="13.5" customHeight="1"/>
    <row r="89517" ht="13.5" customHeight="1"/>
    <row r="89519" ht="13.5" customHeight="1"/>
    <row r="89521" ht="13.5" customHeight="1"/>
    <row r="89523" ht="13.5" customHeight="1"/>
    <row r="89525" ht="13.5" customHeight="1"/>
    <row r="89527" ht="13.5" customHeight="1"/>
    <row r="89529" ht="13.5" customHeight="1"/>
    <row r="89531" ht="13.5" customHeight="1"/>
    <row r="89533" ht="13.5" customHeight="1"/>
    <row r="89535" ht="13.5" customHeight="1"/>
    <row r="89537" ht="13.5" customHeight="1"/>
    <row r="89539" ht="13.5" customHeight="1"/>
    <row r="89541" ht="13.5" customHeight="1"/>
    <row r="89543" ht="13.5" customHeight="1"/>
    <row r="89545" ht="13.5" customHeight="1"/>
    <row r="89547" ht="13.5" customHeight="1"/>
    <row r="89549" ht="13.5" customHeight="1"/>
    <row r="89551" ht="13.5" customHeight="1"/>
    <row r="89553" ht="13.5" customHeight="1"/>
    <row r="89555" ht="13.5" customHeight="1"/>
    <row r="89557" ht="13.5" customHeight="1"/>
    <row r="89559" ht="13.5" customHeight="1"/>
    <row r="89561" ht="13.5" customHeight="1"/>
    <row r="89563" ht="13.5" customHeight="1"/>
    <row r="89565" ht="13.5" customHeight="1"/>
    <row r="89567" ht="13.5" customHeight="1"/>
    <row r="89569" ht="13.5" customHeight="1"/>
    <row r="89571" ht="13.5" customHeight="1"/>
    <row r="89573" ht="13.5" customHeight="1"/>
    <row r="89575" ht="13.5" customHeight="1"/>
    <row r="89577" ht="13.5" customHeight="1"/>
    <row r="89579" ht="13.5" customHeight="1"/>
    <row r="89581" ht="13.5" customHeight="1"/>
    <row r="89583" ht="13.5" customHeight="1"/>
    <row r="89585" ht="13.5" customHeight="1"/>
    <row r="89587" ht="13.5" customHeight="1"/>
    <row r="89589" ht="13.5" customHeight="1"/>
    <row r="89591" ht="13.5" customHeight="1"/>
    <row r="89593" ht="13.5" customHeight="1"/>
    <row r="89595" ht="13.5" customHeight="1"/>
    <row r="89597" ht="13.5" customHeight="1"/>
    <row r="89599" ht="13.5" customHeight="1"/>
    <row r="89601" ht="13.5" customHeight="1"/>
    <row r="89603" ht="13.5" customHeight="1"/>
    <row r="89605" ht="13.5" customHeight="1"/>
    <row r="89607" ht="13.5" customHeight="1"/>
    <row r="89609" ht="13.5" customHeight="1"/>
    <row r="89611" ht="13.5" customHeight="1"/>
    <row r="89613" ht="13.5" customHeight="1"/>
    <row r="89615" ht="13.5" customHeight="1"/>
    <row r="89617" ht="13.5" customHeight="1"/>
    <row r="89619" ht="13.5" customHeight="1"/>
    <row r="89621" ht="13.5" customHeight="1"/>
    <row r="89623" ht="13.5" customHeight="1"/>
    <row r="89625" ht="13.5" customHeight="1"/>
    <row r="89627" ht="13.5" customHeight="1"/>
    <row r="89629" ht="13.5" customHeight="1"/>
    <row r="89631" ht="13.5" customHeight="1"/>
    <row r="89633" ht="13.5" customHeight="1"/>
    <row r="89635" ht="13.5" customHeight="1"/>
    <row r="89637" ht="13.5" customHeight="1"/>
    <row r="89639" ht="13.5" customHeight="1"/>
    <row r="89641" ht="13.5" customHeight="1"/>
    <row r="89643" ht="13.5" customHeight="1"/>
    <row r="89645" ht="13.5" customHeight="1"/>
    <row r="89647" ht="13.5" customHeight="1"/>
    <row r="89649" ht="13.5" customHeight="1"/>
    <row r="89651" ht="13.5" customHeight="1"/>
    <row r="89653" ht="13.5" customHeight="1"/>
    <row r="89655" ht="13.5" customHeight="1"/>
    <row r="89657" ht="13.5" customHeight="1"/>
    <row r="89659" ht="13.5" customHeight="1"/>
    <row r="89661" ht="13.5" customHeight="1"/>
    <row r="89663" ht="13.5" customHeight="1"/>
    <row r="89665" ht="13.5" customHeight="1"/>
    <row r="89667" ht="13.5" customHeight="1"/>
    <row r="89669" ht="13.5" customHeight="1"/>
    <row r="89671" ht="13.5" customHeight="1"/>
    <row r="89673" ht="13.5" customHeight="1"/>
    <row r="89675" ht="13.5" customHeight="1"/>
    <row r="89677" ht="13.5" customHeight="1"/>
    <row r="89679" ht="13.5" customHeight="1"/>
    <row r="89681" ht="13.5" customHeight="1"/>
    <row r="89683" ht="13.5" customHeight="1"/>
    <row r="89685" ht="13.5" customHeight="1"/>
    <row r="89687" ht="13.5" customHeight="1"/>
    <row r="89689" ht="13.5" customHeight="1"/>
    <row r="89691" ht="13.5" customHeight="1"/>
    <row r="89693" ht="13.5" customHeight="1"/>
    <row r="89695" ht="13.5" customHeight="1"/>
    <row r="89697" ht="13.5" customHeight="1"/>
    <row r="89699" ht="13.5" customHeight="1"/>
    <row r="89701" ht="13.5" customHeight="1"/>
    <row r="89703" ht="13.5" customHeight="1"/>
    <row r="89705" ht="13.5" customHeight="1"/>
    <row r="89707" ht="13.5" customHeight="1"/>
    <row r="89709" ht="13.5" customHeight="1"/>
    <row r="89711" ht="13.5" customHeight="1"/>
    <row r="89713" ht="13.5" customHeight="1"/>
    <row r="89715" ht="13.5" customHeight="1"/>
    <row r="89717" ht="13.5" customHeight="1"/>
    <row r="89719" ht="13.5" customHeight="1"/>
    <row r="89721" ht="13.5" customHeight="1"/>
    <row r="89723" ht="13.5" customHeight="1"/>
    <row r="89725" ht="13.5" customHeight="1"/>
    <row r="89727" ht="13.5" customHeight="1"/>
    <row r="89729" ht="13.5" customHeight="1"/>
    <row r="89731" ht="13.5" customHeight="1"/>
    <row r="89733" ht="13.5" customHeight="1"/>
    <row r="89735" ht="13.5" customHeight="1"/>
    <row r="89737" ht="13.5" customHeight="1"/>
    <row r="89739" ht="13.5" customHeight="1"/>
    <row r="89741" ht="13.5" customHeight="1"/>
    <row r="89743" ht="13.5" customHeight="1"/>
    <row r="89745" ht="13.5" customHeight="1"/>
    <row r="89747" ht="13.5" customHeight="1"/>
    <row r="89749" ht="13.5" customHeight="1"/>
    <row r="89751" ht="13.5" customHeight="1"/>
    <row r="89753" ht="13.5" customHeight="1"/>
    <row r="89755" ht="13.5" customHeight="1"/>
    <row r="89757" ht="13.5" customHeight="1"/>
    <row r="89759" ht="13.5" customHeight="1"/>
    <row r="89761" ht="13.5" customHeight="1"/>
    <row r="89763" ht="13.5" customHeight="1"/>
    <row r="89765" ht="13.5" customHeight="1"/>
    <row r="89767" ht="13.5" customHeight="1"/>
    <row r="89769" ht="13.5" customHeight="1"/>
    <row r="89771" ht="13.5" customHeight="1"/>
    <row r="89773" ht="13.5" customHeight="1"/>
    <row r="89775" ht="13.5" customHeight="1"/>
    <row r="89777" ht="13.5" customHeight="1"/>
    <row r="89779" ht="13.5" customHeight="1"/>
    <row r="89781" ht="13.5" customHeight="1"/>
    <row r="89783" ht="13.5" customHeight="1"/>
    <row r="89785" ht="13.5" customHeight="1"/>
    <row r="89787" ht="13.5" customHeight="1"/>
    <row r="89789" ht="13.5" customHeight="1"/>
    <row r="89791" ht="13.5" customHeight="1"/>
    <row r="89793" ht="13.5" customHeight="1"/>
    <row r="89795" ht="13.5" customHeight="1"/>
    <row r="89797" ht="13.5" customHeight="1"/>
    <row r="89799" ht="13.5" customHeight="1"/>
    <row r="89801" ht="13.5" customHeight="1"/>
    <row r="89803" ht="13.5" customHeight="1"/>
    <row r="89805" ht="13.5" customHeight="1"/>
    <row r="89807" ht="13.5" customHeight="1"/>
    <row r="89809" ht="13.5" customHeight="1"/>
    <row r="89811" ht="13.5" customHeight="1"/>
    <row r="89813" ht="13.5" customHeight="1"/>
    <row r="89815" ht="13.5" customHeight="1"/>
    <row r="89817" ht="13.5" customHeight="1"/>
    <row r="89819" ht="13.5" customHeight="1"/>
    <row r="89821" ht="13.5" customHeight="1"/>
    <row r="89823" ht="13.5" customHeight="1"/>
    <row r="89825" ht="13.5" customHeight="1"/>
    <row r="89827" ht="13.5" customHeight="1"/>
    <row r="89829" ht="13.5" customHeight="1"/>
    <row r="89831" ht="13.5" customHeight="1"/>
    <row r="89833" ht="13.5" customHeight="1"/>
    <row r="89835" ht="13.5" customHeight="1"/>
    <row r="89837" ht="13.5" customHeight="1"/>
    <row r="89839" ht="13.5" customHeight="1"/>
    <row r="89841" ht="13.5" customHeight="1"/>
    <row r="89843" ht="13.5" customHeight="1"/>
    <row r="89845" ht="13.5" customHeight="1"/>
    <row r="89847" ht="13.5" customHeight="1"/>
    <row r="89849" ht="13.5" customHeight="1"/>
    <row r="89851" ht="13.5" customHeight="1"/>
    <row r="89853" ht="13.5" customHeight="1"/>
    <row r="89855" ht="13.5" customHeight="1"/>
    <row r="89857" ht="13.5" customHeight="1"/>
    <row r="89859" ht="13.5" customHeight="1"/>
    <row r="89861" ht="13.5" customHeight="1"/>
    <row r="89863" ht="13.5" customHeight="1"/>
    <row r="89865" ht="13.5" customHeight="1"/>
    <row r="89867" ht="13.5" customHeight="1"/>
    <row r="89869" ht="13.5" customHeight="1"/>
    <row r="89871" ht="13.5" customHeight="1"/>
    <row r="89873" ht="13.5" customHeight="1"/>
    <row r="89875" ht="13.5" customHeight="1"/>
    <row r="89877" ht="13.5" customHeight="1"/>
    <row r="89879" ht="13.5" customHeight="1"/>
    <row r="89881" ht="13.5" customHeight="1"/>
    <row r="89883" ht="13.5" customHeight="1"/>
    <row r="89885" ht="13.5" customHeight="1"/>
    <row r="89887" ht="13.5" customHeight="1"/>
    <row r="89889" ht="13.5" customHeight="1"/>
    <row r="89891" ht="13.5" customHeight="1"/>
    <row r="89893" ht="13.5" customHeight="1"/>
    <row r="89895" ht="13.5" customHeight="1"/>
    <row r="89897" ht="13.5" customHeight="1"/>
    <row r="89899" ht="13.5" customHeight="1"/>
    <row r="89901" ht="13.5" customHeight="1"/>
    <row r="89903" ht="13.5" customHeight="1"/>
    <row r="89905" ht="13.5" customHeight="1"/>
    <row r="89907" ht="13.5" customHeight="1"/>
    <row r="89909" ht="13.5" customHeight="1"/>
    <row r="89911" ht="13.5" customHeight="1"/>
    <row r="89913" ht="13.5" customHeight="1"/>
    <row r="89915" ht="13.5" customHeight="1"/>
    <row r="89917" ht="13.5" customHeight="1"/>
    <row r="89919" ht="13.5" customHeight="1"/>
    <row r="89921" ht="13.5" customHeight="1"/>
    <row r="89923" ht="13.5" customHeight="1"/>
    <row r="89925" ht="13.5" customHeight="1"/>
    <row r="89927" ht="13.5" customHeight="1"/>
    <row r="89929" ht="13.5" customHeight="1"/>
    <row r="89931" ht="13.5" customHeight="1"/>
    <row r="89933" ht="13.5" customHeight="1"/>
    <row r="89935" ht="13.5" customHeight="1"/>
    <row r="89937" ht="13.5" customHeight="1"/>
    <row r="89939" ht="13.5" customHeight="1"/>
    <row r="89941" ht="13.5" customHeight="1"/>
    <row r="89943" ht="13.5" customHeight="1"/>
    <row r="89945" ht="13.5" customHeight="1"/>
    <row r="89947" ht="13.5" customHeight="1"/>
    <row r="89949" ht="13.5" customHeight="1"/>
    <row r="89951" ht="13.5" customHeight="1"/>
    <row r="89953" ht="13.5" customHeight="1"/>
    <row r="89955" ht="13.5" customHeight="1"/>
    <row r="89957" ht="13.5" customHeight="1"/>
    <row r="89959" ht="13.5" customHeight="1"/>
    <row r="89961" ht="13.5" customHeight="1"/>
    <row r="89963" ht="13.5" customHeight="1"/>
    <row r="89965" ht="13.5" customHeight="1"/>
    <row r="89967" ht="13.5" customHeight="1"/>
    <row r="89969" ht="13.5" customHeight="1"/>
    <row r="89971" ht="13.5" customHeight="1"/>
    <row r="89973" ht="13.5" customHeight="1"/>
    <row r="89975" ht="13.5" customHeight="1"/>
    <row r="89977" ht="13.5" customHeight="1"/>
    <row r="89979" ht="13.5" customHeight="1"/>
    <row r="89981" ht="13.5" customHeight="1"/>
    <row r="89983" ht="13.5" customHeight="1"/>
    <row r="89985" ht="13.5" customHeight="1"/>
    <row r="89987" ht="13.5" customHeight="1"/>
    <row r="89989" ht="13.5" customHeight="1"/>
    <row r="89991" ht="13.5" customHeight="1"/>
    <row r="89993" ht="13.5" customHeight="1"/>
    <row r="89995" ht="13.5" customHeight="1"/>
    <row r="89997" ht="13.5" customHeight="1"/>
    <row r="89999" ht="13.5" customHeight="1"/>
    <row r="90001" ht="13.5" customHeight="1"/>
    <row r="90003" ht="13.5" customHeight="1"/>
    <row r="90005" ht="13.5" customHeight="1"/>
    <row r="90007" ht="13.5" customHeight="1"/>
    <row r="90009" ht="13.5" customHeight="1"/>
    <row r="90011" ht="13.5" customHeight="1"/>
    <row r="90013" ht="13.5" customHeight="1"/>
    <row r="90015" ht="13.5" customHeight="1"/>
    <row r="90017" ht="13.5" customHeight="1"/>
    <row r="90019" ht="13.5" customHeight="1"/>
    <row r="90021" ht="13.5" customHeight="1"/>
    <row r="90023" ht="13.5" customHeight="1"/>
    <row r="90025" ht="13.5" customHeight="1"/>
    <row r="90027" ht="13.5" customHeight="1"/>
    <row r="90029" ht="13.5" customHeight="1"/>
    <row r="90031" ht="13.5" customHeight="1"/>
    <row r="90033" ht="13.5" customHeight="1"/>
    <row r="90035" ht="13.5" customHeight="1"/>
    <row r="90037" ht="13.5" customHeight="1"/>
    <row r="90039" ht="13.5" customHeight="1"/>
    <row r="90041" ht="13.5" customHeight="1"/>
    <row r="90043" ht="13.5" customHeight="1"/>
    <row r="90045" ht="13.5" customHeight="1"/>
    <row r="90047" ht="13.5" customHeight="1"/>
    <row r="90049" ht="13.5" customHeight="1"/>
    <row r="90051" ht="13.5" customHeight="1"/>
    <row r="90053" ht="13.5" customHeight="1"/>
    <row r="90055" ht="13.5" customHeight="1"/>
    <row r="90057" ht="13.5" customHeight="1"/>
    <row r="90059" ht="13.5" customHeight="1"/>
    <row r="90061" ht="13.5" customHeight="1"/>
    <row r="90063" ht="13.5" customHeight="1"/>
    <row r="90065" ht="13.5" customHeight="1"/>
    <row r="90067" ht="13.5" customHeight="1"/>
    <row r="90069" ht="13.5" customHeight="1"/>
    <row r="90071" ht="13.5" customHeight="1"/>
    <row r="90073" ht="13.5" customHeight="1"/>
    <row r="90075" ht="13.5" customHeight="1"/>
    <row r="90077" ht="13.5" customHeight="1"/>
    <row r="90079" ht="13.5" customHeight="1"/>
    <row r="90081" ht="13.5" customHeight="1"/>
    <row r="90083" ht="13.5" customHeight="1"/>
    <row r="90085" ht="13.5" customHeight="1"/>
    <row r="90087" ht="13.5" customHeight="1"/>
    <row r="90089" ht="13.5" customHeight="1"/>
    <row r="90091" ht="13.5" customHeight="1"/>
    <row r="90093" ht="13.5" customHeight="1"/>
    <row r="90095" ht="13.5" customHeight="1"/>
    <row r="90097" ht="13.5" customHeight="1"/>
    <row r="90099" ht="13.5" customHeight="1"/>
    <row r="90101" ht="13.5" customHeight="1"/>
    <row r="90103" ht="13.5" customHeight="1"/>
    <row r="90105" ht="13.5" customHeight="1"/>
    <row r="90107" ht="13.5" customHeight="1"/>
    <row r="90109" ht="13.5" customHeight="1"/>
    <row r="90111" ht="13.5" customHeight="1"/>
    <row r="90113" ht="13.5" customHeight="1"/>
    <row r="90115" ht="13.5" customHeight="1"/>
    <row r="90117" ht="13.5" customHeight="1"/>
    <row r="90119" ht="13.5" customHeight="1"/>
    <row r="90121" ht="13.5" customHeight="1"/>
    <row r="90123" ht="13.5" customHeight="1"/>
    <row r="90125" ht="13.5" customHeight="1"/>
    <row r="90127" ht="13.5" customHeight="1"/>
    <row r="90129" ht="13.5" customHeight="1"/>
    <row r="90131" ht="13.5" customHeight="1"/>
    <row r="90133" ht="13.5" customHeight="1"/>
    <row r="90135" ht="13.5" customHeight="1"/>
    <row r="90137" ht="13.5" customHeight="1"/>
    <row r="90139" ht="13.5" customHeight="1"/>
    <row r="90141" ht="13.5" customHeight="1"/>
    <row r="90143" ht="13.5" customHeight="1"/>
    <row r="90145" ht="13.5" customHeight="1"/>
    <row r="90147" ht="13.5" customHeight="1"/>
    <row r="90149" ht="13.5" customHeight="1"/>
    <row r="90151" ht="13.5" customHeight="1"/>
    <row r="90153" ht="13.5" customHeight="1"/>
    <row r="90155" ht="13.5" customHeight="1"/>
    <row r="90157" ht="13.5" customHeight="1"/>
    <row r="90159" ht="13.5" customHeight="1"/>
    <row r="90161" ht="13.5" customHeight="1"/>
    <row r="90163" ht="13.5" customHeight="1"/>
    <row r="90165" ht="13.5" customHeight="1"/>
    <row r="90167" ht="13.5" customHeight="1"/>
    <row r="90169" ht="13.5" customHeight="1"/>
    <row r="90171" ht="13.5" customHeight="1"/>
    <row r="90173" ht="13.5" customHeight="1"/>
    <row r="90175" ht="13.5" customHeight="1"/>
    <row r="90177" ht="13.5" customHeight="1"/>
    <row r="90179" ht="13.5" customHeight="1"/>
    <row r="90181" ht="13.5" customHeight="1"/>
    <row r="90183" ht="13.5" customHeight="1"/>
    <row r="90185" ht="13.5" customHeight="1"/>
    <row r="90187" ht="13.5" customHeight="1"/>
    <row r="90189" ht="13.5" customHeight="1"/>
    <row r="90191" ht="13.5" customHeight="1"/>
    <row r="90193" ht="13.5" customHeight="1"/>
    <row r="90195" ht="13.5" customHeight="1"/>
    <row r="90197" ht="13.5" customHeight="1"/>
    <row r="90199" ht="13.5" customHeight="1"/>
    <row r="90201" ht="13.5" customHeight="1"/>
    <row r="90203" ht="13.5" customHeight="1"/>
    <row r="90205" ht="13.5" customHeight="1"/>
    <row r="90207" ht="13.5" customHeight="1"/>
    <row r="90209" ht="13.5" customHeight="1"/>
    <row r="90211" ht="13.5" customHeight="1"/>
    <row r="90213" ht="13.5" customHeight="1"/>
    <row r="90215" ht="13.5" customHeight="1"/>
    <row r="90217" ht="13.5" customHeight="1"/>
    <row r="90219" ht="13.5" customHeight="1"/>
    <row r="90221" ht="13.5" customHeight="1"/>
    <row r="90223" ht="13.5" customHeight="1"/>
    <row r="90225" ht="13.5" customHeight="1"/>
    <row r="90227" ht="13.5" customHeight="1"/>
    <row r="90229" ht="13.5" customHeight="1"/>
    <row r="90231" ht="13.5" customHeight="1"/>
    <row r="90233" ht="13.5" customHeight="1"/>
    <row r="90235" ht="13.5" customHeight="1"/>
    <row r="90237" ht="13.5" customHeight="1"/>
    <row r="90239" ht="13.5" customHeight="1"/>
    <row r="90241" ht="13.5" customHeight="1"/>
    <row r="90243" ht="13.5" customHeight="1"/>
    <row r="90245" ht="13.5" customHeight="1"/>
    <row r="90247" ht="13.5" customHeight="1"/>
    <row r="90249" ht="13.5" customHeight="1"/>
    <row r="90251" ht="13.5" customHeight="1"/>
    <row r="90253" ht="13.5" customHeight="1"/>
    <row r="90255" ht="13.5" customHeight="1"/>
    <row r="90257" ht="13.5" customHeight="1"/>
    <row r="90259" ht="13.5" customHeight="1"/>
    <row r="90261" ht="13.5" customHeight="1"/>
    <row r="90263" ht="13.5" customHeight="1"/>
    <row r="90265" ht="13.5" customHeight="1"/>
    <row r="90267" ht="13.5" customHeight="1"/>
    <row r="90269" ht="13.5" customHeight="1"/>
    <row r="90271" ht="13.5" customHeight="1"/>
    <row r="90273" ht="13.5" customHeight="1"/>
    <row r="90275" ht="13.5" customHeight="1"/>
    <row r="90277" ht="13.5" customHeight="1"/>
    <row r="90279" ht="13.5" customHeight="1"/>
    <row r="90281" ht="13.5" customHeight="1"/>
    <row r="90283" ht="13.5" customHeight="1"/>
    <row r="90285" ht="13.5" customHeight="1"/>
    <row r="90287" ht="13.5" customHeight="1"/>
    <row r="90289" ht="13.5" customHeight="1"/>
    <row r="90291" ht="13.5" customHeight="1"/>
    <row r="90293" ht="13.5" customHeight="1"/>
    <row r="90295" ht="13.5" customHeight="1"/>
    <row r="90297" ht="13.5" customHeight="1"/>
    <row r="90299" ht="13.5" customHeight="1"/>
    <row r="90301" ht="13.5" customHeight="1"/>
    <row r="90303" ht="13.5" customHeight="1"/>
    <row r="90305" ht="13.5" customHeight="1"/>
    <row r="90307" ht="13.5" customHeight="1"/>
    <row r="90309" ht="13.5" customHeight="1"/>
    <row r="90311" ht="13.5" customHeight="1"/>
    <row r="90313" ht="13.5" customHeight="1"/>
    <row r="90315" ht="13.5" customHeight="1"/>
    <row r="90317" ht="13.5" customHeight="1"/>
    <row r="90319" ht="13.5" customHeight="1"/>
    <row r="90321" ht="13.5" customHeight="1"/>
    <row r="90323" ht="13.5" customHeight="1"/>
    <row r="90325" ht="13.5" customHeight="1"/>
    <row r="90327" ht="13.5" customHeight="1"/>
    <row r="90329" ht="13.5" customHeight="1"/>
    <row r="90331" ht="13.5" customHeight="1"/>
    <row r="90333" ht="13.5" customHeight="1"/>
    <row r="90335" ht="13.5" customHeight="1"/>
    <row r="90337" ht="13.5" customHeight="1"/>
    <row r="90339" ht="13.5" customHeight="1"/>
    <row r="90341" ht="13.5" customHeight="1"/>
    <row r="90343" ht="13.5" customHeight="1"/>
    <row r="90345" ht="13.5" customHeight="1"/>
    <row r="90347" ht="13.5" customHeight="1"/>
    <row r="90349" ht="13.5" customHeight="1"/>
    <row r="90351" ht="13.5" customHeight="1"/>
    <row r="90353" ht="13.5" customHeight="1"/>
    <row r="90355" ht="13.5" customHeight="1"/>
    <row r="90357" ht="13.5" customHeight="1"/>
    <row r="90359" ht="13.5" customHeight="1"/>
    <row r="90361" ht="13.5" customHeight="1"/>
    <row r="90363" ht="13.5" customHeight="1"/>
    <row r="90365" ht="13.5" customHeight="1"/>
    <row r="90367" ht="13.5" customHeight="1"/>
    <row r="90369" ht="13.5" customHeight="1"/>
    <row r="90371" ht="13.5" customHeight="1"/>
    <row r="90373" ht="13.5" customHeight="1"/>
    <row r="90375" ht="13.5" customHeight="1"/>
    <row r="90377" ht="13.5" customHeight="1"/>
    <row r="90379" ht="13.5" customHeight="1"/>
    <row r="90381" ht="13.5" customHeight="1"/>
    <row r="90383" ht="13.5" customHeight="1"/>
    <row r="90385" ht="13.5" customHeight="1"/>
    <row r="90387" ht="13.5" customHeight="1"/>
    <row r="90389" ht="13.5" customHeight="1"/>
    <row r="90391" ht="13.5" customHeight="1"/>
    <row r="90393" ht="13.5" customHeight="1"/>
    <row r="90395" ht="13.5" customHeight="1"/>
    <row r="90397" ht="13.5" customHeight="1"/>
    <row r="90399" ht="13.5" customHeight="1"/>
    <row r="90401" ht="13.5" customHeight="1"/>
    <row r="90403" ht="13.5" customHeight="1"/>
    <row r="90405" ht="13.5" customHeight="1"/>
    <row r="90407" ht="13.5" customHeight="1"/>
    <row r="90409" ht="13.5" customHeight="1"/>
    <row r="90411" ht="13.5" customHeight="1"/>
    <row r="90413" ht="13.5" customHeight="1"/>
    <row r="90415" ht="13.5" customHeight="1"/>
    <row r="90417" ht="13.5" customHeight="1"/>
    <row r="90419" ht="13.5" customHeight="1"/>
    <row r="90421" ht="13.5" customHeight="1"/>
    <row r="90423" ht="13.5" customHeight="1"/>
    <row r="90425" ht="13.5" customHeight="1"/>
    <row r="90427" ht="13.5" customHeight="1"/>
    <row r="90429" ht="13.5" customHeight="1"/>
    <row r="90431" ht="13.5" customHeight="1"/>
    <row r="90433" ht="13.5" customHeight="1"/>
    <row r="90435" ht="13.5" customHeight="1"/>
    <row r="90437" ht="13.5" customHeight="1"/>
    <row r="90439" ht="13.5" customHeight="1"/>
    <row r="90441" ht="13.5" customHeight="1"/>
    <row r="90443" ht="13.5" customHeight="1"/>
    <row r="90445" ht="13.5" customHeight="1"/>
    <row r="90447" ht="13.5" customHeight="1"/>
    <row r="90449" ht="13.5" customHeight="1"/>
    <row r="90451" ht="13.5" customHeight="1"/>
    <row r="90453" ht="13.5" customHeight="1"/>
    <row r="90455" ht="13.5" customHeight="1"/>
    <row r="90457" ht="13.5" customHeight="1"/>
    <row r="90459" ht="13.5" customHeight="1"/>
    <row r="90461" ht="13.5" customHeight="1"/>
    <row r="90463" ht="13.5" customHeight="1"/>
    <row r="90465" ht="13.5" customHeight="1"/>
    <row r="90467" ht="13.5" customHeight="1"/>
    <row r="90469" ht="13.5" customHeight="1"/>
    <row r="90471" ht="13.5" customHeight="1"/>
    <row r="90473" ht="13.5" customHeight="1"/>
    <row r="90475" ht="13.5" customHeight="1"/>
    <row r="90477" ht="13.5" customHeight="1"/>
    <row r="90479" ht="13.5" customHeight="1"/>
    <row r="90481" ht="13.5" customHeight="1"/>
    <row r="90483" ht="13.5" customHeight="1"/>
    <row r="90485" ht="13.5" customHeight="1"/>
    <row r="90487" ht="13.5" customHeight="1"/>
    <row r="90489" ht="13.5" customHeight="1"/>
    <row r="90491" ht="13.5" customHeight="1"/>
    <row r="90493" ht="13.5" customHeight="1"/>
    <row r="90495" ht="13.5" customHeight="1"/>
    <row r="90497" ht="13.5" customHeight="1"/>
    <row r="90499" ht="13.5" customHeight="1"/>
    <row r="90501" ht="13.5" customHeight="1"/>
    <row r="90503" ht="13.5" customHeight="1"/>
    <row r="90505" ht="13.5" customHeight="1"/>
    <row r="90507" ht="13.5" customHeight="1"/>
    <row r="90509" ht="13.5" customHeight="1"/>
    <row r="90511" ht="13.5" customHeight="1"/>
    <row r="90513" ht="13.5" customHeight="1"/>
    <row r="90515" ht="13.5" customHeight="1"/>
    <row r="90517" ht="13.5" customHeight="1"/>
    <row r="90519" ht="13.5" customHeight="1"/>
    <row r="90521" ht="13.5" customHeight="1"/>
    <row r="90523" ht="13.5" customHeight="1"/>
    <row r="90525" ht="13.5" customHeight="1"/>
    <row r="90527" ht="13.5" customHeight="1"/>
    <row r="90529" ht="13.5" customHeight="1"/>
    <row r="90531" ht="13.5" customHeight="1"/>
    <row r="90533" ht="13.5" customHeight="1"/>
    <row r="90535" ht="13.5" customHeight="1"/>
    <row r="90537" ht="13.5" customHeight="1"/>
    <row r="90539" ht="13.5" customHeight="1"/>
    <row r="90541" ht="13.5" customHeight="1"/>
    <row r="90543" ht="13.5" customHeight="1"/>
    <row r="90545" ht="13.5" customHeight="1"/>
    <row r="90547" ht="13.5" customHeight="1"/>
    <row r="90549" ht="13.5" customHeight="1"/>
    <row r="90551" ht="13.5" customHeight="1"/>
    <row r="90553" ht="13.5" customHeight="1"/>
    <row r="90555" ht="13.5" customHeight="1"/>
    <row r="90557" ht="13.5" customHeight="1"/>
    <row r="90559" ht="13.5" customHeight="1"/>
    <row r="90561" ht="13.5" customHeight="1"/>
    <row r="90563" ht="13.5" customHeight="1"/>
    <row r="90565" ht="13.5" customHeight="1"/>
    <row r="90567" ht="13.5" customHeight="1"/>
    <row r="90569" ht="13.5" customHeight="1"/>
    <row r="90571" ht="13.5" customHeight="1"/>
    <row r="90573" ht="13.5" customHeight="1"/>
    <row r="90575" ht="13.5" customHeight="1"/>
    <row r="90577" ht="13.5" customHeight="1"/>
    <row r="90579" ht="13.5" customHeight="1"/>
    <row r="90581" ht="13.5" customHeight="1"/>
    <row r="90583" ht="13.5" customHeight="1"/>
    <row r="90585" ht="13.5" customHeight="1"/>
    <row r="90587" ht="13.5" customHeight="1"/>
    <row r="90589" ht="13.5" customHeight="1"/>
    <row r="90591" ht="13.5" customHeight="1"/>
    <row r="90593" ht="13.5" customHeight="1"/>
    <row r="90595" ht="13.5" customHeight="1"/>
    <row r="90597" ht="13.5" customHeight="1"/>
    <row r="90599" ht="13.5" customHeight="1"/>
    <row r="90601" ht="13.5" customHeight="1"/>
    <row r="90603" ht="13.5" customHeight="1"/>
    <row r="90605" ht="13.5" customHeight="1"/>
    <row r="90607" ht="13.5" customHeight="1"/>
    <row r="90609" ht="13.5" customHeight="1"/>
    <row r="90611" ht="13.5" customHeight="1"/>
    <row r="90613" ht="13.5" customHeight="1"/>
    <row r="90615" ht="13.5" customHeight="1"/>
    <row r="90617" ht="13.5" customHeight="1"/>
    <row r="90619" ht="13.5" customHeight="1"/>
    <row r="90621" ht="13.5" customHeight="1"/>
    <row r="90623" ht="13.5" customHeight="1"/>
    <row r="90625" ht="13.5" customHeight="1"/>
    <row r="90627" ht="13.5" customHeight="1"/>
    <row r="90629" ht="13.5" customHeight="1"/>
    <row r="90631" ht="13.5" customHeight="1"/>
    <row r="90633" ht="13.5" customHeight="1"/>
    <row r="90635" ht="13.5" customHeight="1"/>
    <row r="90637" ht="13.5" customHeight="1"/>
    <row r="90639" ht="13.5" customHeight="1"/>
    <row r="90641" ht="13.5" customHeight="1"/>
    <row r="90643" ht="13.5" customHeight="1"/>
    <row r="90645" ht="13.5" customHeight="1"/>
    <row r="90647" ht="13.5" customHeight="1"/>
    <row r="90649" ht="13.5" customHeight="1"/>
    <row r="90651" ht="13.5" customHeight="1"/>
    <row r="90653" ht="13.5" customHeight="1"/>
    <row r="90655" ht="13.5" customHeight="1"/>
    <row r="90657" ht="13.5" customHeight="1"/>
    <row r="90659" ht="13.5" customHeight="1"/>
    <row r="90661" ht="13.5" customHeight="1"/>
    <row r="90663" ht="13.5" customHeight="1"/>
    <row r="90665" ht="13.5" customHeight="1"/>
    <row r="90667" ht="13.5" customHeight="1"/>
    <row r="90669" ht="13.5" customHeight="1"/>
    <row r="90671" ht="13.5" customHeight="1"/>
    <row r="90673" ht="13.5" customHeight="1"/>
    <row r="90675" ht="13.5" customHeight="1"/>
    <row r="90677" ht="13.5" customHeight="1"/>
    <row r="90679" ht="13.5" customHeight="1"/>
    <row r="90681" ht="13.5" customHeight="1"/>
    <row r="90683" ht="13.5" customHeight="1"/>
    <row r="90685" ht="13.5" customHeight="1"/>
    <row r="90687" ht="13.5" customHeight="1"/>
    <row r="90689" ht="13.5" customHeight="1"/>
    <row r="90691" ht="13.5" customHeight="1"/>
    <row r="90693" ht="13.5" customHeight="1"/>
    <row r="90695" ht="13.5" customHeight="1"/>
    <row r="90697" ht="13.5" customHeight="1"/>
    <row r="90699" ht="13.5" customHeight="1"/>
    <row r="90701" ht="13.5" customHeight="1"/>
    <row r="90703" ht="13.5" customHeight="1"/>
    <row r="90705" ht="13.5" customHeight="1"/>
    <row r="90707" ht="13.5" customHeight="1"/>
    <row r="90709" ht="13.5" customHeight="1"/>
    <row r="90711" ht="13.5" customHeight="1"/>
    <row r="90713" ht="13.5" customHeight="1"/>
    <row r="90715" ht="13.5" customHeight="1"/>
    <row r="90717" ht="13.5" customHeight="1"/>
    <row r="90719" ht="13.5" customHeight="1"/>
    <row r="90721" ht="13.5" customHeight="1"/>
    <row r="90723" ht="13.5" customHeight="1"/>
    <row r="90725" ht="13.5" customHeight="1"/>
    <row r="90727" ht="13.5" customHeight="1"/>
    <row r="90729" ht="13.5" customHeight="1"/>
    <row r="90731" ht="13.5" customHeight="1"/>
    <row r="90733" ht="13.5" customHeight="1"/>
    <row r="90735" ht="13.5" customHeight="1"/>
    <row r="90737" ht="13.5" customHeight="1"/>
    <row r="90739" ht="13.5" customHeight="1"/>
    <row r="90741" ht="13.5" customHeight="1"/>
    <row r="90743" ht="13.5" customHeight="1"/>
    <row r="90745" ht="13.5" customHeight="1"/>
    <row r="90747" ht="13.5" customHeight="1"/>
    <row r="90749" ht="13.5" customHeight="1"/>
    <row r="90751" ht="13.5" customHeight="1"/>
    <row r="90753" ht="13.5" customHeight="1"/>
    <row r="90755" ht="13.5" customHeight="1"/>
    <row r="90757" ht="13.5" customHeight="1"/>
    <row r="90759" ht="13.5" customHeight="1"/>
    <row r="90761" ht="13.5" customHeight="1"/>
    <row r="90763" ht="13.5" customHeight="1"/>
    <row r="90765" ht="13.5" customHeight="1"/>
    <row r="90767" ht="13.5" customHeight="1"/>
    <row r="90769" ht="13.5" customHeight="1"/>
    <row r="90771" ht="13.5" customHeight="1"/>
    <row r="90773" ht="13.5" customHeight="1"/>
    <row r="90775" ht="13.5" customHeight="1"/>
    <row r="90777" ht="13.5" customHeight="1"/>
    <row r="90779" ht="13.5" customHeight="1"/>
    <row r="90781" ht="13.5" customHeight="1"/>
    <row r="90783" ht="13.5" customHeight="1"/>
    <row r="90785" ht="13.5" customHeight="1"/>
    <row r="90787" ht="13.5" customHeight="1"/>
    <row r="90789" ht="13.5" customHeight="1"/>
    <row r="90791" ht="13.5" customHeight="1"/>
    <row r="90793" ht="13.5" customHeight="1"/>
    <row r="90795" ht="13.5" customHeight="1"/>
    <row r="90797" ht="13.5" customHeight="1"/>
    <row r="90799" ht="13.5" customHeight="1"/>
    <row r="90801" ht="13.5" customHeight="1"/>
    <row r="90803" ht="13.5" customHeight="1"/>
    <row r="90805" ht="13.5" customHeight="1"/>
    <row r="90807" ht="13.5" customHeight="1"/>
    <row r="90809" ht="13.5" customHeight="1"/>
    <row r="90811" ht="13.5" customHeight="1"/>
    <row r="90813" ht="13.5" customHeight="1"/>
    <row r="90815" ht="13.5" customHeight="1"/>
    <row r="90817" ht="13.5" customHeight="1"/>
    <row r="90819" ht="13.5" customHeight="1"/>
    <row r="90821" ht="13.5" customHeight="1"/>
    <row r="90823" ht="13.5" customHeight="1"/>
    <row r="90825" ht="13.5" customHeight="1"/>
    <row r="90827" ht="13.5" customHeight="1"/>
    <row r="90829" ht="13.5" customHeight="1"/>
    <row r="90831" ht="13.5" customHeight="1"/>
    <row r="90833" ht="13.5" customHeight="1"/>
    <row r="90835" ht="13.5" customHeight="1"/>
    <row r="90837" ht="13.5" customHeight="1"/>
    <row r="90839" ht="13.5" customHeight="1"/>
    <row r="90841" ht="13.5" customHeight="1"/>
    <row r="90843" ht="13.5" customHeight="1"/>
    <row r="90845" ht="13.5" customHeight="1"/>
    <row r="90847" ht="13.5" customHeight="1"/>
    <row r="90849" ht="13.5" customHeight="1"/>
    <row r="90851" ht="13.5" customHeight="1"/>
    <row r="90853" ht="13.5" customHeight="1"/>
    <row r="90855" ht="13.5" customHeight="1"/>
    <row r="90857" ht="13.5" customHeight="1"/>
    <row r="90859" ht="13.5" customHeight="1"/>
    <row r="90861" ht="13.5" customHeight="1"/>
    <row r="90863" ht="13.5" customHeight="1"/>
    <row r="90865" ht="13.5" customHeight="1"/>
    <row r="90867" ht="13.5" customHeight="1"/>
    <row r="90869" ht="13.5" customHeight="1"/>
    <row r="90871" ht="13.5" customHeight="1"/>
    <row r="90873" ht="13.5" customHeight="1"/>
    <row r="90875" ht="13.5" customHeight="1"/>
    <row r="90877" ht="13.5" customHeight="1"/>
    <row r="90879" ht="13.5" customHeight="1"/>
    <row r="90881" ht="13.5" customHeight="1"/>
    <row r="90883" ht="13.5" customHeight="1"/>
    <row r="90885" ht="13.5" customHeight="1"/>
    <row r="90887" ht="13.5" customHeight="1"/>
    <row r="90889" ht="13.5" customHeight="1"/>
    <row r="90891" ht="13.5" customHeight="1"/>
    <row r="90893" ht="13.5" customHeight="1"/>
    <row r="90895" ht="13.5" customHeight="1"/>
    <row r="90897" ht="13.5" customHeight="1"/>
    <row r="90899" ht="13.5" customHeight="1"/>
    <row r="90901" ht="13.5" customHeight="1"/>
    <row r="90903" ht="13.5" customHeight="1"/>
    <row r="90905" ht="13.5" customHeight="1"/>
    <row r="90907" ht="13.5" customHeight="1"/>
    <row r="90909" ht="13.5" customHeight="1"/>
    <row r="90911" ht="13.5" customHeight="1"/>
    <row r="90913" ht="13.5" customHeight="1"/>
    <row r="90915" ht="13.5" customHeight="1"/>
    <row r="90917" ht="13.5" customHeight="1"/>
    <row r="90919" ht="13.5" customHeight="1"/>
    <row r="90921" ht="13.5" customHeight="1"/>
    <row r="90923" ht="13.5" customHeight="1"/>
    <row r="90925" ht="13.5" customHeight="1"/>
    <row r="90927" ht="13.5" customHeight="1"/>
    <row r="90929" ht="13.5" customHeight="1"/>
    <row r="90931" ht="13.5" customHeight="1"/>
    <row r="90933" ht="13.5" customHeight="1"/>
    <row r="90935" ht="13.5" customHeight="1"/>
    <row r="90937" ht="13.5" customHeight="1"/>
    <row r="90939" ht="13.5" customHeight="1"/>
    <row r="90941" ht="13.5" customHeight="1"/>
    <row r="90943" ht="13.5" customHeight="1"/>
    <row r="90945" ht="13.5" customHeight="1"/>
    <row r="90947" ht="13.5" customHeight="1"/>
    <row r="90949" ht="13.5" customHeight="1"/>
    <row r="90951" ht="13.5" customHeight="1"/>
    <row r="90953" ht="13.5" customHeight="1"/>
    <row r="90955" ht="13.5" customHeight="1"/>
    <row r="90957" ht="13.5" customHeight="1"/>
    <row r="90959" ht="13.5" customHeight="1"/>
    <row r="90961" ht="13.5" customHeight="1"/>
    <row r="90963" ht="13.5" customHeight="1"/>
    <row r="90965" ht="13.5" customHeight="1"/>
    <row r="90967" ht="13.5" customHeight="1"/>
    <row r="90969" ht="13.5" customHeight="1"/>
    <row r="90971" ht="13.5" customHeight="1"/>
    <row r="90973" ht="13.5" customHeight="1"/>
    <row r="90975" ht="13.5" customHeight="1"/>
    <row r="90977" ht="13.5" customHeight="1"/>
    <row r="90979" ht="13.5" customHeight="1"/>
    <row r="90981" ht="13.5" customHeight="1"/>
    <row r="90983" ht="13.5" customHeight="1"/>
    <row r="90985" ht="13.5" customHeight="1"/>
    <row r="90987" ht="13.5" customHeight="1"/>
    <row r="90989" ht="13.5" customHeight="1"/>
    <row r="90991" ht="13.5" customHeight="1"/>
    <row r="90993" ht="13.5" customHeight="1"/>
    <row r="90995" ht="13.5" customHeight="1"/>
    <row r="90997" ht="13.5" customHeight="1"/>
    <row r="90999" ht="13.5" customHeight="1"/>
    <row r="91001" ht="13.5" customHeight="1"/>
    <row r="91003" ht="13.5" customHeight="1"/>
    <row r="91005" ht="13.5" customHeight="1"/>
    <row r="91007" ht="13.5" customHeight="1"/>
    <row r="91009" ht="13.5" customHeight="1"/>
    <row r="91011" ht="13.5" customHeight="1"/>
    <row r="91013" ht="13.5" customHeight="1"/>
    <row r="91015" ht="13.5" customHeight="1"/>
    <row r="91017" ht="13.5" customHeight="1"/>
    <row r="91019" ht="13.5" customHeight="1"/>
    <row r="91021" ht="13.5" customHeight="1"/>
    <row r="91023" ht="13.5" customHeight="1"/>
    <row r="91025" ht="13.5" customHeight="1"/>
    <row r="91027" ht="13.5" customHeight="1"/>
    <row r="91029" ht="13.5" customHeight="1"/>
    <row r="91031" ht="13.5" customHeight="1"/>
    <row r="91033" ht="13.5" customHeight="1"/>
    <row r="91035" ht="13.5" customHeight="1"/>
    <row r="91037" ht="13.5" customHeight="1"/>
    <row r="91039" ht="13.5" customHeight="1"/>
    <row r="91041" ht="13.5" customHeight="1"/>
    <row r="91043" ht="13.5" customHeight="1"/>
    <row r="91045" ht="13.5" customHeight="1"/>
    <row r="91047" ht="13.5" customHeight="1"/>
    <row r="91049" ht="13.5" customHeight="1"/>
    <row r="91051" ht="13.5" customHeight="1"/>
    <row r="91053" ht="13.5" customHeight="1"/>
    <row r="91055" ht="13.5" customHeight="1"/>
    <row r="91057" ht="13.5" customHeight="1"/>
    <row r="91059" ht="13.5" customHeight="1"/>
    <row r="91061" ht="13.5" customHeight="1"/>
    <row r="91063" ht="13.5" customHeight="1"/>
    <row r="91065" ht="13.5" customHeight="1"/>
    <row r="91067" ht="13.5" customHeight="1"/>
    <row r="91069" ht="13.5" customHeight="1"/>
    <row r="91071" ht="13.5" customHeight="1"/>
    <row r="91073" ht="13.5" customHeight="1"/>
    <row r="91075" ht="13.5" customHeight="1"/>
    <row r="91077" ht="13.5" customHeight="1"/>
    <row r="91079" ht="13.5" customHeight="1"/>
    <row r="91081" ht="13.5" customHeight="1"/>
    <row r="91083" ht="13.5" customHeight="1"/>
    <row r="91085" ht="13.5" customHeight="1"/>
    <row r="91087" ht="13.5" customHeight="1"/>
    <row r="91089" ht="13.5" customHeight="1"/>
    <row r="91091" ht="13.5" customHeight="1"/>
    <row r="91093" ht="13.5" customHeight="1"/>
    <row r="91095" ht="13.5" customHeight="1"/>
    <row r="91097" ht="13.5" customHeight="1"/>
    <row r="91099" ht="13.5" customHeight="1"/>
    <row r="91101" ht="13.5" customHeight="1"/>
    <row r="91103" ht="13.5" customHeight="1"/>
    <row r="91105" ht="13.5" customHeight="1"/>
    <row r="91107" ht="13.5" customHeight="1"/>
    <row r="91109" ht="13.5" customHeight="1"/>
    <row r="91111" ht="13.5" customHeight="1"/>
    <row r="91113" ht="13.5" customHeight="1"/>
    <row r="91115" ht="13.5" customHeight="1"/>
    <row r="91117" ht="13.5" customHeight="1"/>
    <row r="91119" ht="13.5" customHeight="1"/>
    <row r="91121" ht="13.5" customHeight="1"/>
    <row r="91123" ht="13.5" customHeight="1"/>
    <row r="91125" ht="13.5" customHeight="1"/>
    <row r="91127" ht="13.5" customHeight="1"/>
    <row r="91129" ht="13.5" customHeight="1"/>
    <row r="91131" ht="13.5" customHeight="1"/>
    <row r="91133" ht="13.5" customHeight="1"/>
    <row r="91135" ht="13.5" customHeight="1"/>
    <row r="91137" ht="13.5" customHeight="1"/>
    <row r="91139" ht="13.5" customHeight="1"/>
    <row r="91141" ht="13.5" customHeight="1"/>
    <row r="91143" ht="13.5" customHeight="1"/>
    <row r="91145" ht="13.5" customHeight="1"/>
    <row r="91147" ht="13.5" customHeight="1"/>
    <row r="91149" ht="13.5" customHeight="1"/>
    <row r="91151" ht="13.5" customHeight="1"/>
    <row r="91153" ht="13.5" customHeight="1"/>
    <row r="91155" ht="13.5" customHeight="1"/>
    <row r="91157" ht="13.5" customHeight="1"/>
    <row r="91159" ht="13.5" customHeight="1"/>
    <row r="91161" ht="13.5" customHeight="1"/>
    <row r="91163" ht="13.5" customHeight="1"/>
    <row r="91165" ht="13.5" customHeight="1"/>
    <row r="91167" ht="13.5" customHeight="1"/>
    <row r="91169" ht="13.5" customHeight="1"/>
    <row r="91171" ht="13.5" customHeight="1"/>
    <row r="91173" ht="13.5" customHeight="1"/>
    <row r="91175" ht="13.5" customHeight="1"/>
    <row r="91177" ht="13.5" customHeight="1"/>
    <row r="91179" ht="13.5" customHeight="1"/>
    <row r="91181" ht="13.5" customHeight="1"/>
    <row r="91183" ht="13.5" customHeight="1"/>
    <row r="91185" ht="13.5" customHeight="1"/>
    <row r="91187" ht="13.5" customHeight="1"/>
    <row r="91189" ht="13.5" customHeight="1"/>
    <row r="91191" ht="13.5" customHeight="1"/>
    <row r="91193" ht="13.5" customHeight="1"/>
    <row r="91195" ht="13.5" customHeight="1"/>
    <row r="91197" ht="13.5" customHeight="1"/>
    <row r="91199" ht="13.5" customHeight="1"/>
    <row r="91201" ht="13.5" customHeight="1"/>
    <row r="91203" ht="13.5" customHeight="1"/>
    <row r="91205" ht="13.5" customHeight="1"/>
    <row r="91207" ht="13.5" customHeight="1"/>
    <row r="91209" ht="13.5" customHeight="1"/>
    <row r="91211" ht="13.5" customHeight="1"/>
    <row r="91213" ht="13.5" customHeight="1"/>
    <row r="91215" ht="13.5" customHeight="1"/>
    <row r="91217" ht="13.5" customHeight="1"/>
    <row r="91219" ht="13.5" customHeight="1"/>
    <row r="91221" ht="13.5" customHeight="1"/>
    <row r="91223" ht="13.5" customHeight="1"/>
    <row r="91225" ht="13.5" customHeight="1"/>
    <row r="91227" ht="13.5" customHeight="1"/>
    <row r="91229" ht="13.5" customHeight="1"/>
    <row r="91231" ht="13.5" customHeight="1"/>
    <row r="91233" ht="13.5" customHeight="1"/>
    <row r="91235" ht="13.5" customHeight="1"/>
    <row r="91237" ht="13.5" customHeight="1"/>
    <row r="91239" ht="13.5" customHeight="1"/>
    <row r="91241" ht="13.5" customHeight="1"/>
    <row r="91243" ht="13.5" customHeight="1"/>
    <row r="91245" ht="13.5" customHeight="1"/>
    <row r="91247" ht="13.5" customHeight="1"/>
    <row r="91249" ht="13.5" customHeight="1"/>
    <row r="91251" ht="13.5" customHeight="1"/>
    <row r="91253" ht="13.5" customHeight="1"/>
    <row r="91255" ht="13.5" customHeight="1"/>
    <row r="91257" ht="13.5" customHeight="1"/>
    <row r="91259" ht="13.5" customHeight="1"/>
    <row r="91261" ht="13.5" customHeight="1"/>
    <row r="91263" ht="13.5" customHeight="1"/>
    <row r="91265" ht="13.5" customHeight="1"/>
    <row r="91267" ht="13.5" customHeight="1"/>
    <row r="91269" ht="13.5" customHeight="1"/>
    <row r="91271" ht="13.5" customHeight="1"/>
    <row r="91273" ht="13.5" customHeight="1"/>
    <row r="91275" ht="13.5" customHeight="1"/>
    <row r="91277" ht="13.5" customHeight="1"/>
    <row r="91279" ht="13.5" customHeight="1"/>
    <row r="91281" ht="13.5" customHeight="1"/>
    <row r="91283" ht="13.5" customHeight="1"/>
    <row r="91285" ht="13.5" customHeight="1"/>
    <row r="91287" ht="13.5" customHeight="1"/>
    <row r="91289" ht="13.5" customHeight="1"/>
    <row r="91291" ht="13.5" customHeight="1"/>
    <row r="91293" ht="13.5" customHeight="1"/>
    <row r="91295" ht="13.5" customHeight="1"/>
    <row r="91297" ht="13.5" customHeight="1"/>
    <row r="91299" ht="13.5" customHeight="1"/>
    <row r="91301" ht="13.5" customHeight="1"/>
    <row r="91303" ht="13.5" customHeight="1"/>
    <row r="91305" ht="13.5" customHeight="1"/>
    <row r="91307" ht="13.5" customHeight="1"/>
    <row r="91309" ht="13.5" customHeight="1"/>
    <row r="91311" ht="13.5" customHeight="1"/>
    <row r="91313" ht="13.5" customHeight="1"/>
    <row r="91315" ht="13.5" customHeight="1"/>
    <row r="91317" ht="13.5" customHeight="1"/>
    <row r="91319" ht="13.5" customHeight="1"/>
    <row r="91321" ht="13.5" customHeight="1"/>
    <row r="91323" ht="13.5" customHeight="1"/>
    <row r="91325" ht="13.5" customHeight="1"/>
    <row r="91327" ht="13.5" customHeight="1"/>
    <row r="91329" ht="13.5" customHeight="1"/>
    <row r="91331" ht="13.5" customHeight="1"/>
    <row r="91333" ht="13.5" customHeight="1"/>
    <row r="91335" ht="13.5" customHeight="1"/>
    <row r="91337" ht="13.5" customHeight="1"/>
    <row r="91339" ht="13.5" customHeight="1"/>
    <row r="91341" ht="13.5" customHeight="1"/>
    <row r="91343" ht="13.5" customHeight="1"/>
    <row r="91345" ht="13.5" customHeight="1"/>
    <row r="91347" ht="13.5" customHeight="1"/>
    <row r="91349" ht="13.5" customHeight="1"/>
    <row r="91351" ht="13.5" customHeight="1"/>
    <row r="91353" ht="13.5" customHeight="1"/>
    <row r="91355" ht="13.5" customHeight="1"/>
    <row r="91357" ht="13.5" customHeight="1"/>
    <row r="91359" ht="13.5" customHeight="1"/>
    <row r="91361" ht="13.5" customHeight="1"/>
    <row r="91363" ht="13.5" customHeight="1"/>
    <row r="91365" ht="13.5" customHeight="1"/>
    <row r="91367" ht="13.5" customHeight="1"/>
    <row r="91369" ht="13.5" customHeight="1"/>
    <row r="91371" ht="13.5" customHeight="1"/>
    <row r="91373" ht="13.5" customHeight="1"/>
    <row r="91375" ht="13.5" customHeight="1"/>
    <row r="91377" ht="13.5" customHeight="1"/>
    <row r="91379" ht="13.5" customHeight="1"/>
    <row r="91381" ht="13.5" customHeight="1"/>
    <row r="91383" ht="13.5" customHeight="1"/>
    <row r="91385" ht="13.5" customHeight="1"/>
    <row r="91387" ht="13.5" customHeight="1"/>
    <row r="91389" ht="13.5" customHeight="1"/>
    <row r="91391" ht="13.5" customHeight="1"/>
    <row r="91393" ht="13.5" customHeight="1"/>
    <row r="91395" ht="13.5" customHeight="1"/>
    <row r="91397" ht="13.5" customHeight="1"/>
    <row r="91399" ht="13.5" customHeight="1"/>
    <row r="91401" ht="13.5" customHeight="1"/>
    <row r="91403" ht="13.5" customHeight="1"/>
    <row r="91405" ht="13.5" customHeight="1"/>
    <row r="91407" ht="13.5" customHeight="1"/>
    <row r="91409" ht="13.5" customHeight="1"/>
    <row r="91411" ht="13.5" customHeight="1"/>
    <row r="91413" ht="13.5" customHeight="1"/>
    <row r="91415" ht="13.5" customHeight="1"/>
    <row r="91417" ht="13.5" customHeight="1"/>
    <row r="91419" ht="13.5" customHeight="1"/>
    <row r="91421" ht="13.5" customHeight="1"/>
    <row r="91423" ht="13.5" customHeight="1"/>
    <row r="91425" ht="13.5" customHeight="1"/>
    <row r="91427" ht="13.5" customHeight="1"/>
    <row r="91429" ht="13.5" customHeight="1"/>
    <row r="91431" ht="13.5" customHeight="1"/>
    <row r="91433" ht="13.5" customHeight="1"/>
    <row r="91435" ht="13.5" customHeight="1"/>
    <row r="91437" ht="13.5" customHeight="1"/>
    <row r="91439" ht="13.5" customHeight="1"/>
    <row r="91441" ht="13.5" customHeight="1"/>
    <row r="91443" ht="13.5" customHeight="1"/>
    <row r="91445" ht="13.5" customHeight="1"/>
    <row r="91447" ht="13.5" customHeight="1"/>
    <row r="91449" ht="13.5" customHeight="1"/>
    <row r="91451" ht="13.5" customHeight="1"/>
    <row r="91453" ht="13.5" customHeight="1"/>
    <row r="91455" ht="13.5" customHeight="1"/>
    <row r="91457" ht="13.5" customHeight="1"/>
    <row r="91459" ht="13.5" customHeight="1"/>
    <row r="91461" ht="13.5" customHeight="1"/>
    <row r="91463" ht="13.5" customHeight="1"/>
    <row r="91465" ht="13.5" customHeight="1"/>
    <row r="91467" ht="13.5" customHeight="1"/>
    <row r="91469" ht="13.5" customHeight="1"/>
    <row r="91471" ht="13.5" customHeight="1"/>
    <row r="91473" ht="13.5" customHeight="1"/>
    <row r="91475" ht="13.5" customHeight="1"/>
    <row r="91477" ht="13.5" customHeight="1"/>
    <row r="91479" ht="13.5" customHeight="1"/>
    <row r="91481" ht="13.5" customHeight="1"/>
    <row r="91483" ht="13.5" customHeight="1"/>
    <row r="91485" ht="13.5" customHeight="1"/>
    <row r="91487" ht="13.5" customHeight="1"/>
    <row r="91489" ht="13.5" customHeight="1"/>
    <row r="91491" ht="13.5" customHeight="1"/>
    <row r="91493" ht="13.5" customHeight="1"/>
    <row r="91495" ht="13.5" customHeight="1"/>
    <row r="91497" ht="13.5" customHeight="1"/>
    <row r="91499" ht="13.5" customHeight="1"/>
    <row r="91501" ht="13.5" customHeight="1"/>
    <row r="91503" ht="13.5" customHeight="1"/>
    <row r="91505" ht="13.5" customHeight="1"/>
    <row r="91507" ht="13.5" customHeight="1"/>
    <row r="91509" ht="13.5" customHeight="1"/>
    <row r="91511" ht="13.5" customHeight="1"/>
    <row r="91513" ht="13.5" customHeight="1"/>
    <row r="91515" ht="13.5" customHeight="1"/>
    <row r="91517" ht="13.5" customHeight="1"/>
    <row r="91519" ht="13.5" customHeight="1"/>
    <row r="91521" ht="13.5" customHeight="1"/>
    <row r="91523" ht="13.5" customHeight="1"/>
    <row r="91525" ht="13.5" customHeight="1"/>
    <row r="91527" ht="13.5" customHeight="1"/>
    <row r="91529" ht="13.5" customHeight="1"/>
    <row r="91531" ht="13.5" customHeight="1"/>
    <row r="91533" ht="13.5" customHeight="1"/>
    <row r="91535" ht="13.5" customHeight="1"/>
    <row r="91537" ht="13.5" customHeight="1"/>
    <row r="91539" ht="13.5" customHeight="1"/>
    <row r="91541" ht="13.5" customHeight="1"/>
    <row r="91543" ht="13.5" customHeight="1"/>
    <row r="91545" ht="13.5" customHeight="1"/>
    <row r="91547" ht="13.5" customHeight="1"/>
    <row r="91549" ht="13.5" customHeight="1"/>
    <row r="91551" ht="13.5" customHeight="1"/>
    <row r="91553" ht="13.5" customHeight="1"/>
    <row r="91555" ht="13.5" customHeight="1"/>
    <row r="91557" ht="13.5" customHeight="1"/>
    <row r="91559" ht="13.5" customHeight="1"/>
    <row r="91561" ht="13.5" customHeight="1"/>
    <row r="91563" ht="13.5" customHeight="1"/>
    <row r="91565" ht="13.5" customHeight="1"/>
    <row r="91567" ht="13.5" customHeight="1"/>
    <row r="91569" ht="13.5" customHeight="1"/>
    <row r="91571" ht="13.5" customHeight="1"/>
    <row r="91573" ht="13.5" customHeight="1"/>
    <row r="91575" ht="13.5" customHeight="1"/>
    <row r="91577" ht="13.5" customHeight="1"/>
    <row r="91579" ht="13.5" customHeight="1"/>
    <row r="91581" ht="13.5" customHeight="1"/>
    <row r="91583" ht="13.5" customHeight="1"/>
    <row r="91585" ht="13.5" customHeight="1"/>
    <row r="91587" ht="13.5" customHeight="1"/>
    <row r="91589" ht="13.5" customHeight="1"/>
    <row r="91591" ht="13.5" customHeight="1"/>
    <row r="91593" ht="13.5" customHeight="1"/>
    <row r="91595" ht="13.5" customHeight="1"/>
    <row r="91597" ht="13.5" customHeight="1"/>
    <row r="91599" ht="13.5" customHeight="1"/>
    <row r="91601" ht="13.5" customHeight="1"/>
    <row r="91603" ht="13.5" customHeight="1"/>
    <row r="91605" ht="13.5" customHeight="1"/>
    <row r="91607" ht="13.5" customHeight="1"/>
    <row r="91609" ht="13.5" customHeight="1"/>
    <row r="91611" ht="13.5" customHeight="1"/>
    <row r="91613" ht="13.5" customHeight="1"/>
    <row r="91615" ht="13.5" customHeight="1"/>
    <row r="91617" ht="13.5" customHeight="1"/>
    <row r="91619" ht="13.5" customHeight="1"/>
    <row r="91621" ht="13.5" customHeight="1"/>
    <row r="91623" ht="13.5" customHeight="1"/>
    <row r="91625" ht="13.5" customHeight="1"/>
    <row r="91627" ht="13.5" customHeight="1"/>
    <row r="91629" ht="13.5" customHeight="1"/>
    <row r="91631" ht="13.5" customHeight="1"/>
    <row r="91633" ht="13.5" customHeight="1"/>
    <row r="91635" ht="13.5" customHeight="1"/>
    <row r="91637" ht="13.5" customHeight="1"/>
    <row r="91639" ht="13.5" customHeight="1"/>
    <row r="91641" ht="13.5" customHeight="1"/>
    <row r="91643" ht="13.5" customHeight="1"/>
    <row r="91645" ht="13.5" customHeight="1"/>
    <row r="91647" ht="13.5" customHeight="1"/>
    <row r="91649" ht="13.5" customHeight="1"/>
    <row r="91651" ht="13.5" customHeight="1"/>
    <row r="91653" ht="13.5" customHeight="1"/>
    <row r="91655" ht="13.5" customHeight="1"/>
    <row r="91657" ht="13.5" customHeight="1"/>
    <row r="91659" ht="13.5" customHeight="1"/>
    <row r="91661" ht="13.5" customHeight="1"/>
    <row r="91663" ht="13.5" customHeight="1"/>
    <row r="91665" ht="13.5" customHeight="1"/>
    <row r="91667" ht="13.5" customHeight="1"/>
    <row r="91669" ht="13.5" customHeight="1"/>
    <row r="91671" ht="13.5" customHeight="1"/>
    <row r="91673" ht="13.5" customHeight="1"/>
    <row r="91675" ht="13.5" customHeight="1"/>
    <row r="91677" ht="13.5" customHeight="1"/>
    <row r="91679" ht="13.5" customHeight="1"/>
    <row r="91681" ht="13.5" customHeight="1"/>
    <row r="91683" ht="13.5" customHeight="1"/>
    <row r="91685" ht="13.5" customHeight="1"/>
    <row r="91687" ht="13.5" customHeight="1"/>
    <row r="91689" ht="13.5" customHeight="1"/>
    <row r="91691" ht="13.5" customHeight="1"/>
    <row r="91693" ht="13.5" customHeight="1"/>
    <row r="91695" ht="13.5" customHeight="1"/>
    <row r="91697" ht="13.5" customHeight="1"/>
    <row r="91699" ht="13.5" customHeight="1"/>
    <row r="91701" ht="13.5" customHeight="1"/>
    <row r="91703" ht="13.5" customHeight="1"/>
    <row r="91705" ht="13.5" customHeight="1"/>
    <row r="91707" ht="13.5" customHeight="1"/>
    <row r="91709" ht="13.5" customHeight="1"/>
    <row r="91711" ht="13.5" customHeight="1"/>
    <row r="91713" ht="13.5" customHeight="1"/>
    <row r="91715" ht="13.5" customHeight="1"/>
    <row r="91717" ht="13.5" customHeight="1"/>
    <row r="91719" ht="13.5" customHeight="1"/>
    <row r="91721" ht="13.5" customHeight="1"/>
    <row r="91723" ht="13.5" customHeight="1"/>
    <row r="91725" ht="13.5" customHeight="1"/>
    <row r="91727" ht="13.5" customHeight="1"/>
    <row r="91729" ht="13.5" customHeight="1"/>
    <row r="91731" ht="13.5" customHeight="1"/>
    <row r="91733" ht="13.5" customHeight="1"/>
    <row r="91735" ht="13.5" customHeight="1"/>
    <row r="91737" ht="13.5" customHeight="1"/>
    <row r="91739" ht="13.5" customHeight="1"/>
    <row r="91741" ht="13.5" customHeight="1"/>
    <row r="91743" ht="13.5" customHeight="1"/>
    <row r="91745" ht="13.5" customHeight="1"/>
    <row r="91747" ht="13.5" customHeight="1"/>
    <row r="91749" ht="13.5" customHeight="1"/>
    <row r="91751" ht="13.5" customHeight="1"/>
    <row r="91753" ht="13.5" customHeight="1"/>
    <row r="91755" ht="13.5" customHeight="1"/>
    <row r="91757" ht="13.5" customHeight="1"/>
    <row r="91759" ht="13.5" customHeight="1"/>
    <row r="91761" ht="13.5" customHeight="1"/>
    <row r="91763" ht="13.5" customHeight="1"/>
    <row r="91765" ht="13.5" customHeight="1"/>
    <row r="91767" ht="13.5" customHeight="1"/>
    <row r="91769" ht="13.5" customHeight="1"/>
    <row r="91771" ht="13.5" customHeight="1"/>
    <row r="91773" ht="13.5" customHeight="1"/>
    <row r="91775" ht="13.5" customHeight="1"/>
    <row r="91777" ht="13.5" customHeight="1"/>
    <row r="91779" ht="13.5" customHeight="1"/>
    <row r="91781" ht="13.5" customHeight="1"/>
    <row r="91783" ht="13.5" customHeight="1"/>
    <row r="91785" ht="13.5" customHeight="1"/>
    <row r="91787" ht="13.5" customHeight="1"/>
    <row r="91789" ht="13.5" customHeight="1"/>
    <row r="91791" ht="13.5" customHeight="1"/>
    <row r="91793" ht="13.5" customHeight="1"/>
    <row r="91795" ht="13.5" customHeight="1"/>
    <row r="91797" ht="13.5" customHeight="1"/>
    <row r="91799" ht="13.5" customHeight="1"/>
    <row r="91801" ht="13.5" customHeight="1"/>
    <row r="91803" ht="13.5" customHeight="1"/>
    <row r="91805" ht="13.5" customHeight="1"/>
    <row r="91807" ht="13.5" customHeight="1"/>
    <row r="91809" ht="13.5" customHeight="1"/>
    <row r="91811" ht="13.5" customHeight="1"/>
    <row r="91813" ht="13.5" customHeight="1"/>
    <row r="91815" ht="13.5" customHeight="1"/>
    <row r="91817" ht="13.5" customHeight="1"/>
    <row r="91819" ht="13.5" customHeight="1"/>
    <row r="91821" ht="13.5" customHeight="1"/>
    <row r="91823" ht="13.5" customHeight="1"/>
    <row r="91825" ht="13.5" customHeight="1"/>
    <row r="91827" ht="13.5" customHeight="1"/>
    <row r="91829" ht="13.5" customHeight="1"/>
    <row r="91831" ht="13.5" customHeight="1"/>
    <row r="91833" ht="13.5" customHeight="1"/>
    <row r="91835" ht="13.5" customHeight="1"/>
    <row r="91837" ht="13.5" customHeight="1"/>
    <row r="91839" ht="13.5" customHeight="1"/>
    <row r="91841" ht="13.5" customHeight="1"/>
    <row r="91843" ht="13.5" customHeight="1"/>
    <row r="91845" ht="13.5" customHeight="1"/>
    <row r="91847" ht="13.5" customHeight="1"/>
    <row r="91849" ht="13.5" customHeight="1"/>
    <row r="91851" ht="13.5" customHeight="1"/>
    <row r="91853" ht="13.5" customHeight="1"/>
    <row r="91855" ht="13.5" customHeight="1"/>
    <row r="91857" ht="13.5" customHeight="1"/>
    <row r="91859" ht="13.5" customHeight="1"/>
    <row r="91861" ht="13.5" customHeight="1"/>
    <row r="91863" ht="13.5" customHeight="1"/>
    <row r="91865" ht="13.5" customHeight="1"/>
    <row r="91867" ht="13.5" customHeight="1"/>
    <row r="91869" ht="13.5" customHeight="1"/>
    <row r="91871" ht="13.5" customHeight="1"/>
    <row r="91873" ht="13.5" customHeight="1"/>
    <row r="91875" ht="13.5" customHeight="1"/>
    <row r="91877" ht="13.5" customHeight="1"/>
    <row r="91879" ht="13.5" customHeight="1"/>
    <row r="91881" ht="13.5" customHeight="1"/>
    <row r="91883" ht="13.5" customHeight="1"/>
    <row r="91885" ht="13.5" customHeight="1"/>
    <row r="91887" ht="13.5" customHeight="1"/>
    <row r="91889" ht="13.5" customHeight="1"/>
    <row r="91891" ht="13.5" customHeight="1"/>
    <row r="91893" ht="13.5" customHeight="1"/>
    <row r="91895" ht="13.5" customHeight="1"/>
    <row r="91897" ht="13.5" customHeight="1"/>
    <row r="91899" ht="13.5" customHeight="1"/>
    <row r="91901" ht="13.5" customHeight="1"/>
    <row r="91903" ht="13.5" customHeight="1"/>
    <row r="91905" ht="13.5" customHeight="1"/>
    <row r="91907" ht="13.5" customHeight="1"/>
    <row r="91909" ht="13.5" customHeight="1"/>
    <row r="91911" ht="13.5" customHeight="1"/>
    <row r="91913" ht="13.5" customHeight="1"/>
    <row r="91915" ht="13.5" customHeight="1"/>
    <row r="91917" ht="13.5" customHeight="1"/>
    <row r="91919" ht="13.5" customHeight="1"/>
    <row r="91921" ht="13.5" customHeight="1"/>
    <row r="91923" ht="13.5" customHeight="1"/>
    <row r="91925" ht="13.5" customHeight="1"/>
    <row r="91927" ht="13.5" customHeight="1"/>
    <row r="91929" ht="13.5" customHeight="1"/>
    <row r="91931" ht="13.5" customHeight="1"/>
    <row r="91933" ht="13.5" customHeight="1"/>
    <row r="91935" ht="13.5" customHeight="1"/>
    <row r="91937" ht="13.5" customHeight="1"/>
    <row r="91939" ht="13.5" customHeight="1"/>
    <row r="91941" ht="13.5" customHeight="1"/>
    <row r="91943" ht="13.5" customHeight="1"/>
    <row r="91945" ht="13.5" customHeight="1"/>
    <row r="91947" ht="13.5" customHeight="1"/>
    <row r="91949" ht="13.5" customHeight="1"/>
    <row r="91951" ht="13.5" customHeight="1"/>
    <row r="91953" ht="13.5" customHeight="1"/>
    <row r="91955" ht="13.5" customHeight="1"/>
    <row r="91957" ht="13.5" customHeight="1"/>
    <row r="91959" ht="13.5" customHeight="1"/>
    <row r="91961" ht="13.5" customHeight="1"/>
    <row r="91963" ht="13.5" customHeight="1"/>
    <row r="91965" ht="13.5" customHeight="1"/>
    <row r="91967" ht="13.5" customHeight="1"/>
    <row r="91969" ht="13.5" customHeight="1"/>
    <row r="91971" ht="13.5" customHeight="1"/>
    <row r="91973" ht="13.5" customHeight="1"/>
    <row r="91975" ht="13.5" customHeight="1"/>
    <row r="91977" ht="13.5" customHeight="1"/>
    <row r="91979" ht="13.5" customHeight="1"/>
    <row r="91981" ht="13.5" customHeight="1"/>
    <row r="91983" ht="13.5" customHeight="1"/>
    <row r="91985" ht="13.5" customHeight="1"/>
    <row r="91987" ht="13.5" customHeight="1"/>
    <row r="91989" ht="13.5" customHeight="1"/>
    <row r="91991" ht="13.5" customHeight="1"/>
    <row r="91993" ht="13.5" customHeight="1"/>
    <row r="91995" ht="13.5" customHeight="1"/>
    <row r="91997" ht="13.5" customHeight="1"/>
    <row r="91999" ht="13.5" customHeight="1"/>
    <row r="92001" ht="13.5" customHeight="1"/>
    <row r="92003" ht="13.5" customHeight="1"/>
    <row r="92005" ht="13.5" customHeight="1"/>
    <row r="92007" ht="13.5" customHeight="1"/>
    <row r="92009" ht="13.5" customHeight="1"/>
    <row r="92011" ht="13.5" customHeight="1"/>
    <row r="92013" ht="13.5" customHeight="1"/>
    <row r="92015" ht="13.5" customHeight="1"/>
    <row r="92017" ht="13.5" customHeight="1"/>
    <row r="92019" ht="13.5" customHeight="1"/>
    <row r="92021" ht="13.5" customHeight="1"/>
    <row r="92023" ht="13.5" customHeight="1"/>
    <row r="92025" ht="13.5" customHeight="1"/>
    <row r="92027" ht="13.5" customHeight="1"/>
    <row r="92029" ht="13.5" customHeight="1"/>
    <row r="92031" ht="13.5" customHeight="1"/>
    <row r="92033" ht="13.5" customHeight="1"/>
    <row r="92035" ht="13.5" customHeight="1"/>
    <row r="92037" ht="13.5" customHeight="1"/>
    <row r="92039" ht="13.5" customHeight="1"/>
    <row r="92041" ht="13.5" customHeight="1"/>
    <row r="92043" ht="13.5" customHeight="1"/>
    <row r="92045" ht="13.5" customHeight="1"/>
    <row r="92047" ht="13.5" customHeight="1"/>
    <row r="92049" ht="13.5" customHeight="1"/>
    <row r="92051" ht="13.5" customHeight="1"/>
    <row r="92053" ht="13.5" customHeight="1"/>
    <row r="92055" ht="13.5" customHeight="1"/>
    <row r="92057" ht="13.5" customHeight="1"/>
    <row r="92059" ht="13.5" customHeight="1"/>
    <row r="92061" ht="13.5" customHeight="1"/>
    <row r="92063" ht="13.5" customHeight="1"/>
    <row r="92065" ht="13.5" customHeight="1"/>
    <row r="92067" ht="13.5" customHeight="1"/>
    <row r="92069" ht="13.5" customHeight="1"/>
    <row r="92071" ht="13.5" customHeight="1"/>
    <row r="92073" ht="13.5" customHeight="1"/>
    <row r="92075" ht="13.5" customHeight="1"/>
    <row r="92077" ht="13.5" customHeight="1"/>
    <row r="92079" ht="13.5" customHeight="1"/>
    <row r="92081" ht="13.5" customHeight="1"/>
    <row r="92083" ht="13.5" customHeight="1"/>
    <row r="92085" ht="13.5" customHeight="1"/>
    <row r="92087" ht="13.5" customHeight="1"/>
    <row r="92089" ht="13.5" customHeight="1"/>
    <row r="92091" ht="13.5" customHeight="1"/>
    <row r="92093" ht="13.5" customHeight="1"/>
    <row r="92095" ht="13.5" customHeight="1"/>
    <row r="92097" ht="13.5" customHeight="1"/>
    <row r="92099" ht="13.5" customHeight="1"/>
    <row r="92101" ht="13.5" customHeight="1"/>
    <row r="92103" ht="13.5" customHeight="1"/>
    <row r="92105" ht="13.5" customHeight="1"/>
    <row r="92107" ht="13.5" customHeight="1"/>
    <row r="92109" ht="13.5" customHeight="1"/>
    <row r="92111" ht="13.5" customHeight="1"/>
    <row r="92113" ht="13.5" customHeight="1"/>
    <row r="92115" ht="13.5" customHeight="1"/>
    <row r="92117" ht="13.5" customHeight="1"/>
    <row r="92119" ht="13.5" customHeight="1"/>
    <row r="92121" ht="13.5" customHeight="1"/>
    <row r="92123" ht="13.5" customHeight="1"/>
    <row r="92125" ht="13.5" customHeight="1"/>
    <row r="92127" ht="13.5" customHeight="1"/>
    <row r="92129" ht="13.5" customHeight="1"/>
    <row r="92131" ht="13.5" customHeight="1"/>
    <row r="92133" ht="13.5" customHeight="1"/>
    <row r="92135" ht="13.5" customHeight="1"/>
    <row r="92137" ht="13.5" customHeight="1"/>
    <row r="92139" ht="13.5" customHeight="1"/>
    <row r="92141" ht="13.5" customHeight="1"/>
    <row r="92143" ht="13.5" customHeight="1"/>
    <row r="92145" ht="13.5" customHeight="1"/>
    <row r="92147" ht="13.5" customHeight="1"/>
    <row r="92149" ht="13.5" customHeight="1"/>
    <row r="92151" ht="13.5" customHeight="1"/>
    <row r="92153" ht="13.5" customHeight="1"/>
    <row r="92155" ht="13.5" customHeight="1"/>
    <row r="92157" ht="13.5" customHeight="1"/>
    <row r="92159" ht="13.5" customHeight="1"/>
    <row r="92161" ht="13.5" customHeight="1"/>
    <row r="92163" ht="13.5" customHeight="1"/>
    <row r="92165" ht="13.5" customHeight="1"/>
    <row r="92167" ht="13.5" customHeight="1"/>
    <row r="92169" ht="13.5" customHeight="1"/>
    <row r="92171" ht="13.5" customHeight="1"/>
    <row r="92173" ht="13.5" customHeight="1"/>
    <row r="92175" ht="13.5" customHeight="1"/>
    <row r="92177" ht="13.5" customHeight="1"/>
    <row r="92179" ht="13.5" customHeight="1"/>
    <row r="92181" ht="13.5" customHeight="1"/>
    <row r="92183" ht="13.5" customHeight="1"/>
    <row r="92185" ht="13.5" customHeight="1"/>
    <row r="92187" ht="13.5" customHeight="1"/>
    <row r="92189" ht="13.5" customHeight="1"/>
    <row r="92191" ht="13.5" customHeight="1"/>
    <row r="92193" ht="13.5" customHeight="1"/>
    <row r="92195" ht="13.5" customHeight="1"/>
    <row r="92197" ht="13.5" customHeight="1"/>
    <row r="92199" ht="13.5" customHeight="1"/>
    <row r="92201" ht="13.5" customHeight="1"/>
    <row r="92203" ht="13.5" customHeight="1"/>
    <row r="92205" ht="13.5" customHeight="1"/>
    <row r="92207" ht="13.5" customHeight="1"/>
    <row r="92209" ht="13.5" customHeight="1"/>
    <row r="92211" ht="13.5" customHeight="1"/>
    <row r="92213" ht="13.5" customHeight="1"/>
    <row r="92215" ht="13.5" customHeight="1"/>
    <row r="92217" ht="13.5" customHeight="1"/>
    <row r="92219" ht="13.5" customHeight="1"/>
    <row r="92221" ht="13.5" customHeight="1"/>
    <row r="92223" ht="13.5" customHeight="1"/>
    <row r="92225" ht="13.5" customHeight="1"/>
    <row r="92227" ht="13.5" customHeight="1"/>
    <row r="92229" ht="13.5" customHeight="1"/>
    <row r="92231" ht="13.5" customHeight="1"/>
    <row r="92233" ht="13.5" customHeight="1"/>
    <row r="92235" ht="13.5" customHeight="1"/>
    <row r="92237" ht="13.5" customHeight="1"/>
    <row r="92239" ht="13.5" customHeight="1"/>
    <row r="92241" ht="13.5" customHeight="1"/>
    <row r="92243" ht="13.5" customHeight="1"/>
    <row r="92245" ht="13.5" customHeight="1"/>
    <row r="92247" ht="13.5" customHeight="1"/>
    <row r="92249" ht="13.5" customHeight="1"/>
    <row r="92251" ht="13.5" customHeight="1"/>
    <row r="92253" ht="13.5" customHeight="1"/>
    <row r="92255" ht="13.5" customHeight="1"/>
    <row r="92257" ht="13.5" customHeight="1"/>
    <row r="92259" ht="13.5" customHeight="1"/>
    <row r="92261" ht="13.5" customHeight="1"/>
    <row r="92263" ht="13.5" customHeight="1"/>
    <row r="92265" ht="13.5" customHeight="1"/>
    <row r="92267" ht="13.5" customHeight="1"/>
    <row r="92269" ht="13.5" customHeight="1"/>
    <row r="92271" ht="13.5" customHeight="1"/>
    <row r="92273" ht="13.5" customHeight="1"/>
    <row r="92275" ht="13.5" customHeight="1"/>
    <row r="92277" ht="13.5" customHeight="1"/>
    <row r="92279" ht="13.5" customHeight="1"/>
    <row r="92281" ht="13.5" customHeight="1"/>
    <row r="92283" ht="13.5" customHeight="1"/>
    <row r="92285" ht="13.5" customHeight="1"/>
    <row r="92287" ht="13.5" customHeight="1"/>
    <row r="92289" ht="13.5" customHeight="1"/>
    <row r="92291" ht="13.5" customHeight="1"/>
    <row r="92293" ht="13.5" customHeight="1"/>
    <row r="92295" ht="13.5" customHeight="1"/>
    <row r="92297" ht="13.5" customHeight="1"/>
    <row r="92299" ht="13.5" customHeight="1"/>
    <row r="92301" ht="13.5" customHeight="1"/>
    <row r="92303" ht="13.5" customHeight="1"/>
    <row r="92305" ht="13.5" customHeight="1"/>
    <row r="92307" ht="13.5" customHeight="1"/>
    <row r="92309" ht="13.5" customHeight="1"/>
    <row r="92311" ht="13.5" customHeight="1"/>
    <row r="92313" ht="13.5" customHeight="1"/>
    <row r="92315" ht="13.5" customHeight="1"/>
    <row r="92317" ht="13.5" customHeight="1"/>
    <row r="92319" ht="13.5" customHeight="1"/>
    <row r="92321" ht="13.5" customHeight="1"/>
    <row r="92323" ht="13.5" customHeight="1"/>
    <row r="92325" ht="13.5" customHeight="1"/>
    <row r="92327" ht="13.5" customHeight="1"/>
    <row r="92329" ht="13.5" customHeight="1"/>
    <row r="92331" ht="13.5" customHeight="1"/>
    <row r="92333" ht="13.5" customHeight="1"/>
    <row r="92335" ht="13.5" customHeight="1"/>
    <row r="92337" ht="13.5" customHeight="1"/>
    <row r="92339" ht="13.5" customHeight="1"/>
    <row r="92341" ht="13.5" customHeight="1"/>
    <row r="92343" ht="13.5" customHeight="1"/>
    <row r="92345" ht="13.5" customHeight="1"/>
    <row r="92347" ht="13.5" customHeight="1"/>
    <row r="92349" ht="13.5" customHeight="1"/>
    <row r="92351" ht="13.5" customHeight="1"/>
    <row r="92353" ht="13.5" customHeight="1"/>
    <row r="92355" ht="13.5" customHeight="1"/>
    <row r="92357" ht="13.5" customHeight="1"/>
    <row r="92359" ht="13.5" customHeight="1"/>
    <row r="92361" ht="13.5" customHeight="1"/>
    <row r="92363" ht="13.5" customHeight="1"/>
    <row r="92365" ht="13.5" customHeight="1"/>
    <row r="92367" ht="13.5" customHeight="1"/>
    <row r="92369" ht="13.5" customHeight="1"/>
    <row r="92371" ht="13.5" customHeight="1"/>
    <row r="92373" ht="13.5" customHeight="1"/>
    <row r="92375" ht="13.5" customHeight="1"/>
    <row r="92377" ht="13.5" customHeight="1"/>
    <row r="92379" ht="13.5" customHeight="1"/>
    <row r="92381" ht="13.5" customHeight="1"/>
    <row r="92383" ht="13.5" customHeight="1"/>
    <row r="92385" ht="13.5" customHeight="1"/>
    <row r="92387" ht="13.5" customHeight="1"/>
    <row r="92389" ht="13.5" customHeight="1"/>
    <row r="92391" ht="13.5" customHeight="1"/>
    <row r="92393" ht="13.5" customHeight="1"/>
    <row r="92395" ht="13.5" customHeight="1"/>
    <row r="92397" ht="13.5" customHeight="1"/>
    <row r="92399" ht="13.5" customHeight="1"/>
    <row r="92401" ht="13.5" customHeight="1"/>
    <row r="92403" ht="13.5" customHeight="1"/>
    <row r="92405" ht="13.5" customHeight="1"/>
    <row r="92407" ht="13.5" customHeight="1"/>
    <row r="92409" ht="13.5" customHeight="1"/>
    <row r="92411" ht="13.5" customHeight="1"/>
    <row r="92413" ht="13.5" customHeight="1"/>
    <row r="92415" ht="13.5" customHeight="1"/>
    <row r="92417" ht="13.5" customHeight="1"/>
    <row r="92419" ht="13.5" customHeight="1"/>
    <row r="92421" ht="13.5" customHeight="1"/>
    <row r="92423" ht="13.5" customHeight="1"/>
    <row r="92425" ht="13.5" customHeight="1"/>
    <row r="92427" ht="13.5" customHeight="1"/>
    <row r="92429" ht="13.5" customHeight="1"/>
    <row r="92431" ht="13.5" customHeight="1"/>
    <row r="92433" ht="13.5" customHeight="1"/>
    <row r="92435" ht="13.5" customHeight="1"/>
    <row r="92437" ht="13.5" customHeight="1"/>
    <row r="92439" ht="13.5" customHeight="1"/>
    <row r="92441" ht="13.5" customHeight="1"/>
    <row r="92443" ht="13.5" customHeight="1"/>
    <row r="92445" ht="13.5" customHeight="1"/>
    <row r="92447" ht="13.5" customHeight="1"/>
    <row r="92449" ht="13.5" customHeight="1"/>
    <row r="92451" ht="13.5" customHeight="1"/>
    <row r="92453" ht="13.5" customHeight="1"/>
    <row r="92455" ht="13.5" customHeight="1"/>
    <row r="92457" ht="13.5" customHeight="1"/>
    <row r="92459" ht="13.5" customHeight="1"/>
    <row r="92461" ht="13.5" customHeight="1"/>
    <row r="92463" ht="13.5" customHeight="1"/>
    <row r="92465" ht="13.5" customHeight="1"/>
    <row r="92467" ht="13.5" customHeight="1"/>
    <row r="92469" ht="13.5" customHeight="1"/>
    <row r="92471" ht="13.5" customHeight="1"/>
    <row r="92473" ht="13.5" customHeight="1"/>
    <row r="92475" ht="13.5" customHeight="1"/>
    <row r="92477" ht="13.5" customHeight="1"/>
    <row r="92479" ht="13.5" customHeight="1"/>
    <row r="92481" ht="13.5" customHeight="1"/>
    <row r="92483" ht="13.5" customHeight="1"/>
    <row r="92485" ht="13.5" customHeight="1"/>
    <row r="92487" ht="13.5" customHeight="1"/>
    <row r="92489" ht="13.5" customHeight="1"/>
    <row r="92491" ht="13.5" customHeight="1"/>
    <row r="92493" ht="13.5" customHeight="1"/>
    <row r="92495" ht="13.5" customHeight="1"/>
    <row r="92497" ht="13.5" customHeight="1"/>
    <row r="92499" ht="13.5" customHeight="1"/>
    <row r="92501" ht="13.5" customHeight="1"/>
    <row r="92503" ht="13.5" customHeight="1"/>
    <row r="92505" ht="13.5" customHeight="1"/>
    <row r="92507" ht="13.5" customHeight="1"/>
    <row r="92509" ht="13.5" customHeight="1"/>
    <row r="92511" ht="13.5" customHeight="1"/>
    <row r="92513" ht="13.5" customHeight="1"/>
    <row r="92515" ht="13.5" customHeight="1"/>
    <row r="92517" ht="13.5" customHeight="1"/>
    <row r="92519" ht="13.5" customHeight="1"/>
    <row r="92521" ht="13.5" customHeight="1"/>
    <row r="92523" ht="13.5" customHeight="1"/>
    <row r="92525" ht="13.5" customHeight="1"/>
    <row r="92527" ht="13.5" customHeight="1"/>
    <row r="92529" ht="13.5" customHeight="1"/>
    <row r="92531" ht="13.5" customHeight="1"/>
    <row r="92533" ht="13.5" customHeight="1"/>
    <row r="92535" ht="13.5" customHeight="1"/>
    <row r="92537" ht="13.5" customHeight="1"/>
    <row r="92539" ht="13.5" customHeight="1"/>
    <row r="92541" ht="13.5" customHeight="1"/>
    <row r="92543" ht="13.5" customHeight="1"/>
    <row r="92545" ht="13.5" customHeight="1"/>
    <row r="92547" ht="13.5" customHeight="1"/>
    <row r="92549" ht="13.5" customHeight="1"/>
    <row r="92551" ht="13.5" customHeight="1"/>
    <row r="92553" ht="13.5" customHeight="1"/>
    <row r="92555" ht="13.5" customHeight="1"/>
    <row r="92557" ht="13.5" customHeight="1"/>
    <row r="92559" ht="13.5" customHeight="1"/>
    <row r="92561" ht="13.5" customHeight="1"/>
    <row r="92563" ht="13.5" customHeight="1"/>
    <row r="92565" ht="13.5" customHeight="1"/>
    <row r="92567" ht="13.5" customHeight="1"/>
    <row r="92569" ht="13.5" customHeight="1"/>
    <row r="92571" ht="13.5" customHeight="1"/>
    <row r="92573" ht="13.5" customHeight="1"/>
    <row r="92575" ht="13.5" customHeight="1"/>
    <row r="92577" ht="13.5" customHeight="1"/>
    <row r="92579" ht="13.5" customHeight="1"/>
    <row r="92581" ht="13.5" customHeight="1"/>
    <row r="92583" ht="13.5" customHeight="1"/>
    <row r="92585" ht="13.5" customHeight="1"/>
    <row r="92587" ht="13.5" customHeight="1"/>
    <row r="92589" ht="13.5" customHeight="1"/>
    <row r="92591" ht="13.5" customHeight="1"/>
    <row r="92593" ht="13.5" customHeight="1"/>
    <row r="92595" ht="13.5" customHeight="1"/>
    <row r="92597" ht="13.5" customHeight="1"/>
    <row r="92599" ht="13.5" customHeight="1"/>
    <row r="92601" ht="13.5" customHeight="1"/>
    <row r="92603" ht="13.5" customHeight="1"/>
    <row r="92605" ht="13.5" customHeight="1"/>
    <row r="92607" ht="13.5" customHeight="1"/>
    <row r="92609" ht="13.5" customHeight="1"/>
    <row r="92611" ht="13.5" customHeight="1"/>
    <row r="92613" ht="13.5" customHeight="1"/>
    <row r="92615" ht="13.5" customHeight="1"/>
    <row r="92617" ht="13.5" customHeight="1"/>
    <row r="92619" ht="13.5" customHeight="1"/>
    <row r="92621" ht="13.5" customHeight="1"/>
    <row r="92623" ht="13.5" customHeight="1"/>
    <row r="92625" ht="13.5" customHeight="1"/>
    <row r="92627" ht="13.5" customHeight="1"/>
    <row r="92629" ht="13.5" customHeight="1"/>
    <row r="92631" ht="13.5" customHeight="1"/>
    <row r="92633" ht="13.5" customHeight="1"/>
    <row r="92635" ht="13.5" customHeight="1"/>
    <row r="92637" ht="13.5" customHeight="1"/>
    <row r="92639" ht="13.5" customHeight="1"/>
    <row r="92641" ht="13.5" customHeight="1"/>
    <row r="92643" ht="13.5" customHeight="1"/>
    <row r="92645" ht="13.5" customHeight="1"/>
    <row r="92647" ht="13.5" customHeight="1"/>
    <row r="92649" ht="13.5" customHeight="1"/>
    <row r="92651" ht="13.5" customHeight="1"/>
    <row r="92653" ht="13.5" customHeight="1"/>
    <row r="92655" ht="13.5" customHeight="1"/>
    <row r="92657" ht="13.5" customHeight="1"/>
    <row r="92659" ht="13.5" customHeight="1"/>
    <row r="92661" ht="13.5" customHeight="1"/>
    <row r="92663" ht="13.5" customHeight="1"/>
    <row r="92665" ht="13.5" customHeight="1"/>
    <row r="92667" ht="13.5" customHeight="1"/>
    <row r="92669" ht="13.5" customHeight="1"/>
    <row r="92671" ht="13.5" customHeight="1"/>
    <row r="92673" ht="13.5" customHeight="1"/>
    <row r="92675" ht="13.5" customHeight="1"/>
    <row r="92677" ht="13.5" customHeight="1"/>
    <row r="92679" ht="13.5" customHeight="1"/>
    <row r="92681" ht="13.5" customHeight="1"/>
    <row r="92683" ht="13.5" customHeight="1"/>
    <row r="92685" ht="13.5" customHeight="1"/>
    <row r="92687" ht="13.5" customHeight="1"/>
    <row r="92689" ht="13.5" customHeight="1"/>
    <row r="92691" ht="13.5" customHeight="1"/>
    <row r="92693" ht="13.5" customHeight="1"/>
    <row r="92695" ht="13.5" customHeight="1"/>
    <row r="92697" ht="13.5" customHeight="1"/>
    <row r="92699" ht="13.5" customHeight="1"/>
    <row r="92701" ht="13.5" customHeight="1"/>
    <row r="92703" ht="13.5" customHeight="1"/>
    <row r="92705" ht="13.5" customHeight="1"/>
    <row r="92707" ht="13.5" customHeight="1"/>
    <row r="92709" ht="13.5" customHeight="1"/>
    <row r="92711" ht="13.5" customHeight="1"/>
    <row r="92713" ht="13.5" customHeight="1"/>
    <row r="92715" ht="13.5" customHeight="1"/>
    <row r="92717" ht="13.5" customHeight="1"/>
    <row r="92719" ht="13.5" customHeight="1"/>
    <row r="92721" ht="13.5" customHeight="1"/>
    <row r="92723" ht="13.5" customHeight="1"/>
    <row r="92725" ht="13.5" customHeight="1"/>
    <row r="92727" ht="13.5" customHeight="1"/>
    <row r="92729" ht="13.5" customHeight="1"/>
    <row r="92731" ht="13.5" customHeight="1"/>
    <row r="92733" ht="13.5" customHeight="1"/>
    <row r="92735" ht="13.5" customHeight="1"/>
    <row r="92737" ht="13.5" customHeight="1"/>
    <row r="92739" ht="13.5" customHeight="1"/>
    <row r="92741" ht="13.5" customHeight="1"/>
    <row r="92743" ht="13.5" customHeight="1"/>
    <row r="92745" ht="13.5" customHeight="1"/>
    <row r="92747" ht="13.5" customHeight="1"/>
    <row r="92749" ht="13.5" customHeight="1"/>
    <row r="92751" ht="13.5" customHeight="1"/>
    <row r="92753" ht="13.5" customHeight="1"/>
    <row r="92755" ht="13.5" customHeight="1"/>
    <row r="92757" ht="13.5" customHeight="1"/>
    <row r="92759" ht="13.5" customHeight="1"/>
    <row r="92761" ht="13.5" customHeight="1"/>
    <row r="92763" ht="13.5" customHeight="1"/>
    <row r="92765" ht="13.5" customHeight="1"/>
    <row r="92767" ht="13.5" customHeight="1"/>
    <row r="92769" ht="13.5" customHeight="1"/>
    <row r="92771" ht="13.5" customHeight="1"/>
    <row r="92773" ht="13.5" customHeight="1"/>
    <row r="92775" ht="13.5" customHeight="1"/>
    <row r="92777" ht="13.5" customHeight="1"/>
    <row r="92779" ht="13.5" customHeight="1"/>
    <row r="92781" ht="13.5" customHeight="1"/>
    <row r="92783" ht="13.5" customHeight="1"/>
    <row r="92785" ht="13.5" customHeight="1"/>
    <row r="92787" ht="13.5" customHeight="1"/>
    <row r="92789" ht="13.5" customHeight="1"/>
    <row r="92791" ht="13.5" customHeight="1"/>
    <row r="92793" ht="13.5" customHeight="1"/>
    <row r="92795" ht="13.5" customHeight="1"/>
    <row r="92797" ht="13.5" customHeight="1"/>
    <row r="92799" ht="13.5" customHeight="1"/>
    <row r="92801" ht="13.5" customHeight="1"/>
    <row r="92803" ht="13.5" customHeight="1"/>
    <row r="92805" ht="13.5" customHeight="1"/>
    <row r="92807" ht="13.5" customHeight="1"/>
    <row r="92809" ht="13.5" customHeight="1"/>
    <row r="92811" ht="13.5" customHeight="1"/>
    <row r="92813" ht="13.5" customHeight="1"/>
    <row r="92815" ht="13.5" customHeight="1"/>
    <row r="92817" ht="13.5" customHeight="1"/>
    <row r="92819" ht="13.5" customHeight="1"/>
    <row r="92821" ht="13.5" customHeight="1"/>
    <row r="92823" ht="13.5" customHeight="1"/>
    <row r="92825" ht="13.5" customHeight="1"/>
    <row r="92827" ht="13.5" customHeight="1"/>
    <row r="92829" ht="13.5" customHeight="1"/>
    <row r="92831" ht="13.5" customHeight="1"/>
    <row r="92833" ht="13.5" customHeight="1"/>
    <row r="92835" ht="13.5" customHeight="1"/>
    <row r="92837" ht="13.5" customHeight="1"/>
    <row r="92839" ht="13.5" customHeight="1"/>
    <row r="92841" ht="13.5" customHeight="1"/>
    <row r="92843" ht="13.5" customHeight="1"/>
    <row r="92845" ht="13.5" customHeight="1"/>
    <row r="92847" ht="13.5" customHeight="1"/>
    <row r="92849" ht="13.5" customHeight="1"/>
    <row r="92851" ht="13.5" customHeight="1"/>
    <row r="92853" ht="13.5" customHeight="1"/>
    <row r="92855" ht="13.5" customHeight="1"/>
    <row r="92857" ht="13.5" customHeight="1"/>
    <row r="92859" ht="13.5" customHeight="1"/>
    <row r="92861" ht="13.5" customHeight="1"/>
    <row r="92863" ht="13.5" customHeight="1"/>
    <row r="92865" ht="13.5" customHeight="1"/>
    <row r="92867" ht="13.5" customHeight="1"/>
    <row r="92869" ht="13.5" customHeight="1"/>
    <row r="92871" ht="13.5" customHeight="1"/>
    <row r="92873" ht="13.5" customHeight="1"/>
    <row r="92875" ht="13.5" customHeight="1"/>
    <row r="92877" ht="13.5" customHeight="1"/>
    <row r="92879" ht="13.5" customHeight="1"/>
    <row r="92881" ht="13.5" customHeight="1"/>
    <row r="92883" ht="13.5" customHeight="1"/>
    <row r="92885" ht="13.5" customHeight="1"/>
    <row r="92887" ht="13.5" customHeight="1"/>
    <row r="92889" ht="13.5" customHeight="1"/>
    <row r="92891" ht="13.5" customHeight="1"/>
    <row r="92893" ht="13.5" customHeight="1"/>
    <row r="92895" ht="13.5" customHeight="1"/>
    <row r="92897" ht="13.5" customHeight="1"/>
    <row r="92899" ht="13.5" customHeight="1"/>
    <row r="92901" ht="13.5" customHeight="1"/>
    <row r="92903" ht="13.5" customHeight="1"/>
    <row r="92905" ht="13.5" customHeight="1"/>
    <row r="92907" ht="13.5" customHeight="1"/>
    <row r="92909" ht="13.5" customHeight="1"/>
    <row r="92911" ht="13.5" customHeight="1"/>
    <row r="92913" ht="13.5" customHeight="1"/>
    <row r="92915" ht="13.5" customHeight="1"/>
    <row r="92917" ht="13.5" customHeight="1"/>
    <row r="92919" ht="13.5" customHeight="1"/>
    <row r="92921" ht="13.5" customHeight="1"/>
    <row r="92923" ht="13.5" customHeight="1"/>
    <row r="92925" ht="13.5" customHeight="1"/>
    <row r="92927" ht="13.5" customHeight="1"/>
    <row r="92929" ht="13.5" customHeight="1"/>
    <row r="92931" ht="13.5" customHeight="1"/>
    <row r="92933" ht="13.5" customHeight="1"/>
    <row r="92935" ht="13.5" customHeight="1"/>
    <row r="92937" ht="13.5" customHeight="1"/>
    <row r="92939" ht="13.5" customHeight="1"/>
    <row r="92941" ht="13.5" customHeight="1"/>
    <row r="92943" ht="13.5" customHeight="1"/>
    <row r="92945" ht="13.5" customHeight="1"/>
    <row r="92947" ht="13.5" customHeight="1"/>
    <row r="92949" ht="13.5" customHeight="1"/>
    <row r="92951" ht="13.5" customHeight="1"/>
    <row r="92953" ht="13.5" customHeight="1"/>
    <row r="92955" ht="13.5" customHeight="1"/>
    <row r="92957" ht="13.5" customHeight="1"/>
    <row r="92959" ht="13.5" customHeight="1"/>
    <row r="92961" ht="13.5" customHeight="1"/>
    <row r="92963" ht="13.5" customHeight="1"/>
    <row r="92965" ht="13.5" customHeight="1"/>
    <row r="92967" ht="13.5" customHeight="1"/>
    <row r="92969" ht="13.5" customHeight="1"/>
    <row r="92971" ht="13.5" customHeight="1"/>
    <row r="92973" ht="13.5" customHeight="1"/>
    <row r="92975" ht="13.5" customHeight="1"/>
    <row r="92977" ht="13.5" customHeight="1"/>
    <row r="92979" ht="13.5" customHeight="1"/>
    <row r="92981" ht="13.5" customHeight="1"/>
    <row r="92983" ht="13.5" customHeight="1"/>
    <row r="92985" ht="13.5" customHeight="1"/>
    <row r="92987" ht="13.5" customHeight="1"/>
    <row r="92989" ht="13.5" customHeight="1"/>
    <row r="92991" ht="13.5" customHeight="1"/>
    <row r="92993" ht="13.5" customHeight="1"/>
    <row r="92995" ht="13.5" customHeight="1"/>
    <row r="92997" ht="13.5" customHeight="1"/>
    <row r="92999" ht="13.5" customHeight="1"/>
    <row r="93001" ht="13.5" customHeight="1"/>
    <row r="93003" ht="13.5" customHeight="1"/>
    <row r="93005" ht="13.5" customHeight="1"/>
    <row r="93007" ht="13.5" customHeight="1"/>
    <row r="93009" ht="13.5" customHeight="1"/>
    <row r="93011" ht="13.5" customHeight="1"/>
    <row r="93013" ht="13.5" customHeight="1"/>
    <row r="93015" ht="13.5" customHeight="1"/>
    <row r="93017" ht="13.5" customHeight="1"/>
    <row r="93019" ht="13.5" customHeight="1"/>
    <row r="93021" ht="13.5" customHeight="1"/>
    <row r="93023" ht="13.5" customHeight="1"/>
    <row r="93025" ht="13.5" customHeight="1"/>
    <row r="93027" ht="13.5" customHeight="1"/>
    <row r="93029" ht="13.5" customHeight="1"/>
    <row r="93031" ht="13.5" customHeight="1"/>
    <row r="93033" ht="13.5" customHeight="1"/>
    <row r="93035" ht="13.5" customHeight="1"/>
    <row r="93037" ht="13.5" customHeight="1"/>
    <row r="93039" ht="13.5" customHeight="1"/>
    <row r="93041" ht="13.5" customHeight="1"/>
    <row r="93043" ht="13.5" customHeight="1"/>
    <row r="93045" ht="13.5" customHeight="1"/>
    <row r="93047" ht="13.5" customHeight="1"/>
    <row r="93049" ht="13.5" customHeight="1"/>
    <row r="93051" ht="13.5" customHeight="1"/>
    <row r="93053" ht="13.5" customHeight="1"/>
    <row r="93055" ht="13.5" customHeight="1"/>
    <row r="93057" ht="13.5" customHeight="1"/>
    <row r="93059" ht="13.5" customHeight="1"/>
    <row r="93061" ht="13.5" customHeight="1"/>
    <row r="93063" ht="13.5" customHeight="1"/>
    <row r="93065" ht="13.5" customHeight="1"/>
    <row r="93067" ht="13.5" customHeight="1"/>
    <row r="93069" ht="13.5" customHeight="1"/>
    <row r="93071" ht="13.5" customHeight="1"/>
    <row r="93073" ht="13.5" customHeight="1"/>
    <row r="93075" ht="13.5" customHeight="1"/>
    <row r="93077" ht="13.5" customHeight="1"/>
    <row r="93079" ht="13.5" customHeight="1"/>
    <row r="93081" ht="13.5" customHeight="1"/>
    <row r="93083" ht="13.5" customHeight="1"/>
    <row r="93085" ht="13.5" customHeight="1"/>
    <row r="93087" ht="13.5" customHeight="1"/>
    <row r="93089" ht="13.5" customHeight="1"/>
    <row r="93091" ht="13.5" customHeight="1"/>
    <row r="93093" ht="13.5" customHeight="1"/>
    <row r="93095" ht="13.5" customHeight="1"/>
    <row r="93097" ht="13.5" customHeight="1"/>
    <row r="93099" ht="13.5" customHeight="1"/>
    <row r="93101" ht="13.5" customHeight="1"/>
    <row r="93103" ht="13.5" customHeight="1"/>
    <row r="93105" ht="13.5" customHeight="1"/>
    <row r="93107" ht="13.5" customHeight="1"/>
    <row r="93109" ht="13.5" customHeight="1"/>
    <row r="93111" ht="13.5" customHeight="1"/>
    <row r="93113" ht="13.5" customHeight="1"/>
    <row r="93115" ht="13.5" customHeight="1"/>
    <row r="93117" ht="13.5" customHeight="1"/>
    <row r="93119" ht="13.5" customHeight="1"/>
    <row r="93121" ht="13.5" customHeight="1"/>
    <row r="93123" ht="13.5" customHeight="1"/>
    <row r="93125" ht="13.5" customHeight="1"/>
    <row r="93127" ht="13.5" customHeight="1"/>
    <row r="93129" ht="13.5" customHeight="1"/>
    <row r="93131" ht="13.5" customHeight="1"/>
    <row r="93133" ht="13.5" customHeight="1"/>
    <row r="93135" ht="13.5" customHeight="1"/>
    <row r="93137" ht="13.5" customHeight="1"/>
    <row r="93139" ht="13.5" customHeight="1"/>
    <row r="93141" ht="13.5" customHeight="1"/>
    <row r="93143" ht="13.5" customHeight="1"/>
    <row r="93145" ht="13.5" customHeight="1"/>
    <row r="93147" ht="13.5" customHeight="1"/>
    <row r="93149" ht="13.5" customHeight="1"/>
    <row r="93151" ht="13.5" customHeight="1"/>
    <row r="93153" ht="13.5" customHeight="1"/>
    <row r="93155" ht="13.5" customHeight="1"/>
    <row r="93157" ht="13.5" customHeight="1"/>
    <row r="93159" ht="13.5" customHeight="1"/>
    <row r="93161" ht="13.5" customHeight="1"/>
    <row r="93163" ht="13.5" customHeight="1"/>
    <row r="93165" ht="13.5" customHeight="1"/>
    <row r="93167" ht="13.5" customHeight="1"/>
    <row r="93169" ht="13.5" customHeight="1"/>
    <row r="93171" ht="13.5" customHeight="1"/>
    <row r="93173" ht="13.5" customHeight="1"/>
    <row r="93175" ht="13.5" customHeight="1"/>
    <row r="93177" ht="13.5" customHeight="1"/>
    <row r="93179" ht="13.5" customHeight="1"/>
    <row r="93181" ht="13.5" customHeight="1"/>
    <row r="93183" ht="13.5" customHeight="1"/>
    <row r="93185" ht="13.5" customHeight="1"/>
    <row r="93187" ht="13.5" customHeight="1"/>
    <row r="93189" ht="13.5" customHeight="1"/>
    <row r="93191" ht="13.5" customHeight="1"/>
    <row r="93193" ht="13.5" customHeight="1"/>
    <row r="93195" ht="13.5" customHeight="1"/>
    <row r="93197" ht="13.5" customHeight="1"/>
    <row r="93199" ht="13.5" customHeight="1"/>
    <row r="93201" ht="13.5" customHeight="1"/>
    <row r="93203" ht="13.5" customHeight="1"/>
    <row r="93205" ht="13.5" customHeight="1"/>
    <row r="93207" ht="13.5" customHeight="1"/>
    <row r="93209" ht="13.5" customHeight="1"/>
    <row r="93211" ht="13.5" customHeight="1"/>
    <row r="93213" ht="13.5" customHeight="1"/>
    <row r="93215" ht="13.5" customHeight="1"/>
    <row r="93217" ht="13.5" customHeight="1"/>
    <row r="93219" ht="13.5" customHeight="1"/>
    <row r="93221" ht="13.5" customHeight="1"/>
    <row r="93223" ht="13.5" customHeight="1"/>
    <row r="93225" ht="13.5" customHeight="1"/>
    <row r="93227" ht="13.5" customHeight="1"/>
    <row r="93229" ht="13.5" customHeight="1"/>
    <row r="93231" ht="13.5" customHeight="1"/>
    <row r="93233" ht="13.5" customHeight="1"/>
    <row r="93235" ht="13.5" customHeight="1"/>
    <row r="93237" ht="13.5" customHeight="1"/>
    <row r="93239" ht="13.5" customHeight="1"/>
    <row r="93241" ht="13.5" customHeight="1"/>
    <row r="93243" ht="13.5" customHeight="1"/>
    <row r="93245" ht="13.5" customHeight="1"/>
    <row r="93247" ht="13.5" customHeight="1"/>
    <row r="93249" ht="13.5" customHeight="1"/>
    <row r="93251" ht="13.5" customHeight="1"/>
    <row r="93253" ht="13.5" customHeight="1"/>
    <row r="93255" ht="13.5" customHeight="1"/>
    <row r="93257" ht="13.5" customHeight="1"/>
    <row r="93259" ht="13.5" customHeight="1"/>
    <row r="93261" ht="13.5" customHeight="1"/>
    <row r="93263" ht="13.5" customHeight="1"/>
    <row r="93265" ht="13.5" customHeight="1"/>
    <row r="93267" ht="13.5" customHeight="1"/>
    <row r="93269" ht="13.5" customHeight="1"/>
    <row r="93271" ht="13.5" customHeight="1"/>
    <row r="93273" ht="13.5" customHeight="1"/>
    <row r="93275" ht="13.5" customHeight="1"/>
    <row r="93277" ht="13.5" customHeight="1"/>
    <row r="93279" ht="13.5" customHeight="1"/>
    <row r="93281" ht="13.5" customHeight="1"/>
    <row r="93283" ht="13.5" customHeight="1"/>
    <row r="93285" ht="13.5" customHeight="1"/>
    <row r="93287" ht="13.5" customHeight="1"/>
    <row r="93289" ht="13.5" customHeight="1"/>
    <row r="93291" ht="13.5" customHeight="1"/>
    <row r="93293" ht="13.5" customHeight="1"/>
    <row r="93295" ht="13.5" customHeight="1"/>
    <row r="93297" ht="13.5" customHeight="1"/>
    <row r="93299" ht="13.5" customHeight="1"/>
    <row r="93301" ht="13.5" customHeight="1"/>
    <row r="93303" ht="13.5" customHeight="1"/>
    <row r="93305" ht="13.5" customHeight="1"/>
    <row r="93307" ht="13.5" customHeight="1"/>
    <row r="93309" ht="13.5" customHeight="1"/>
    <row r="93311" ht="13.5" customHeight="1"/>
    <row r="93313" ht="13.5" customHeight="1"/>
    <row r="93315" ht="13.5" customHeight="1"/>
    <row r="93317" ht="13.5" customHeight="1"/>
    <row r="93319" ht="13.5" customHeight="1"/>
    <row r="93321" ht="13.5" customHeight="1"/>
    <row r="93323" ht="13.5" customHeight="1"/>
    <row r="93325" ht="13.5" customHeight="1"/>
    <row r="93327" ht="13.5" customHeight="1"/>
    <row r="93329" ht="13.5" customHeight="1"/>
    <row r="93331" ht="13.5" customHeight="1"/>
    <row r="93333" ht="13.5" customHeight="1"/>
    <row r="93335" ht="13.5" customHeight="1"/>
    <row r="93337" ht="13.5" customHeight="1"/>
    <row r="93339" ht="13.5" customHeight="1"/>
    <row r="93341" ht="13.5" customHeight="1"/>
    <row r="93343" ht="13.5" customHeight="1"/>
    <row r="93345" ht="13.5" customHeight="1"/>
    <row r="93347" ht="13.5" customHeight="1"/>
    <row r="93349" ht="13.5" customHeight="1"/>
    <row r="93351" ht="13.5" customHeight="1"/>
    <row r="93353" ht="13.5" customHeight="1"/>
    <row r="93355" ht="13.5" customHeight="1"/>
    <row r="93357" ht="13.5" customHeight="1"/>
    <row r="93359" ht="13.5" customHeight="1"/>
    <row r="93361" ht="13.5" customHeight="1"/>
    <row r="93363" ht="13.5" customHeight="1"/>
    <row r="93365" ht="13.5" customHeight="1"/>
    <row r="93367" ht="13.5" customHeight="1"/>
    <row r="93369" ht="13.5" customHeight="1"/>
    <row r="93371" ht="13.5" customHeight="1"/>
    <row r="93373" ht="13.5" customHeight="1"/>
    <row r="93375" ht="13.5" customHeight="1"/>
    <row r="93377" ht="13.5" customHeight="1"/>
    <row r="93379" ht="13.5" customHeight="1"/>
    <row r="93381" ht="13.5" customHeight="1"/>
    <row r="93383" ht="13.5" customHeight="1"/>
    <row r="93385" ht="13.5" customHeight="1"/>
    <row r="93387" ht="13.5" customHeight="1"/>
    <row r="93389" ht="13.5" customHeight="1"/>
    <row r="93391" ht="13.5" customHeight="1"/>
    <row r="93393" ht="13.5" customHeight="1"/>
    <row r="93395" ht="13.5" customHeight="1"/>
    <row r="93397" ht="13.5" customHeight="1"/>
    <row r="93399" ht="13.5" customHeight="1"/>
    <row r="93401" ht="13.5" customHeight="1"/>
    <row r="93403" ht="13.5" customHeight="1"/>
    <row r="93405" ht="13.5" customHeight="1"/>
    <row r="93407" ht="13.5" customHeight="1"/>
    <row r="93409" ht="13.5" customHeight="1"/>
    <row r="93411" ht="13.5" customHeight="1"/>
    <row r="93413" ht="13.5" customHeight="1"/>
    <row r="93415" ht="13.5" customHeight="1"/>
    <row r="93417" ht="13.5" customHeight="1"/>
    <row r="93419" ht="13.5" customHeight="1"/>
    <row r="93421" ht="13.5" customHeight="1"/>
    <row r="93423" ht="13.5" customHeight="1"/>
    <row r="93425" ht="13.5" customHeight="1"/>
    <row r="93427" ht="13.5" customHeight="1"/>
    <row r="93429" ht="13.5" customHeight="1"/>
    <row r="93431" ht="13.5" customHeight="1"/>
    <row r="93433" ht="13.5" customHeight="1"/>
    <row r="93435" ht="13.5" customHeight="1"/>
    <row r="93437" ht="13.5" customHeight="1"/>
    <row r="93439" ht="13.5" customHeight="1"/>
    <row r="93441" ht="13.5" customHeight="1"/>
    <row r="93443" ht="13.5" customHeight="1"/>
    <row r="93445" ht="13.5" customHeight="1"/>
    <row r="93447" ht="13.5" customHeight="1"/>
    <row r="93449" ht="13.5" customHeight="1"/>
    <row r="93451" ht="13.5" customHeight="1"/>
    <row r="93453" ht="13.5" customHeight="1"/>
    <row r="93455" ht="13.5" customHeight="1"/>
    <row r="93457" ht="13.5" customHeight="1"/>
    <row r="93459" ht="13.5" customHeight="1"/>
    <row r="93461" ht="13.5" customHeight="1"/>
    <row r="93463" ht="13.5" customHeight="1"/>
    <row r="93465" ht="13.5" customHeight="1"/>
    <row r="93467" ht="13.5" customHeight="1"/>
    <row r="93469" ht="13.5" customHeight="1"/>
    <row r="93471" ht="13.5" customHeight="1"/>
    <row r="93473" ht="13.5" customHeight="1"/>
    <row r="93475" ht="13.5" customHeight="1"/>
    <row r="93477" ht="13.5" customHeight="1"/>
    <row r="93479" ht="13.5" customHeight="1"/>
    <row r="93481" ht="13.5" customHeight="1"/>
    <row r="93483" ht="13.5" customHeight="1"/>
    <row r="93485" ht="13.5" customHeight="1"/>
    <row r="93487" ht="13.5" customHeight="1"/>
    <row r="93489" ht="13.5" customHeight="1"/>
    <row r="93491" ht="13.5" customHeight="1"/>
    <row r="93493" ht="13.5" customHeight="1"/>
    <row r="93495" ht="13.5" customHeight="1"/>
    <row r="93497" ht="13.5" customHeight="1"/>
    <row r="93499" ht="13.5" customHeight="1"/>
    <row r="93501" ht="13.5" customHeight="1"/>
    <row r="93503" ht="13.5" customHeight="1"/>
    <row r="93505" ht="13.5" customHeight="1"/>
    <row r="93507" ht="13.5" customHeight="1"/>
    <row r="93509" ht="13.5" customHeight="1"/>
    <row r="93511" ht="13.5" customHeight="1"/>
    <row r="93513" ht="13.5" customHeight="1"/>
    <row r="93515" ht="13.5" customHeight="1"/>
    <row r="93517" ht="13.5" customHeight="1"/>
    <row r="93519" ht="13.5" customHeight="1"/>
    <row r="93521" ht="13.5" customHeight="1"/>
    <row r="93523" ht="13.5" customHeight="1"/>
    <row r="93525" ht="13.5" customHeight="1"/>
    <row r="93527" ht="13.5" customHeight="1"/>
    <row r="93529" ht="13.5" customHeight="1"/>
    <row r="93531" ht="13.5" customHeight="1"/>
    <row r="93533" ht="13.5" customHeight="1"/>
    <row r="93535" ht="13.5" customHeight="1"/>
    <row r="93537" ht="13.5" customHeight="1"/>
    <row r="93539" ht="13.5" customHeight="1"/>
    <row r="93541" ht="13.5" customHeight="1"/>
    <row r="93543" ht="13.5" customHeight="1"/>
    <row r="93545" ht="13.5" customHeight="1"/>
    <row r="93547" ht="13.5" customHeight="1"/>
    <row r="93549" ht="13.5" customHeight="1"/>
    <row r="93551" ht="13.5" customHeight="1"/>
    <row r="93553" ht="13.5" customHeight="1"/>
    <row r="93555" ht="13.5" customHeight="1"/>
    <row r="93557" ht="13.5" customHeight="1"/>
    <row r="93559" ht="13.5" customHeight="1"/>
    <row r="93561" ht="13.5" customHeight="1"/>
    <row r="93563" ht="13.5" customHeight="1"/>
    <row r="93565" ht="13.5" customHeight="1"/>
    <row r="93567" ht="13.5" customHeight="1"/>
    <row r="93569" ht="13.5" customHeight="1"/>
    <row r="93571" ht="13.5" customHeight="1"/>
    <row r="93573" ht="13.5" customHeight="1"/>
    <row r="93575" ht="13.5" customHeight="1"/>
    <row r="93577" ht="13.5" customHeight="1"/>
    <row r="93579" ht="13.5" customHeight="1"/>
    <row r="93581" ht="13.5" customHeight="1"/>
    <row r="93583" ht="13.5" customHeight="1"/>
    <row r="93585" ht="13.5" customHeight="1"/>
    <row r="93587" ht="13.5" customHeight="1"/>
    <row r="93589" ht="13.5" customHeight="1"/>
    <row r="93591" ht="13.5" customHeight="1"/>
    <row r="93593" ht="13.5" customHeight="1"/>
    <row r="93595" ht="13.5" customHeight="1"/>
    <row r="93597" ht="13.5" customHeight="1"/>
    <row r="93599" ht="13.5" customHeight="1"/>
    <row r="93601" ht="13.5" customHeight="1"/>
    <row r="93603" ht="13.5" customHeight="1"/>
    <row r="93605" ht="13.5" customHeight="1"/>
    <row r="93607" ht="13.5" customHeight="1"/>
    <row r="93609" ht="13.5" customHeight="1"/>
    <row r="93611" ht="13.5" customHeight="1"/>
    <row r="93613" ht="13.5" customHeight="1"/>
    <row r="93615" ht="13.5" customHeight="1"/>
    <row r="93617" ht="13.5" customHeight="1"/>
    <row r="93619" ht="13.5" customHeight="1"/>
    <row r="93621" ht="13.5" customHeight="1"/>
    <row r="93623" ht="13.5" customHeight="1"/>
    <row r="93625" ht="13.5" customHeight="1"/>
    <row r="93627" ht="13.5" customHeight="1"/>
    <row r="93629" ht="13.5" customHeight="1"/>
    <row r="93631" ht="13.5" customHeight="1"/>
    <row r="93633" ht="13.5" customHeight="1"/>
    <row r="93635" ht="13.5" customHeight="1"/>
    <row r="93637" ht="13.5" customHeight="1"/>
    <row r="93639" ht="13.5" customHeight="1"/>
    <row r="93641" ht="13.5" customHeight="1"/>
    <row r="93643" ht="13.5" customHeight="1"/>
    <row r="93645" ht="13.5" customHeight="1"/>
    <row r="93647" ht="13.5" customHeight="1"/>
    <row r="93649" ht="13.5" customHeight="1"/>
    <row r="93651" ht="13.5" customHeight="1"/>
    <row r="93653" ht="13.5" customHeight="1"/>
    <row r="93655" ht="13.5" customHeight="1"/>
    <row r="93657" ht="13.5" customHeight="1"/>
    <row r="93659" ht="13.5" customHeight="1"/>
    <row r="93661" ht="13.5" customHeight="1"/>
    <row r="93663" ht="13.5" customHeight="1"/>
    <row r="93665" ht="13.5" customHeight="1"/>
    <row r="93667" ht="13.5" customHeight="1"/>
    <row r="93669" ht="13.5" customHeight="1"/>
    <row r="93671" ht="13.5" customHeight="1"/>
    <row r="93673" ht="13.5" customHeight="1"/>
    <row r="93675" ht="13.5" customHeight="1"/>
    <row r="93677" ht="13.5" customHeight="1"/>
    <row r="93679" ht="13.5" customHeight="1"/>
    <row r="93681" ht="13.5" customHeight="1"/>
    <row r="93683" ht="13.5" customHeight="1"/>
    <row r="93685" ht="13.5" customHeight="1"/>
    <row r="93687" ht="13.5" customHeight="1"/>
    <row r="93689" ht="13.5" customHeight="1"/>
    <row r="93691" ht="13.5" customHeight="1"/>
    <row r="93693" ht="13.5" customHeight="1"/>
    <row r="93695" ht="13.5" customHeight="1"/>
    <row r="93697" ht="13.5" customHeight="1"/>
    <row r="93699" ht="13.5" customHeight="1"/>
    <row r="93701" ht="13.5" customHeight="1"/>
    <row r="93703" ht="13.5" customHeight="1"/>
    <row r="93705" ht="13.5" customHeight="1"/>
    <row r="93707" ht="13.5" customHeight="1"/>
    <row r="93709" ht="13.5" customHeight="1"/>
    <row r="93711" ht="13.5" customHeight="1"/>
    <row r="93713" ht="13.5" customHeight="1"/>
    <row r="93715" ht="13.5" customHeight="1"/>
    <row r="93717" ht="13.5" customHeight="1"/>
    <row r="93719" ht="13.5" customHeight="1"/>
    <row r="93721" ht="13.5" customHeight="1"/>
    <row r="93723" ht="13.5" customHeight="1"/>
    <row r="93725" ht="13.5" customHeight="1"/>
    <row r="93727" ht="13.5" customHeight="1"/>
    <row r="93729" ht="13.5" customHeight="1"/>
    <row r="93731" ht="13.5" customHeight="1"/>
    <row r="93733" ht="13.5" customHeight="1"/>
    <row r="93735" ht="13.5" customHeight="1"/>
    <row r="93737" ht="13.5" customHeight="1"/>
    <row r="93739" ht="13.5" customHeight="1"/>
    <row r="93741" ht="13.5" customHeight="1"/>
    <row r="93743" ht="13.5" customHeight="1"/>
    <row r="93745" ht="13.5" customHeight="1"/>
    <row r="93747" ht="13.5" customHeight="1"/>
    <row r="93749" ht="13.5" customHeight="1"/>
    <row r="93751" ht="13.5" customHeight="1"/>
    <row r="93753" ht="13.5" customHeight="1"/>
    <row r="93755" ht="13.5" customHeight="1"/>
    <row r="93757" ht="13.5" customHeight="1"/>
    <row r="93759" ht="13.5" customHeight="1"/>
    <row r="93761" ht="13.5" customHeight="1"/>
    <row r="93763" ht="13.5" customHeight="1"/>
    <row r="93765" ht="13.5" customHeight="1"/>
    <row r="93767" ht="13.5" customHeight="1"/>
    <row r="93769" ht="13.5" customHeight="1"/>
    <row r="93771" ht="13.5" customHeight="1"/>
    <row r="93773" ht="13.5" customHeight="1"/>
    <row r="93775" ht="13.5" customHeight="1"/>
    <row r="93777" ht="13.5" customHeight="1"/>
    <row r="93779" ht="13.5" customHeight="1"/>
    <row r="93781" ht="13.5" customHeight="1"/>
    <row r="93783" ht="13.5" customHeight="1"/>
    <row r="93785" ht="13.5" customHeight="1"/>
    <row r="93787" ht="13.5" customHeight="1"/>
    <row r="93789" ht="13.5" customHeight="1"/>
    <row r="93791" ht="13.5" customHeight="1"/>
    <row r="93793" ht="13.5" customHeight="1"/>
    <row r="93795" ht="13.5" customHeight="1"/>
    <row r="93797" ht="13.5" customHeight="1"/>
    <row r="93799" ht="13.5" customHeight="1"/>
    <row r="93801" ht="13.5" customHeight="1"/>
    <row r="93803" ht="13.5" customHeight="1"/>
    <row r="93805" ht="13.5" customHeight="1"/>
    <row r="93807" ht="13.5" customHeight="1"/>
    <row r="93809" ht="13.5" customHeight="1"/>
    <row r="93811" ht="13.5" customHeight="1"/>
    <row r="93813" ht="13.5" customHeight="1"/>
    <row r="93815" ht="13.5" customHeight="1"/>
    <row r="93817" ht="13.5" customHeight="1"/>
    <row r="93819" ht="13.5" customHeight="1"/>
    <row r="93821" ht="13.5" customHeight="1"/>
    <row r="93823" ht="13.5" customHeight="1"/>
    <row r="93825" ht="13.5" customHeight="1"/>
    <row r="93827" ht="13.5" customHeight="1"/>
    <row r="93829" ht="13.5" customHeight="1"/>
    <row r="93831" ht="13.5" customHeight="1"/>
    <row r="93833" ht="13.5" customHeight="1"/>
    <row r="93835" ht="13.5" customHeight="1"/>
    <row r="93837" ht="13.5" customHeight="1"/>
    <row r="93839" ht="13.5" customHeight="1"/>
    <row r="93841" ht="13.5" customHeight="1"/>
    <row r="93843" ht="13.5" customHeight="1"/>
    <row r="93845" ht="13.5" customHeight="1"/>
    <row r="93847" ht="13.5" customHeight="1"/>
    <row r="93849" ht="13.5" customHeight="1"/>
    <row r="93851" ht="13.5" customHeight="1"/>
    <row r="93853" ht="13.5" customHeight="1"/>
    <row r="93855" ht="13.5" customHeight="1"/>
    <row r="93857" ht="13.5" customHeight="1"/>
    <row r="93859" ht="13.5" customHeight="1"/>
    <row r="93861" ht="13.5" customHeight="1"/>
    <row r="93863" ht="13.5" customHeight="1"/>
    <row r="93865" ht="13.5" customHeight="1"/>
    <row r="93867" ht="13.5" customHeight="1"/>
    <row r="93869" ht="13.5" customHeight="1"/>
    <row r="93871" ht="13.5" customHeight="1"/>
    <row r="93873" ht="13.5" customHeight="1"/>
    <row r="93875" ht="13.5" customHeight="1"/>
    <row r="93877" ht="13.5" customHeight="1"/>
    <row r="93879" ht="13.5" customHeight="1"/>
    <row r="93881" ht="13.5" customHeight="1"/>
    <row r="93883" ht="13.5" customHeight="1"/>
    <row r="93885" ht="13.5" customHeight="1"/>
    <row r="93887" ht="13.5" customHeight="1"/>
    <row r="93889" ht="13.5" customHeight="1"/>
    <row r="93891" ht="13.5" customHeight="1"/>
    <row r="93893" ht="13.5" customHeight="1"/>
    <row r="93895" ht="13.5" customHeight="1"/>
    <row r="93897" ht="13.5" customHeight="1"/>
    <row r="93899" ht="13.5" customHeight="1"/>
    <row r="93901" ht="13.5" customHeight="1"/>
    <row r="93903" ht="13.5" customHeight="1"/>
    <row r="93905" ht="13.5" customHeight="1"/>
    <row r="93907" ht="13.5" customHeight="1"/>
    <row r="93909" ht="13.5" customHeight="1"/>
    <row r="93911" ht="13.5" customHeight="1"/>
    <row r="93913" ht="13.5" customHeight="1"/>
    <row r="93915" ht="13.5" customHeight="1"/>
    <row r="93917" ht="13.5" customHeight="1"/>
    <row r="93919" ht="13.5" customHeight="1"/>
    <row r="93921" ht="13.5" customHeight="1"/>
    <row r="93923" ht="13.5" customHeight="1"/>
    <row r="93925" ht="13.5" customHeight="1"/>
    <row r="93927" ht="13.5" customHeight="1"/>
    <row r="93929" ht="13.5" customHeight="1"/>
    <row r="93931" ht="13.5" customHeight="1"/>
    <row r="93933" ht="13.5" customHeight="1"/>
    <row r="93935" ht="13.5" customHeight="1"/>
    <row r="93937" ht="13.5" customHeight="1"/>
    <row r="93939" ht="13.5" customHeight="1"/>
    <row r="93941" ht="13.5" customHeight="1"/>
    <row r="93943" ht="13.5" customHeight="1"/>
    <row r="93945" ht="13.5" customHeight="1"/>
    <row r="93947" ht="13.5" customHeight="1"/>
    <row r="93949" ht="13.5" customHeight="1"/>
    <row r="93951" ht="13.5" customHeight="1"/>
    <row r="93953" ht="13.5" customHeight="1"/>
    <row r="93955" ht="13.5" customHeight="1"/>
    <row r="93957" ht="13.5" customHeight="1"/>
    <row r="93959" ht="13.5" customHeight="1"/>
    <row r="93961" ht="13.5" customHeight="1"/>
    <row r="93963" ht="13.5" customHeight="1"/>
    <row r="93965" ht="13.5" customHeight="1"/>
    <row r="93967" ht="13.5" customHeight="1"/>
    <row r="93969" ht="13.5" customHeight="1"/>
    <row r="93971" ht="13.5" customHeight="1"/>
    <row r="93973" ht="13.5" customHeight="1"/>
    <row r="93975" ht="13.5" customHeight="1"/>
    <row r="93977" ht="13.5" customHeight="1"/>
    <row r="93979" ht="13.5" customHeight="1"/>
    <row r="93981" ht="13.5" customHeight="1"/>
    <row r="93983" ht="13.5" customHeight="1"/>
    <row r="93985" ht="13.5" customHeight="1"/>
    <row r="93987" ht="13.5" customHeight="1"/>
    <row r="93989" ht="13.5" customHeight="1"/>
    <row r="93991" ht="13.5" customHeight="1"/>
    <row r="93993" ht="13.5" customHeight="1"/>
    <row r="93995" ht="13.5" customHeight="1"/>
    <row r="93997" ht="13.5" customHeight="1"/>
    <row r="93999" ht="13.5" customHeight="1"/>
    <row r="94001" ht="13.5" customHeight="1"/>
    <row r="94003" ht="13.5" customHeight="1"/>
    <row r="94005" ht="13.5" customHeight="1"/>
    <row r="94007" ht="13.5" customHeight="1"/>
    <row r="94009" ht="13.5" customHeight="1"/>
    <row r="94011" ht="13.5" customHeight="1"/>
    <row r="94013" ht="13.5" customHeight="1"/>
    <row r="94015" ht="13.5" customHeight="1"/>
    <row r="94017" ht="13.5" customHeight="1"/>
    <row r="94019" ht="13.5" customHeight="1"/>
    <row r="94021" ht="13.5" customHeight="1"/>
    <row r="94023" ht="13.5" customHeight="1"/>
    <row r="94025" ht="13.5" customHeight="1"/>
    <row r="94027" ht="13.5" customHeight="1"/>
    <row r="94029" ht="13.5" customHeight="1"/>
    <row r="94031" ht="13.5" customHeight="1"/>
    <row r="94033" ht="13.5" customHeight="1"/>
    <row r="94035" ht="13.5" customHeight="1"/>
    <row r="94037" ht="13.5" customHeight="1"/>
    <row r="94039" ht="13.5" customHeight="1"/>
    <row r="94041" ht="13.5" customHeight="1"/>
    <row r="94043" ht="13.5" customHeight="1"/>
    <row r="94045" ht="13.5" customHeight="1"/>
    <row r="94047" ht="13.5" customHeight="1"/>
    <row r="94049" ht="13.5" customHeight="1"/>
    <row r="94051" ht="13.5" customHeight="1"/>
    <row r="94053" ht="13.5" customHeight="1"/>
    <row r="94055" ht="13.5" customHeight="1"/>
    <row r="94057" ht="13.5" customHeight="1"/>
    <row r="94059" ht="13.5" customHeight="1"/>
    <row r="94061" ht="13.5" customHeight="1"/>
    <row r="94063" ht="13.5" customHeight="1"/>
    <row r="94065" ht="13.5" customHeight="1"/>
    <row r="94067" ht="13.5" customHeight="1"/>
    <row r="94069" ht="13.5" customHeight="1"/>
    <row r="94071" ht="13.5" customHeight="1"/>
    <row r="94073" ht="13.5" customHeight="1"/>
    <row r="94075" ht="13.5" customHeight="1"/>
    <row r="94077" ht="13.5" customHeight="1"/>
    <row r="94079" ht="13.5" customHeight="1"/>
    <row r="94081" ht="13.5" customHeight="1"/>
    <row r="94083" ht="13.5" customHeight="1"/>
    <row r="94085" ht="13.5" customHeight="1"/>
    <row r="94087" ht="13.5" customHeight="1"/>
    <row r="94089" ht="13.5" customHeight="1"/>
    <row r="94091" ht="13.5" customHeight="1"/>
    <row r="94093" ht="13.5" customHeight="1"/>
    <row r="94095" ht="13.5" customHeight="1"/>
    <row r="94097" ht="13.5" customHeight="1"/>
    <row r="94099" ht="13.5" customHeight="1"/>
    <row r="94101" ht="13.5" customHeight="1"/>
    <row r="94103" ht="13.5" customHeight="1"/>
    <row r="94105" ht="13.5" customHeight="1"/>
    <row r="94107" ht="13.5" customHeight="1"/>
    <row r="94109" ht="13.5" customHeight="1"/>
    <row r="94111" ht="13.5" customHeight="1"/>
    <row r="94113" ht="13.5" customHeight="1"/>
    <row r="94115" ht="13.5" customHeight="1"/>
    <row r="94117" ht="13.5" customHeight="1"/>
    <row r="94119" ht="13.5" customHeight="1"/>
    <row r="94121" ht="13.5" customHeight="1"/>
    <row r="94123" ht="13.5" customHeight="1"/>
    <row r="94125" ht="13.5" customHeight="1"/>
    <row r="94127" ht="13.5" customHeight="1"/>
    <row r="94129" ht="13.5" customHeight="1"/>
    <row r="94131" ht="13.5" customHeight="1"/>
    <row r="94133" ht="13.5" customHeight="1"/>
    <row r="94135" ht="13.5" customHeight="1"/>
    <row r="94137" ht="13.5" customHeight="1"/>
    <row r="94139" ht="13.5" customHeight="1"/>
    <row r="94141" ht="13.5" customHeight="1"/>
    <row r="94143" ht="13.5" customHeight="1"/>
    <row r="94145" ht="13.5" customHeight="1"/>
    <row r="94147" ht="13.5" customHeight="1"/>
    <row r="94149" ht="13.5" customHeight="1"/>
    <row r="94151" ht="13.5" customHeight="1"/>
    <row r="94153" ht="13.5" customHeight="1"/>
    <row r="94155" ht="13.5" customHeight="1"/>
    <row r="94157" ht="13.5" customHeight="1"/>
    <row r="94159" ht="13.5" customHeight="1"/>
    <row r="94161" ht="13.5" customHeight="1"/>
    <row r="94163" ht="13.5" customHeight="1"/>
    <row r="94165" ht="13.5" customHeight="1"/>
    <row r="94167" ht="13.5" customHeight="1"/>
    <row r="94169" ht="13.5" customHeight="1"/>
    <row r="94171" ht="13.5" customHeight="1"/>
    <row r="94173" ht="13.5" customHeight="1"/>
    <row r="94175" ht="13.5" customHeight="1"/>
    <row r="94177" ht="13.5" customHeight="1"/>
    <row r="94179" ht="13.5" customHeight="1"/>
    <row r="94181" ht="13.5" customHeight="1"/>
    <row r="94183" ht="13.5" customHeight="1"/>
    <row r="94185" ht="13.5" customHeight="1"/>
    <row r="94187" ht="13.5" customHeight="1"/>
    <row r="94189" ht="13.5" customHeight="1"/>
    <row r="94191" ht="13.5" customHeight="1"/>
    <row r="94193" ht="13.5" customHeight="1"/>
    <row r="94195" ht="13.5" customHeight="1"/>
    <row r="94197" ht="13.5" customHeight="1"/>
    <row r="94199" ht="13.5" customHeight="1"/>
    <row r="94201" ht="13.5" customHeight="1"/>
    <row r="94203" ht="13.5" customHeight="1"/>
    <row r="94205" ht="13.5" customHeight="1"/>
    <row r="94207" ht="13.5" customHeight="1"/>
    <row r="94209" ht="13.5" customHeight="1"/>
    <row r="94211" ht="13.5" customHeight="1"/>
    <row r="94213" ht="13.5" customHeight="1"/>
    <row r="94215" ht="13.5" customHeight="1"/>
    <row r="94217" ht="13.5" customHeight="1"/>
    <row r="94219" ht="13.5" customHeight="1"/>
    <row r="94221" ht="13.5" customHeight="1"/>
    <row r="94223" ht="13.5" customHeight="1"/>
    <row r="94225" ht="13.5" customHeight="1"/>
    <row r="94227" ht="13.5" customHeight="1"/>
    <row r="94229" ht="13.5" customHeight="1"/>
    <row r="94231" ht="13.5" customHeight="1"/>
    <row r="94233" ht="13.5" customHeight="1"/>
    <row r="94235" ht="13.5" customHeight="1"/>
    <row r="94237" ht="13.5" customHeight="1"/>
    <row r="94239" ht="13.5" customHeight="1"/>
    <row r="94241" ht="13.5" customHeight="1"/>
    <row r="94243" ht="13.5" customHeight="1"/>
    <row r="94245" ht="13.5" customHeight="1"/>
    <row r="94247" ht="13.5" customHeight="1"/>
    <row r="94249" ht="13.5" customHeight="1"/>
    <row r="94251" ht="13.5" customHeight="1"/>
    <row r="94253" ht="13.5" customHeight="1"/>
    <row r="94255" ht="13.5" customHeight="1"/>
    <row r="94257" ht="13.5" customHeight="1"/>
    <row r="94259" ht="13.5" customHeight="1"/>
    <row r="94261" ht="13.5" customHeight="1"/>
    <row r="94263" ht="13.5" customHeight="1"/>
    <row r="94265" ht="13.5" customHeight="1"/>
    <row r="94267" ht="13.5" customHeight="1"/>
    <row r="94269" ht="13.5" customHeight="1"/>
    <row r="94271" ht="13.5" customHeight="1"/>
    <row r="94273" ht="13.5" customHeight="1"/>
    <row r="94275" ht="13.5" customHeight="1"/>
    <row r="94277" ht="13.5" customHeight="1"/>
    <row r="94279" ht="13.5" customHeight="1"/>
    <row r="94281" ht="13.5" customHeight="1"/>
    <row r="94283" ht="13.5" customHeight="1"/>
    <row r="94285" ht="13.5" customHeight="1"/>
    <row r="94287" ht="13.5" customHeight="1"/>
    <row r="94289" ht="13.5" customHeight="1"/>
    <row r="94291" ht="13.5" customHeight="1"/>
    <row r="94293" ht="13.5" customHeight="1"/>
    <row r="94295" ht="13.5" customHeight="1"/>
    <row r="94297" ht="13.5" customHeight="1"/>
    <row r="94299" ht="13.5" customHeight="1"/>
    <row r="94301" ht="13.5" customHeight="1"/>
    <row r="94303" ht="13.5" customHeight="1"/>
    <row r="94305" ht="13.5" customHeight="1"/>
    <row r="94307" ht="13.5" customHeight="1"/>
    <row r="94309" ht="13.5" customHeight="1"/>
    <row r="94311" ht="13.5" customHeight="1"/>
    <row r="94313" ht="13.5" customHeight="1"/>
    <row r="94315" ht="13.5" customHeight="1"/>
    <row r="94317" ht="13.5" customHeight="1"/>
    <row r="94319" ht="13.5" customHeight="1"/>
    <row r="94321" ht="13.5" customHeight="1"/>
    <row r="94323" ht="13.5" customHeight="1"/>
    <row r="94325" ht="13.5" customHeight="1"/>
    <row r="94327" ht="13.5" customHeight="1"/>
    <row r="94329" ht="13.5" customHeight="1"/>
    <row r="94331" ht="13.5" customHeight="1"/>
    <row r="94333" ht="13.5" customHeight="1"/>
    <row r="94335" ht="13.5" customHeight="1"/>
    <row r="94337" ht="13.5" customHeight="1"/>
    <row r="94339" ht="13.5" customHeight="1"/>
    <row r="94341" ht="13.5" customHeight="1"/>
    <row r="94343" ht="13.5" customHeight="1"/>
    <row r="94345" ht="13.5" customHeight="1"/>
    <row r="94347" ht="13.5" customHeight="1"/>
    <row r="94349" ht="13.5" customHeight="1"/>
    <row r="94351" ht="13.5" customHeight="1"/>
    <row r="94353" ht="13.5" customHeight="1"/>
    <row r="94355" ht="13.5" customHeight="1"/>
    <row r="94357" ht="13.5" customHeight="1"/>
    <row r="94359" ht="13.5" customHeight="1"/>
    <row r="94361" ht="13.5" customHeight="1"/>
    <row r="94363" ht="13.5" customHeight="1"/>
    <row r="94365" ht="13.5" customHeight="1"/>
    <row r="94367" ht="13.5" customHeight="1"/>
    <row r="94369" ht="13.5" customHeight="1"/>
    <row r="94371" ht="13.5" customHeight="1"/>
    <row r="94373" ht="13.5" customHeight="1"/>
    <row r="94375" ht="13.5" customHeight="1"/>
    <row r="94377" ht="13.5" customHeight="1"/>
    <row r="94379" ht="13.5" customHeight="1"/>
    <row r="94381" ht="13.5" customHeight="1"/>
    <row r="94383" ht="13.5" customHeight="1"/>
    <row r="94385" ht="13.5" customHeight="1"/>
    <row r="94387" ht="13.5" customHeight="1"/>
    <row r="94389" ht="13.5" customHeight="1"/>
    <row r="94391" ht="13.5" customHeight="1"/>
    <row r="94393" ht="13.5" customHeight="1"/>
    <row r="94395" ht="13.5" customHeight="1"/>
    <row r="94397" ht="13.5" customHeight="1"/>
    <row r="94399" ht="13.5" customHeight="1"/>
    <row r="94401" ht="13.5" customHeight="1"/>
    <row r="94403" ht="13.5" customHeight="1"/>
    <row r="94405" ht="13.5" customHeight="1"/>
    <row r="94407" ht="13.5" customHeight="1"/>
    <row r="94409" ht="13.5" customHeight="1"/>
    <row r="94411" ht="13.5" customHeight="1"/>
    <row r="94413" ht="13.5" customHeight="1"/>
    <row r="94415" ht="13.5" customHeight="1"/>
    <row r="94417" ht="13.5" customHeight="1"/>
    <row r="94419" ht="13.5" customHeight="1"/>
    <row r="94421" ht="13.5" customHeight="1"/>
    <row r="94423" ht="13.5" customHeight="1"/>
    <row r="94425" ht="13.5" customHeight="1"/>
    <row r="94427" ht="13.5" customHeight="1"/>
    <row r="94429" ht="13.5" customHeight="1"/>
    <row r="94431" ht="13.5" customHeight="1"/>
    <row r="94433" ht="13.5" customHeight="1"/>
    <row r="94435" ht="13.5" customHeight="1"/>
    <row r="94437" ht="13.5" customHeight="1"/>
    <row r="94439" ht="13.5" customHeight="1"/>
    <row r="94441" ht="13.5" customHeight="1"/>
    <row r="94443" ht="13.5" customHeight="1"/>
    <row r="94445" ht="13.5" customHeight="1"/>
    <row r="94447" ht="13.5" customHeight="1"/>
    <row r="94449" ht="13.5" customHeight="1"/>
    <row r="94451" ht="13.5" customHeight="1"/>
    <row r="94453" ht="13.5" customHeight="1"/>
    <row r="94455" ht="13.5" customHeight="1"/>
    <row r="94457" ht="13.5" customHeight="1"/>
    <row r="94459" ht="13.5" customHeight="1"/>
    <row r="94461" ht="13.5" customHeight="1"/>
    <row r="94463" ht="13.5" customHeight="1"/>
    <row r="94465" ht="13.5" customHeight="1"/>
    <row r="94467" ht="13.5" customHeight="1"/>
    <row r="94469" ht="13.5" customHeight="1"/>
    <row r="94471" ht="13.5" customHeight="1"/>
    <row r="94473" ht="13.5" customHeight="1"/>
    <row r="94475" ht="13.5" customHeight="1"/>
    <row r="94477" ht="13.5" customHeight="1"/>
    <row r="94479" ht="13.5" customHeight="1"/>
    <row r="94481" ht="13.5" customHeight="1"/>
    <row r="94483" ht="13.5" customHeight="1"/>
    <row r="94485" ht="13.5" customHeight="1"/>
    <row r="94487" ht="13.5" customHeight="1"/>
    <row r="94489" ht="13.5" customHeight="1"/>
    <row r="94491" ht="13.5" customHeight="1"/>
    <row r="94493" ht="13.5" customHeight="1"/>
    <row r="94495" ht="13.5" customHeight="1"/>
    <row r="94497" ht="13.5" customHeight="1"/>
    <row r="94499" ht="13.5" customHeight="1"/>
    <row r="94501" ht="13.5" customHeight="1"/>
    <row r="94503" ht="13.5" customHeight="1"/>
    <row r="94505" ht="13.5" customHeight="1"/>
    <row r="94507" ht="13.5" customHeight="1"/>
    <row r="94509" ht="13.5" customHeight="1"/>
    <row r="94511" ht="13.5" customHeight="1"/>
    <row r="94513" ht="13.5" customHeight="1"/>
    <row r="94515" ht="13.5" customHeight="1"/>
    <row r="94517" ht="13.5" customHeight="1"/>
    <row r="94519" ht="13.5" customHeight="1"/>
    <row r="94521" ht="13.5" customHeight="1"/>
    <row r="94523" ht="13.5" customHeight="1"/>
    <row r="94525" ht="13.5" customHeight="1"/>
    <row r="94527" ht="13.5" customHeight="1"/>
    <row r="94529" ht="13.5" customHeight="1"/>
    <row r="94531" ht="13.5" customHeight="1"/>
    <row r="94533" ht="13.5" customHeight="1"/>
    <row r="94535" ht="13.5" customHeight="1"/>
    <row r="94537" ht="13.5" customHeight="1"/>
    <row r="94539" ht="13.5" customHeight="1"/>
    <row r="94541" ht="13.5" customHeight="1"/>
    <row r="94543" ht="13.5" customHeight="1"/>
    <row r="94545" ht="13.5" customHeight="1"/>
    <row r="94547" ht="13.5" customHeight="1"/>
    <row r="94549" ht="13.5" customHeight="1"/>
    <row r="94551" ht="13.5" customHeight="1"/>
    <row r="94553" ht="13.5" customHeight="1"/>
    <row r="94555" ht="13.5" customHeight="1"/>
    <row r="94557" ht="13.5" customHeight="1"/>
    <row r="94559" ht="13.5" customHeight="1"/>
    <row r="94561" ht="13.5" customHeight="1"/>
    <row r="94563" ht="13.5" customHeight="1"/>
    <row r="94565" ht="13.5" customHeight="1"/>
    <row r="94567" ht="13.5" customHeight="1"/>
    <row r="94569" ht="13.5" customHeight="1"/>
    <row r="94571" ht="13.5" customHeight="1"/>
    <row r="94573" ht="13.5" customHeight="1"/>
    <row r="94575" ht="13.5" customHeight="1"/>
    <row r="94577" ht="13.5" customHeight="1"/>
    <row r="94579" ht="13.5" customHeight="1"/>
    <row r="94581" ht="13.5" customHeight="1"/>
    <row r="94583" ht="13.5" customHeight="1"/>
    <row r="94585" ht="13.5" customHeight="1"/>
    <row r="94587" ht="13.5" customHeight="1"/>
    <row r="94589" ht="13.5" customHeight="1"/>
    <row r="94591" ht="13.5" customHeight="1"/>
    <row r="94593" ht="13.5" customHeight="1"/>
    <row r="94595" ht="13.5" customHeight="1"/>
    <row r="94597" ht="13.5" customHeight="1"/>
    <row r="94599" ht="13.5" customHeight="1"/>
    <row r="94601" ht="13.5" customHeight="1"/>
    <row r="94603" ht="13.5" customHeight="1"/>
    <row r="94605" ht="13.5" customHeight="1"/>
    <row r="94607" ht="13.5" customHeight="1"/>
    <row r="94609" ht="13.5" customHeight="1"/>
    <row r="94611" ht="13.5" customHeight="1"/>
    <row r="94613" ht="13.5" customHeight="1"/>
    <row r="94615" ht="13.5" customHeight="1"/>
    <row r="94617" ht="13.5" customHeight="1"/>
    <row r="94619" ht="13.5" customHeight="1"/>
    <row r="94621" ht="13.5" customHeight="1"/>
    <row r="94623" ht="13.5" customHeight="1"/>
    <row r="94625" ht="13.5" customHeight="1"/>
    <row r="94627" ht="13.5" customHeight="1"/>
    <row r="94629" ht="13.5" customHeight="1"/>
    <row r="94631" ht="13.5" customHeight="1"/>
    <row r="94633" ht="13.5" customHeight="1"/>
    <row r="94635" ht="13.5" customHeight="1"/>
    <row r="94637" ht="13.5" customHeight="1"/>
    <row r="94639" ht="13.5" customHeight="1"/>
    <row r="94641" ht="13.5" customHeight="1"/>
    <row r="94643" ht="13.5" customHeight="1"/>
    <row r="94645" ht="13.5" customHeight="1"/>
    <row r="94647" ht="13.5" customHeight="1"/>
    <row r="94649" ht="13.5" customHeight="1"/>
    <row r="94651" ht="13.5" customHeight="1"/>
    <row r="94653" ht="13.5" customHeight="1"/>
    <row r="94655" ht="13.5" customHeight="1"/>
    <row r="94657" ht="13.5" customHeight="1"/>
    <row r="94659" ht="13.5" customHeight="1"/>
    <row r="94661" ht="13.5" customHeight="1"/>
    <row r="94663" ht="13.5" customHeight="1"/>
    <row r="94665" ht="13.5" customHeight="1"/>
    <row r="94667" ht="13.5" customHeight="1"/>
    <row r="94669" ht="13.5" customHeight="1"/>
    <row r="94671" ht="13.5" customHeight="1"/>
    <row r="94673" ht="13.5" customHeight="1"/>
    <row r="94675" ht="13.5" customHeight="1"/>
    <row r="94677" ht="13.5" customHeight="1"/>
    <row r="94679" ht="13.5" customHeight="1"/>
    <row r="94681" ht="13.5" customHeight="1"/>
    <row r="94683" ht="13.5" customHeight="1"/>
    <row r="94685" ht="13.5" customHeight="1"/>
    <row r="94687" ht="13.5" customHeight="1"/>
    <row r="94689" ht="13.5" customHeight="1"/>
    <row r="94691" ht="13.5" customHeight="1"/>
    <row r="94693" ht="13.5" customHeight="1"/>
    <row r="94695" ht="13.5" customHeight="1"/>
    <row r="94697" ht="13.5" customHeight="1"/>
    <row r="94699" ht="13.5" customHeight="1"/>
    <row r="94701" ht="13.5" customHeight="1"/>
    <row r="94703" ht="13.5" customHeight="1"/>
    <row r="94705" ht="13.5" customHeight="1"/>
    <row r="94707" ht="13.5" customHeight="1"/>
    <row r="94709" ht="13.5" customHeight="1"/>
    <row r="94711" ht="13.5" customHeight="1"/>
    <row r="94713" ht="13.5" customHeight="1"/>
    <row r="94715" ht="13.5" customHeight="1"/>
    <row r="94717" ht="13.5" customHeight="1"/>
    <row r="94719" ht="13.5" customHeight="1"/>
    <row r="94721" ht="13.5" customHeight="1"/>
    <row r="94723" ht="13.5" customHeight="1"/>
    <row r="94725" ht="13.5" customHeight="1"/>
    <row r="94727" ht="13.5" customHeight="1"/>
    <row r="94729" ht="13.5" customHeight="1"/>
    <row r="94731" ht="13.5" customHeight="1"/>
    <row r="94733" ht="13.5" customHeight="1"/>
    <row r="94735" ht="13.5" customHeight="1"/>
    <row r="94737" ht="13.5" customHeight="1"/>
    <row r="94739" ht="13.5" customHeight="1"/>
    <row r="94741" ht="13.5" customHeight="1"/>
    <row r="94743" ht="13.5" customHeight="1"/>
    <row r="94745" ht="13.5" customHeight="1"/>
    <row r="94747" ht="13.5" customHeight="1"/>
    <row r="94749" ht="13.5" customHeight="1"/>
    <row r="94751" ht="13.5" customHeight="1"/>
    <row r="94753" ht="13.5" customHeight="1"/>
    <row r="94755" ht="13.5" customHeight="1"/>
    <row r="94757" ht="13.5" customHeight="1"/>
    <row r="94759" ht="13.5" customHeight="1"/>
    <row r="94761" ht="13.5" customHeight="1"/>
    <row r="94763" ht="13.5" customHeight="1"/>
    <row r="94765" ht="13.5" customHeight="1"/>
    <row r="94767" ht="13.5" customHeight="1"/>
    <row r="94769" ht="13.5" customHeight="1"/>
    <row r="94771" ht="13.5" customHeight="1"/>
    <row r="94773" ht="13.5" customHeight="1"/>
    <row r="94775" ht="13.5" customHeight="1"/>
    <row r="94777" ht="13.5" customHeight="1"/>
    <row r="94779" ht="13.5" customHeight="1"/>
    <row r="94781" ht="13.5" customHeight="1"/>
    <row r="94783" ht="13.5" customHeight="1"/>
    <row r="94785" ht="13.5" customHeight="1"/>
    <row r="94787" ht="13.5" customHeight="1"/>
    <row r="94789" ht="13.5" customHeight="1"/>
    <row r="94791" ht="13.5" customHeight="1"/>
    <row r="94793" ht="13.5" customHeight="1"/>
    <row r="94795" ht="13.5" customHeight="1"/>
    <row r="94797" ht="13.5" customHeight="1"/>
    <row r="94799" ht="13.5" customHeight="1"/>
    <row r="94801" ht="13.5" customHeight="1"/>
    <row r="94803" ht="13.5" customHeight="1"/>
    <row r="94805" ht="13.5" customHeight="1"/>
    <row r="94807" ht="13.5" customHeight="1"/>
    <row r="94809" ht="13.5" customHeight="1"/>
    <row r="94811" ht="13.5" customHeight="1"/>
    <row r="94813" ht="13.5" customHeight="1"/>
    <row r="94815" ht="13.5" customHeight="1"/>
    <row r="94817" ht="13.5" customHeight="1"/>
    <row r="94819" ht="13.5" customHeight="1"/>
    <row r="94821" ht="13.5" customHeight="1"/>
    <row r="94823" ht="13.5" customHeight="1"/>
    <row r="94825" ht="13.5" customHeight="1"/>
    <row r="94827" ht="13.5" customHeight="1"/>
    <row r="94829" ht="13.5" customHeight="1"/>
    <row r="94831" ht="13.5" customHeight="1"/>
    <row r="94833" ht="13.5" customHeight="1"/>
    <row r="94835" ht="13.5" customHeight="1"/>
    <row r="94837" ht="13.5" customHeight="1"/>
    <row r="94839" ht="13.5" customHeight="1"/>
    <row r="94841" ht="13.5" customHeight="1"/>
    <row r="94843" ht="13.5" customHeight="1"/>
    <row r="94845" ht="13.5" customHeight="1"/>
    <row r="94847" ht="13.5" customHeight="1"/>
    <row r="94849" ht="13.5" customHeight="1"/>
    <row r="94851" ht="13.5" customHeight="1"/>
    <row r="94853" ht="13.5" customHeight="1"/>
    <row r="94855" ht="13.5" customHeight="1"/>
    <row r="94857" ht="13.5" customHeight="1"/>
    <row r="94859" ht="13.5" customHeight="1"/>
    <row r="94861" ht="13.5" customHeight="1"/>
    <row r="94863" ht="13.5" customHeight="1"/>
    <row r="94865" ht="13.5" customHeight="1"/>
    <row r="94867" ht="13.5" customHeight="1"/>
    <row r="94869" ht="13.5" customHeight="1"/>
    <row r="94871" ht="13.5" customHeight="1"/>
    <row r="94873" ht="13.5" customHeight="1"/>
    <row r="94875" ht="13.5" customHeight="1"/>
    <row r="94877" ht="13.5" customHeight="1"/>
    <row r="94879" ht="13.5" customHeight="1"/>
    <row r="94881" ht="13.5" customHeight="1"/>
    <row r="94883" ht="13.5" customHeight="1"/>
    <row r="94885" ht="13.5" customHeight="1"/>
    <row r="94887" ht="13.5" customHeight="1"/>
    <row r="94889" ht="13.5" customHeight="1"/>
    <row r="94891" ht="13.5" customHeight="1"/>
    <row r="94893" ht="13.5" customHeight="1"/>
    <row r="94895" ht="13.5" customHeight="1"/>
    <row r="94897" ht="13.5" customHeight="1"/>
    <row r="94899" ht="13.5" customHeight="1"/>
    <row r="94901" ht="13.5" customHeight="1"/>
    <row r="94903" ht="13.5" customHeight="1"/>
    <row r="94905" ht="13.5" customHeight="1"/>
    <row r="94907" ht="13.5" customHeight="1"/>
    <row r="94909" ht="13.5" customHeight="1"/>
    <row r="94911" ht="13.5" customHeight="1"/>
    <row r="94913" ht="13.5" customHeight="1"/>
    <row r="94915" ht="13.5" customHeight="1"/>
    <row r="94917" ht="13.5" customHeight="1"/>
    <row r="94919" ht="13.5" customHeight="1"/>
    <row r="94921" ht="13.5" customHeight="1"/>
    <row r="94923" ht="13.5" customHeight="1"/>
    <row r="94925" ht="13.5" customHeight="1"/>
    <row r="94927" ht="13.5" customHeight="1"/>
    <row r="94929" ht="13.5" customHeight="1"/>
    <row r="94931" ht="13.5" customHeight="1"/>
    <row r="94933" ht="13.5" customHeight="1"/>
    <row r="94935" ht="13.5" customHeight="1"/>
    <row r="94937" ht="13.5" customHeight="1"/>
    <row r="94939" ht="13.5" customHeight="1"/>
    <row r="94941" ht="13.5" customHeight="1"/>
    <row r="94943" ht="13.5" customHeight="1"/>
    <row r="94945" ht="13.5" customHeight="1"/>
    <row r="94947" ht="13.5" customHeight="1"/>
    <row r="94949" ht="13.5" customHeight="1"/>
    <row r="94951" ht="13.5" customHeight="1"/>
    <row r="94953" ht="13.5" customHeight="1"/>
    <row r="94955" ht="13.5" customHeight="1"/>
    <row r="94957" ht="13.5" customHeight="1"/>
    <row r="94959" ht="13.5" customHeight="1"/>
    <row r="94961" ht="13.5" customHeight="1"/>
    <row r="94963" ht="13.5" customHeight="1"/>
    <row r="94965" ht="13.5" customHeight="1"/>
    <row r="94967" ht="13.5" customHeight="1"/>
    <row r="94969" ht="13.5" customHeight="1"/>
    <row r="94971" ht="13.5" customHeight="1"/>
    <row r="94973" ht="13.5" customHeight="1"/>
    <row r="94975" ht="13.5" customHeight="1"/>
    <row r="94977" ht="13.5" customHeight="1"/>
    <row r="94979" ht="13.5" customHeight="1"/>
    <row r="94981" ht="13.5" customHeight="1"/>
    <row r="94983" ht="13.5" customHeight="1"/>
    <row r="94985" ht="13.5" customHeight="1"/>
    <row r="94987" ht="13.5" customHeight="1"/>
    <row r="94989" ht="13.5" customHeight="1"/>
    <row r="94991" ht="13.5" customHeight="1"/>
    <row r="94993" ht="13.5" customHeight="1"/>
    <row r="94995" ht="13.5" customHeight="1"/>
    <row r="94997" ht="13.5" customHeight="1"/>
    <row r="94999" ht="13.5" customHeight="1"/>
    <row r="95001" ht="13.5" customHeight="1"/>
    <row r="95003" ht="13.5" customHeight="1"/>
    <row r="95005" ht="13.5" customHeight="1"/>
    <row r="95007" ht="13.5" customHeight="1"/>
    <row r="95009" ht="13.5" customHeight="1"/>
    <row r="95011" ht="13.5" customHeight="1"/>
    <row r="95013" ht="13.5" customHeight="1"/>
    <row r="95015" ht="13.5" customHeight="1"/>
    <row r="95017" ht="13.5" customHeight="1"/>
    <row r="95019" ht="13.5" customHeight="1"/>
    <row r="95021" ht="13.5" customHeight="1"/>
    <row r="95023" ht="13.5" customHeight="1"/>
    <row r="95025" ht="13.5" customHeight="1"/>
    <row r="95027" ht="13.5" customHeight="1"/>
    <row r="95029" ht="13.5" customHeight="1"/>
    <row r="95031" ht="13.5" customHeight="1"/>
    <row r="95033" ht="13.5" customHeight="1"/>
    <row r="95035" ht="13.5" customHeight="1"/>
    <row r="95037" ht="13.5" customHeight="1"/>
    <row r="95039" ht="13.5" customHeight="1"/>
    <row r="95041" ht="13.5" customHeight="1"/>
    <row r="95043" ht="13.5" customHeight="1"/>
    <row r="95045" ht="13.5" customHeight="1"/>
    <row r="95047" ht="13.5" customHeight="1"/>
    <row r="95049" ht="13.5" customHeight="1"/>
    <row r="95051" ht="13.5" customHeight="1"/>
    <row r="95053" ht="13.5" customHeight="1"/>
    <row r="95055" ht="13.5" customHeight="1"/>
    <row r="95057" ht="13.5" customHeight="1"/>
    <row r="95059" ht="13.5" customHeight="1"/>
    <row r="95061" ht="13.5" customHeight="1"/>
    <row r="95063" ht="13.5" customHeight="1"/>
    <row r="95065" ht="13.5" customHeight="1"/>
    <row r="95067" ht="13.5" customHeight="1"/>
    <row r="95069" ht="13.5" customHeight="1"/>
    <row r="95071" ht="13.5" customHeight="1"/>
    <row r="95073" ht="13.5" customHeight="1"/>
    <row r="95075" ht="13.5" customHeight="1"/>
    <row r="95077" ht="13.5" customHeight="1"/>
    <row r="95079" ht="13.5" customHeight="1"/>
    <row r="95081" ht="13.5" customHeight="1"/>
    <row r="95083" ht="13.5" customHeight="1"/>
    <row r="95085" ht="13.5" customHeight="1"/>
    <row r="95087" ht="13.5" customHeight="1"/>
    <row r="95089" ht="13.5" customHeight="1"/>
    <row r="95091" ht="13.5" customHeight="1"/>
    <row r="95093" ht="13.5" customHeight="1"/>
    <row r="95095" ht="13.5" customHeight="1"/>
    <row r="95097" ht="13.5" customHeight="1"/>
    <row r="95099" ht="13.5" customHeight="1"/>
    <row r="95101" ht="13.5" customHeight="1"/>
    <row r="95103" ht="13.5" customHeight="1"/>
    <row r="95105" ht="13.5" customHeight="1"/>
    <row r="95107" ht="13.5" customHeight="1"/>
    <row r="95109" ht="13.5" customHeight="1"/>
    <row r="95111" ht="13.5" customHeight="1"/>
    <row r="95113" ht="13.5" customHeight="1"/>
    <row r="95115" ht="13.5" customHeight="1"/>
    <row r="95117" ht="13.5" customHeight="1"/>
    <row r="95119" ht="13.5" customHeight="1"/>
    <row r="95121" ht="13.5" customHeight="1"/>
    <row r="95123" ht="13.5" customHeight="1"/>
    <row r="95125" ht="13.5" customHeight="1"/>
    <row r="95127" ht="13.5" customHeight="1"/>
    <row r="95129" ht="13.5" customHeight="1"/>
    <row r="95131" ht="13.5" customHeight="1"/>
    <row r="95133" ht="13.5" customHeight="1"/>
    <row r="95135" ht="13.5" customHeight="1"/>
    <row r="95137" ht="13.5" customHeight="1"/>
    <row r="95139" ht="13.5" customHeight="1"/>
    <row r="95141" ht="13.5" customHeight="1"/>
    <row r="95143" ht="13.5" customHeight="1"/>
    <row r="95145" ht="13.5" customHeight="1"/>
    <row r="95147" ht="13.5" customHeight="1"/>
    <row r="95149" ht="13.5" customHeight="1"/>
    <row r="95151" ht="13.5" customHeight="1"/>
    <row r="95153" ht="13.5" customHeight="1"/>
    <row r="95155" ht="13.5" customHeight="1"/>
    <row r="95157" ht="13.5" customHeight="1"/>
    <row r="95159" ht="13.5" customHeight="1"/>
    <row r="95161" ht="13.5" customHeight="1"/>
    <row r="95163" ht="13.5" customHeight="1"/>
    <row r="95165" ht="13.5" customHeight="1"/>
    <row r="95167" ht="13.5" customHeight="1"/>
    <row r="95169" ht="13.5" customHeight="1"/>
    <row r="95171" ht="13.5" customHeight="1"/>
    <row r="95173" ht="13.5" customHeight="1"/>
    <row r="95175" ht="13.5" customHeight="1"/>
    <row r="95177" ht="13.5" customHeight="1"/>
    <row r="95179" ht="13.5" customHeight="1"/>
    <row r="95181" ht="13.5" customHeight="1"/>
    <row r="95183" ht="13.5" customHeight="1"/>
    <row r="95185" ht="13.5" customHeight="1"/>
    <row r="95187" ht="13.5" customHeight="1"/>
    <row r="95189" ht="13.5" customHeight="1"/>
    <row r="95191" ht="13.5" customHeight="1"/>
    <row r="95193" ht="13.5" customHeight="1"/>
    <row r="95195" ht="13.5" customHeight="1"/>
    <row r="95197" ht="13.5" customHeight="1"/>
    <row r="95199" ht="13.5" customHeight="1"/>
    <row r="95201" ht="13.5" customHeight="1"/>
    <row r="95203" ht="13.5" customHeight="1"/>
    <row r="95205" ht="13.5" customHeight="1"/>
    <row r="95207" ht="13.5" customHeight="1"/>
    <row r="95209" ht="13.5" customHeight="1"/>
    <row r="95211" ht="13.5" customHeight="1"/>
    <row r="95213" ht="13.5" customHeight="1"/>
    <row r="95215" ht="13.5" customHeight="1"/>
    <row r="95217" ht="13.5" customHeight="1"/>
    <row r="95219" ht="13.5" customHeight="1"/>
    <row r="95221" ht="13.5" customHeight="1"/>
    <row r="95223" ht="13.5" customHeight="1"/>
    <row r="95225" ht="13.5" customHeight="1"/>
    <row r="95227" ht="13.5" customHeight="1"/>
    <row r="95229" ht="13.5" customHeight="1"/>
    <row r="95231" ht="13.5" customHeight="1"/>
    <row r="95233" ht="13.5" customHeight="1"/>
    <row r="95235" ht="13.5" customHeight="1"/>
    <row r="95237" ht="13.5" customHeight="1"/>
    <row r="95239" ht="13.5" customHeight="1"/>
    <row r="95241" ht="13.5" customHeight="1"/>
    <row r="95243" ht="13.5" customHeight="1"/>
    <row r="95245" ht="13.5" customHeight="1"/>
    <row r="95247" ht="13.5" customHeight="1"/>
    <row r="95249" ht="13.5" customHeight="1"/>
    <row r="95251" ht="13.5" customHeight="1"/>
    <row r="95253" ht="13.5" customHeight="1"/>
    <row r="95255" ht="13.5" customHeight="1"/>
    <row r="95257" ht="13.5" customHeight="1"/>
    <row r="95259" ht="13.5" customHeight="1"/>
    <row r="95261" ht="13.5" customHeight="1"/>
    <row r="95263" ht="13.5" customHeight="1"/>
    <row r="95265" ht="13.5" customHeight="1"/>
    <row r="95267" ht="13.5" customHeight="1"/>
    <row r="95269" ht="13.5" customHeight="1"/>
    <row r="95271" ht="13.5" customHeight="1"/>
    <row r="95273" ht="13.5" customHeight="1"/>
    <row r="95275" ht="13.5" customHeight="1"/>
    <row r="95277" ht="13.5" customHeight="1"/>
    <row r="95279" ht="13.5" customHeight="1"/>
    <row r="95281" ht="13.5" customHeight="1"/>
    <row r="95283" ht="13.5" customHeight="1"/>
    <row r="95285" ht="13.5" customHeight="1"/>
    <row r="95287" ht="13.5" customHeight="1"/>
    <row r="95289" ht="13.5" customHeight="1"/>
    <row r="95291" ht="13.5" customHeight="1"/>
    <row r="95293" ht="13.5" customHeight="1"/>
    <row r="95295" ht="13.5" customHeight="1"/>
    <row r="95297" ht="13.5" customHeight="1"/>
    <row r="95299" ht="13.5" customHeight="1"/>
    <row r="95301" ht="13.5" customHeight="1"/>
    <row r="95303" ht="13.5" customHeight="1"/>
    <row r="95305" ht="13.5" customHeight="1"/>
    <row r="95307" ht="13.5" customHeight="1"/>
    <row r="95309" ht="13.5" customHeight="1"/>
    <row r="95311" ht="13.5" customHeight="1"/>
    <row r="95313" ht="13.5" customHeight="1"/>
    <row r="95315" ht="13.5" customHeight="1"/>
    <row r="95317" ht="13.5" customHeight="1"/>
    <row r="95319" ht="13.5" customHeight="1"/>
    <row r="95321" ht="13.5" customHeight="1"/>
    <row r="95323" ht="13.5" customHeight="1"/>
    <row r="95325" ht="13.5" customHeight="1"/>
    <row r="95327" ht="13.5" customHeight="1"/>
    <row r="95329" ht="13.5" customHeight="1"/>
    <row r="95331" ht="13.5" customHeight="1"/>
    <row r="95333" ht="13.5" customHeight="1"/>
    <row r="95335" ht="13.5" customHeight="1"/>
    <row r="95337" ht="13.5" customHeight="1"/>
    <row r="95339" ht="13.5" customHeight="1"/>
    <row r="95341" ht="13.5" customHeight="1"/>
    <row r="95343" ht="13.5" customHeight="1"/>
    <row r="95345" ht="13.5" customHeight="1"/>
    <row r="95347" ht="13.5" customHeight="1"/>
    <row r="95349" ht="13.5" customHeight="1"/>
    <row r="95351" ht="13.5" customHeight="1"/>
    <row r="95353" ht="13.5" customHeight="1"/>
    <row r="95355" ht="13.5" customHeight="1"/>
    <row r="95357" ht="13.5" customHeight="1"/>
    <row r="95359" ht="13.5" customHeight="1"/>
    <row r="95361" ht="13.5" customHeight="1"/>
    <row r="95363" ht="13.5" customHeight="1"/>
    <row r="95365" ht="13.5" customHeight="1"/>
    <row r="95367" ht="13.5" customHeight="1"/>
    <row r="95369" ht="13.5" customHeight="1"/>
    <row r="95371" ht="13.5" customHeight="1"/>
    <row r="95373" ht="13.5" customHeight="1"/>
    <row r="95375" ht="13.5" customHeight="1"/>
    <row r="95377" ht="13.5" customHeight="1"/>
    <row r="95379" ht="13.5" customHeight="1"/>
    <row r="95381" ht="13.5" customHeight="1"/>
    <row r="95383" ht="13.5" customHeight="1"/>
    <row r="95385" ht="13.5" customHeight="1"/>
    <row r="95387" ht="13.5" customHeight="1"/>
    <row r="95389" ht="13.5" customHeight="1"/>
    <row r="95391" ht="13.5" customHeight="1"/>
    <row r="95393" ht="13.5" customHeight="1"/>
    <row r="95395" ht="13.5" customHeight="1"/>
    <row r="95397" ht="13.5" customHeight="1"/>
    <row r="95399" ht="13.5" customHeight="1"/>
    <row r="95401" ht="13.5" customHeight="1"/>
    <row r="95403" ht="13.5" customHeight="1"/>
    <row r="95405" ht="13.5" customHeight="1"/>
    <row r="95407" ht="13.5" customHeight="1"/>
    <row r="95409" ht="13.5" customHeight="1"/>
    <row r="95411" ht="13.5" customHeight="1"/>
    <row r="95413" ht="13.5" customHeight="1"/>
    <row r="95415" ht="13.5" customHeight="1"/>
    <row r="95417" ht="13.5" customHeight="1"/>
    <row r="95419" ht="13.5" customHeight="1"/>
    <row r="95421" ht="13.5" customHeight="1"/>
    <row r="95423" ht="13.5" customHeight="1"/>
    <row r="95425" ht="13.5" customHeight="1"/>
    <row r="95427" ht="13.5" customHeight="1"/>
    <row r="95429" ht="13.5" customHeight="1"/>
    <row r="95431" ht="13.5" customHeight="1"/>
    <row r="95433" ht="13.5" customHeight="1"/>
    <row r="95435" ht="13.5" customHeight="1"/>
    <row r="95437" ht="13.5" customHeight="1"/>
    <row r="95439" ht="13.5" customHeight="1"/>
    <row r="95441" ht="13.5" customHeight="1"/>
    <row r="95443" ht="13.5" customHeight="1"/>
    <row r="95445" ht="13.5" customHeight="1"/>
    <row r="95447" ht="13.5" customHeight="1"/>
    <row r="95449" ht="13.5" customHeight="1"/>
    <row r="95451" ht="13.5" customHeight="1"/>
    <row r="95453" ht="13.5" customHeight="1"/>
    <row r="95455" ht="13.5" customHeight="1"/>
    <row r="95457" ht="13.5" customHeight="1"/>
    <row r="95459" ht="13.5" customHeight="1"/>
    <row r="95461" ht="13.5" customHeight="1"/>
    <row r="95463" ht="13.5" customHeight="1"/>
    <row r="95465" ht="13.5" customHeight="1"/>
    <row r="95467" ht="13.5" customHeight="1"/>
    <row r="95469" ht="13.5" customHeight="1"/>
    <row r="95471" ht="13.5" customHeight="1"/>
    <row r="95473" ht="13.5" customHeight="1"/>
    <row r="95475" ht="13.5" customHeight="1"/>
    <row r="95477" ht="13.5" customHeight="1"/>
    <row r="95479" ht="13.5" customHeight="1"/>
    <row r="95481" ht="13.5" customHeight="1"/>
    <row r="95483" ht="13.5" customHeight="1"/>
    <row r="95485" ht="13.5" customHeight="1"/>
    <row r="95487" ht="13.5" customHeight="1"/>
    <row r="95489" ht="13.5" customHeight="1"/>
    <row r="95491" ht="13.5" customHeight="1"/>
    <row r="95493" ht="13.5" customHeight="1"/>
    <row r="95495" ht="13.5" customHeight="1"/>
    <row r="95497" ht="13.5" customHeight="1"/>
    <row r="95499" ht="13.5" customHeight="1"/>
    <row r="95501" ht="13.5" customHeight="1"/>
    <row r="95503" ht="13.5" customHeight="1"/>
    <row r="95505" ht="13.5" customHeight="1"/>
    <row r="95507" ht="13.5" customHeight="1"/>
    <row r="95509" ht="13.5" customHeight="1"/>
    <row r="95511" ht="13.5" customHeight="1"/>
    <row r="95513" ht="13.5" customHeight="1"/>
    <row r="95515" ht="13.5" customHeight="1"/>
    <row r="95517" ht="13.5" customHeight="1"/>
    <row r="95519" ht="13.5" customHeight="1"/>
    <row r="95521" ht="13.5" customHeight="1"/>
    <row r="95523" ht="13.5" customHeight="1"/>
    <row r="95525" ht="13.5" customHeight="1"/>
    <row r="95527" ht="13.5" customHeight="1"/>
    <row r="95529" ht="13.5" customHeight="1"/>
    <row r="95531" ht="13.5" customHeight="1"/>
    <row r="95533" ht="13.5" customHeight="1"/>
    <row r="95535" ht="13.5" customHeight="1"/>
    <row r="95537" ht="13.5" customHeight="1"/>
    <row r="95539" ht="13.5" customHeight="1"/>
    <row r="95541" ht="13.5" customHeight="1"/>
    <row r="95543" ht="13.5" customHeight="1"/>
    <row r="95545" ht="13.5" customHeight="1"/>
    <row r="95547" ht="13.5" customHeight="1"/>
    <row r="95549" ht="13.5" customHeight="1"/>
    <row r="95551" ht="13.5" customHeight="1"/>
    <row r="95553" ht="13.5" customHeight="1"/>
    <row r="95555" ht="13.5" customHeight="1"/>
    <row r="95557" ht="13.5" customHeight="1"/>
    <row r="95559" ht="13.5" customHeight="1"/>
    <row r="95561" ht="13.5" customHeight="1"/>
    <row r="95563" ht="13.5" customHeight="1"/>
    <row r="95565" ht="13.5" customHeight="1"/>
    <row r="95567" ht="13.5" customHeight="1"/>
    <row r="95569" ht="13.5" customHeight="1"/>
    <row r="95571" ht="13.5" customHeight="1"/>
    <row r="95573" ht="13.5" customHeight="1"/>
    <row r="95575" ht="13.5" customHeight="1"/>
    <row r="95577" ht="13.5" customHeight="1"/>
    <row r="95579" ht="13.5" customHeight="1"/>
    <row r="95581" ht="13.5" customHeight="1"/>
    <row r="95583" ht="13.5" customHeight="1"/>
    <row r="95585" ht="13.5" customHeight="1"/>
    <row r="95587" ht="13.5" customHeight="1"/>
    <row r="95589" ht="13.5" customHeight="1"/>
    <row r="95591" ht="13.5" customHeight="1"/>
    <row r="95593" ht="13.5" customHeight="1"/>
    <row r="95595" ht="13.5" customHeight="1"/>
    <row r="95597" ht="13.5" customHeight="1"/>
    <row r="95599" ht="13.5" customHeight="1"/>
    <row r="95601" ht="13.5" customHeight="1"/>
    <row r="95603" ht="13.5" customHeight="1"/>
    <row r="95605" ht="13.5" customHeight="1"/>
    <row r="95607" ht="13.5" customHeight="1"/>
    <row r="95609" ht="13.5" customHeight="1"/>
    <row r="95611" ht="13.5" customHeight="1"/>
    <row r="95613" ht="13.5" customHeight="1"/>
    <row r="95615" ht="13.5" customHeight="1"/>
    <row r="95617" ht="13.5" customHeight="1"/>
    <row r="95619" ht="13.5" customHeight="1"/>
    <row r="95621" ht="13.5" customHeight="1"/>
    <row r="95623" ht="13.5" customHeight="1"/>
    <row r="95625" ht="13.5" customHeight="1"/>
    <row r="95627" ht="13.5" customHeight="1"/>
    <row r="95629" ht="13.5" customHeight="1"/>
    <row r="95631" ht="13.5" customHeight="1"/>
    <row r="95633" ht="13.5" customHeight="1"/>
    <row r="95635" ht="13.5" customHeight="1"/>
    <row r="95637" ht="13.5" customHeight="1"/>
    <row r="95639" ht="13.5" customHeight="1"/>
    <row r="95641" ht="13.5" customHeight="1"/>
    <row r="95643" ht="13.5" customHeight="1"/>
    <row r="95645" ht="13.5" customHeight="1"/>
    <row r="95647" ht="13.5" customHeight="1"/>
    <row r="95649" ht="13.5" customHeight="1"/>
    <row r="95651" ht="13.5" customHeight="1"/>
    <row r="95653" ht="13.5" customHeight="1"/>
    <row r="95655" ht="13.5" customHeight="1"/>
    <row r="95657" ht="13.5" customHeight="1"/>
    <row r="95659" ht="13.5" customHeight="1"/>
    <row r="95661" ht="13.5" customHeight="1"/>
    <row r="95663" ht="13.5" customHeight="1"/>
    <row r="95665" ht="13.5" customHeight="1"/>
    <row r="95667" ht="13.5" customHeight="1"/>
    <row r="95669" ht="13.5" customHeight="1"/>
    <row r="95671" ht="13.5" customHeight="1"/>
    <row r="95673" ht="13.5" customHeight="1"/>
    <row r="95675" ht="13.5" customHeight="1"/>
    <row r="95677" ht="13.5" customHeight="1"/>
    <row r="95679" ht="13.5" customHeight="1"/>
    <row r="95681" ht="13.5" customHeight="1"/>
    <row r="95683" ht="13.5" customHeight="1"/>
    <row r="95685" ht="13.5" customHeight="1"/>
    <row r="95687" ht="13.5" customHeight="1"/>
    <row r="95689" ht="13.5" customHeight="1"/>
    <row r="95691" ht="13.5" customHeight="1"/>
    <row r="95693" ht="13.5" customHeight="1"/>
    <row r="95695" ht="13.5" customHeight="1"/>
    <row r="95697" ht="13.5" customHeight="1"/>
    <row r="95699" ht="13.5" customHeight="1"/>
    <row r="95701" ht="13.5" customHeight="1"/>
    <row r="95703" ht="13.5" customHeight="1"/>
    <row r="95705" ht="13.5" customHeight="1"/>
    <row r="95707" ht="13.5" customHeight="1"/>
    <row r="95709" ht="13.5" customHeight="1"/>
    <row r="95711" ht="13.5" customHeight="1"/>
    <row r="95713" ht="13.5" customHeight="1"/>
    <row r="95715" ht="13.5" customHeight="1"/>
    <row r="95717" ht="13.5" customHeight="1"/>
    <row r="95719" ht="13.5" customHeight="1"/>
    <row r="95721" ht="13.5" customHeight="1"/>
    <row r="95723" ht="13.5" customHeight="1"/>
    <row r="95725" ht="13.5" customHeight="1"/>
    <row r="95727" ht="13.5" customHeight="1"/>
    <row r="95729" ht="13.5" customHeight="1"/>
    <row r="95731" ht="13.5" customHeight="1"/>
    <row r="95733" ht="13.5" customHeight="1"/>
    <row r="95735" ht="13.5" customHeight="1"/>
    <row r="95737" ht="13.5" customHeight="1"/>
    <row r="95739" ht="13.5" customHeight="1"/>
    <row r="95741" ht="13.5" customHeight="1"/>
    <row r="95743" ht="13.5" customHeight="1"/>
    <row r="95745" ht="13.5" customHeight="1"/>
    <row r="95747" ht="13.5" customHeight="1"/>
    <row r="95749" ht="13.5" customHeight="1"/>
    <row r="95751" ht="13.5" customHeight="1"/>
    <row r="95753" ht="13.5" customHeight="1"/>
    <row r="95755" ht="13.5" customHeight="1"/>
    <row r="95757" ht="13.5" customHeight="1"/>
    <row r="95759" ht="13.5" customHeight="1"/>
    <row r="95761" ht="13.5" customHeight="1"/>
    <row r="95763" ht="13.5" customHeight="1"/>
    <row r="95765" ht="13.5" customHeight="1"/>
    <row r="95767" ht="13.5" customHeight="1"/>
    <row r="95769" ht="13.5" customHeight="1"/>
    <row r="95771" ht="13.5" customHeight="1"/>
    <row r="95773" ht="13.5" customHeight="1"/>
    <row r="95775" ht="13.5" customHeight="1"/>
    <row r="95777" ht="13.5" customHeight="1"/>
    <row r="95779" ht="13.5" customHeight="1"/>
    <row r="95781" ht="13.5" customHeight="1"/>
    <row r="95783" ht="13.5" customHeight="1"/>
    <row r="95785" ht="13.5" customHeight="1"/>
    <row r="95787" ht="13.5" customHeight="1"/>
    <row r="95789" ht="13.5" customHeight="1"/>
    <row r="95791" ht="13.5" customHeight="1"/>
    <row r="95793" ht="13.5" customHeight="1"/>
    <row r="95795" ht="13.5" customHeight="1"/>
    <row r="95797" ht="13.5" customHeight="1"/>
    <row r="95799" ht="13.5" customHeight="1"/>
    <row r="95801" ht="13.5" customHeight="1"/>
    <row r="95803" ht="13.5" customHeight="1"/>
    <row r="95805" ht="13.5" customHeight="1"/>
    <row r="95807" ht="13.5" customHeight="1"/>
    <row r="95809" ht="13.5" customHeight="1"/>
    <row r="95811" ht="13.5" customHeight="1"/>
    <row r="95813" ht="13.5" customHeight="1"/>
    <row r="95815" ht="13.5" customHeight="1"/>
    <row r="95817" ht="13.5" customHeight="1"/>
    <row r="95819" ht="13.5" customHeight="1"/>
    <row r="95821" ht="13.5" customHeight="1"/>
    <row r="95823" ht="13.5" customHeight="1"/>
    <row r="95825" ht="13.5" customHeight="1"/>
    <row r="95827" ht="13.5" customHeight="1"/>
    <row r="95829" ht="13.5" customHeight="1"/>
    <row r="95831" ht="13.5" customHeight="1"/>
    <row r="95833" ht="13.5" customHeight="1"/>
    <row r="95835" ht="13.5" customHeight="1"/>
    <row r="95837" ht="13.5" customHeight="1"/>
    <row r="95839" ht="13.5" customHeight="1"/>
    <row r="95841" ht="13.5" customHeight="1"/>
    <row r="95843" ht="13.5" customHeight="1"/>
    <row r="95845" ht="13.5" customHeight="1"/>
    <row r="95847" ht="13.5" customHeight="1"/>
    <row r="95849" ht="13.5" customHeight="1"/>
    <row r="95851" ht="13.5" customHeight="1"/>
    <row r="95853" ht="13.5" customHeight="1"/>
    <row r="95855" ht="13.5" customHeight="1"/>
    <row r="95857" ht="13.5" customHeight="1"/>
    <row r="95859" ht="13.5" customHeight="1"/>
    <row r="95861" ht="13.5" customHeight="1"/>
    <row r="95863" ht="13.5" customHeight="1"/>
    <row r="95865" ht="13.5" customHeight="1"/>
    <row r="95867" ht="13.5" customHeight="1"/>
    <row r="95869" ht="13.5" customHeight="1"/>
    <row r="95871" ht="13.5" customHeight="1"/>
    <row r="95873" ht="13.5" customHeight="1"/>
    <row r="95875" ht="13.5" customHeight="1"/>
    <row r="95877" ht="13.5" customHeight="1"/>
    <row r="95879" ht="13.5" customHeight="1"/>
    <row r="95881" ht="13.5" customHeight="1"/>
    <row r="95883" ht="13.5" customHeight="1"/>
    <row r="95885" ht="13.5" customHeight="1"/>
    <row r="95887" ht="13.5" customHeight="1"/>
    <row r="95889" ht="13.5" customHeight="1"/>
    <row r="95891" ht="13.5" customHeight="1"/>
    <row r="95893" ht="13.5" customHeight="1"/>
    <row r="95895" ht="13.5" customHeight="1"/>
    <row r="95897" ht="13.5" customHeight="1"/>
    <row r="95899" ht="13.5" customHeight="1"/>
    <row r="95901" ht="13.5" customHeight="1"/>
    <row r="95903" ht="13.5" customHeight="1"/>
    <row r="95905" ht="13.5" customHeight="1"/>
    <row r="95907" ht="13.5" customHeight="1"/>
    <row r="95909" ht="13.5" customHeight="1"/>
    <row r="95911" ht="13.5" customHeight="1"/>
    <row r="95913" ht="13.5" customHeight="1"/>
    <row r="95915" ht="13.5" customHeight="1"/>
    <row r="95917" ht="13.5" customHeight="1"/>
    <row r="95919" ht="13.5" customHeight="1"/>
    <row r="95921" ht="13.5" customHeight="1"/>
    <row r="95923" ht="13.5" customHeight="1"/>
    <row r="95925" ht="13.5" customHeight="1"/>
    <row r="95927" ht="13.5" customHeight="1"/>
    <row r="95929" ht="13.5" customHeight="1"/>
    <row r="95931" ht="13.5" customHeight="1"/>
    <row r="95933" ht="13.5" customHeight="1"/>
    <row r="95935" ht="13.5" customHeight="1"/>
    <row r="95937" ht="13.5" customHeight="1"/>
    <row r="95939" ht="13.5" customHeight="1"/>
    <row r="95941" ht="13.5" customHeight="1"/>
    <row r="95943" ht="13.5" customHeight="1"/>
    <row r="95945" ht="13.5" customHeight="1"/>
    <row r="95947" ht="13.5" customHeight="1"/>
    <row r="95949" ht="13.5" customHeight="1"/>
    <row r="95951" ht="13.5" customHeight="1"/>
    <row r="95953" ht="13.5" customHeight="1"/>
    <row r="95955" ht="13.5" customHeight="1"/>
    <row r="95957" ht="13.5" customHeight="1"/>
    <row r="95959" ht="13.5" customHeight="1"/>
    <row r="95961" ht="13.5" customHeight="1"/>
    <row r="95963" ht="13.5" customHeight="1"/>
    <row r="95965" ht="13.5" customHeight="1"/>
    <row r="95967" ht="13.5" customHeight="1"/>
    <row r="95969" ht="13.5" customHeight="1"/>
    <row r="95971" ht="13.5" customHeight="1"/>
    <row r="95973" ht="13.5" customHeight="1"/>
    <row r="95975" ht="13.5" customHeight="1"/>
    <row r="95977" ht="13.5" customHeight="1"/>
    <row r="95979" ht="13.5" customHeight="1"/>
    <row r="95981" ht="13.5" customHeight="1"/>
    <row r="95983" ht="13.5" customHeight="1"/>
    <row r="95985" ht="13.5" customHeight="1"/>
    <row r="95987" ht="13.5" customHeight="1"/>
    <row r="95989" ht="13.5" customHeight="1"/>
    <row r="95991" ht="13.5" customHeight="1"/>
    <row r="95993" ht="13.5" customHeight="1"/>
    <row r="95995" ht="13.5" customHeight="1"/>
    <row r="95997" ht="13.5" customHeight="1"/>
    <row r="95999" ht="13.5" customHeight="1"/>
    <row r="96001" ht="13.5" customHeight="1"/>
    <row r="96003" ht="13.5" customHeight="1"/>
    <row r="96005" ht="13.5" customHeight="1"/>
    <row r="96007" ht="13.5" customHeight="1"/>
    <row r="96009" ht="13.5" customHeight="1"/>
    <row r="96011" ht="13.5" customHeight="1"/>
    <row r="96013" ht="13.5" customHeight="1"/>
    <row r="96015" ht="13.5" customHeight="1"/>
    <row r="96017" ht="13.5" customHeight="1"/>
    <row r="96019" ht="13.5" customHeight="1"/>
    <row r="96021" ht="13.5" customHeight="1"/>
    <row r="96023" ht="13.5" customHeight="1"/>
    <row r="96025" ht="13.5" customHeight="1"/>
    <row r="96027" ht="13.5" customHeight="1"/>
    <row r="96029" ht="13.5" customHeight="1"/>
    <row r="96031" ht="13.5" customHeight="1"/>
    <row r="96033" ht="13.5" customHeight="1"/>
    <row r="96035" ht="13.5" customHeight="1"/>
    <row r="96037" ht="13.5" customHeight="1"/>
    <row r="96039" ht="13.5" customHeight="1"/>
    <row r="96041" ht="13.5" customHeight="1"/>
    <row r="96043" ht="13.5" customHeight="1"/>
    <row r="96045" ht="13.5" customHeight="1"/>
    <row r="96047" ht="13.5" customHeight="1"/>
    <row r="96049" ht="13.5" customHeight="1"/>
    <row r="96051" ht="13.5" customHeight="1"/>
    <row r="96053" ht="13.5" customHeight="1"/>
    <row r="96055" ht="13.5" customHeight="1"/>
    <row r="96057" ht="13.5" customHeight="1"/>
    <row r="96059" ht="13.5" customHeight="1"/>
    <row r="96061" ht="13.5" customHeight="1"/>
    <row r="96063" ht="13.5" customHeight="1"/>
    <row r="96065" ht="13.5" customHeight="1"/>
    <row r="96067" ht="13.5" customHeight="1"/>
    <row r="96069" ht="13.5" customHeight="1"/>
    <row r="96071" ht="13.5" customHeight="1"/>
    <row r="96073" ht="13.5" customHeight="1"/>
    <row r="96075" ht="13.5" customHeight="1"/>
    <row r="96077" ht="13.5" customHeight="1"/>
    <row r="96079" ht="13.5" customHeight="1"/>
    <row r="96081" ht="13.5" customHeight="1"/>
    <row r="96083" ht="13.5" customHeight="1"/>
    <row r="96085" ht="13.5" customHeight="1"/>
    <row r="96087" ht="13.5" customHeight="1"/>
    <row r="96089" ht="13.5" customHeight="1"/>
    <row r="96091" ht="13.5" customHeight="1"/>
    <row r="96093" ht="13.5" customHeight="1"/>
    <row r="96095" ht="13.5" customHeight="1"/>
    <row r="96097" ht="13.5" customHeight="1"/>
    <row r="96099" ht="13.5" customHeight="1"/>
    <row r="96101" ht="13.5" customHeight="1"/>
    <row r="96103" ht="13.5" customHeight="1"/>
    <row r="96105" ht="13.5" customHeight="1"/>
    <row r="96107" ht="13.5" customHeight="1"/>
    <row r="96109" ht="13.5" customHeight="1"/>
    <row r="96111" ht="13.5" customHeight="1"/>
    <row r="96113" ht="13.5" customHeight="1"/>
    <row r="96115" ht="13.5" customHeight="1"/>
    <row r="96117" ht="13.5" customHeight="1"/>
    <row r="96119" ht="13.5" customHeight="1"/>
    <row r="96121" ht="13.5" customHeight="1"/>
    <row r="96123" ht="13.5" customHeight="1"/>
    <row r="96125" ht="13.5" customHeight="1"/>
    <row r="96127" ht="13.5" customHeight="1"/>
    <row r="96129" ht="13.5" customHeight="1"/>
    <row r="96131" ht="13.5" customHeight="1"/>
    <row r="96133" ht="13.5" customHeight="1"/>
    <row r="96135" ht="13.5" customHeight="1"/>
    <row r="96137" ht="13.5" customHeight="1"/>
    <row r="96139" ht="13.5" customHeight="1"/>
    <row r="96141" ht="13.5" customHeight="1"/>
    <row r="96143" ht="13.5" customHeight="1"/>
    <row r="96145" ht="13.5" customHeight="1"/>
    <row r="96147" ht="13.5" customHeight="1"/>
    <row r="96149" ht="13.5" customHeight="1"/>
    <row r="96151" ht="13.5" customHeight="1"/>
    <row r="96153" ht="13.5" customHeight="1"/>
    <row r="96155" ht="13.5" customHeight="1"/>
    <row r="96157" ht="13.5" customHeight="1"/>
    <row r="96159" ht="13.5" customHeight="1"/>
    <row r="96161" ht="13.5" customHeight="1"/>
    <row r="96163" ht="13.5" customHeight="1"/>
    <row r="96165" ht="13.5" customHeight="1"/>
    <row r="96167" ht="13.5" customHeight="1"/>
    <row r="96169" ht="13.5" customHeight="1"/>
    <row r="96171" ht="13.5" customHeight="1"/>
    <row r="96173" ht="13.5" customHeight="1"/>
    <row r="96175" ht="13.5" customHeight="1"/>
    <row r="96177" ht="13.5" customHeight="1"/>
    <row r="96179" ht="13.5" customHeight="1"/>
    <row r="96181" ht="13.5" customHeight="1"/>
    <row r="96183" ht="13.5" customHeight="1"/>
    <row r="96185" ht="13.5" customHeight="1"/>
    <row r="96187" ht="13.5" customHeight="1"/>
    <row r="96189" ht="13.5" customHeight="1"/>
    <row r="96191" ht="13.5" customHeight="1"/>
    <row r="96193" ht="13.5" customHeight="1"/>
    <row r="96195" ht="13.5" customHeight="1"/>
    <row r="96197" ht="13.5" customHeight="1"/>
    <row r="96199" ht="13.5" customHeight="1"/>
    <row r="96201" ht="13.5" customHeight="1"/>
    <row r="96203" ht="13.5" customHeight="1"/>
    <row r="96205" ht="13.5" customHeight="1"/>
    <row r="96207" ht="13.5" customHeight="1"/>
    <row r="96209" ht="13.5" customHeight="1"/>
    <row r="96211" ht="13.5" customHeight="1"/>
    <row r="96213" ht="13.5" customHeight="1"/>
    <row r="96215" ht="13.5" customHeight="1"/>
    <row r="96217" ht="13.5" customHeight="1"/>
    <row r="96219" ht="13.5" customHeight="1"/>
    <row r="96221" ht="13.5" customHeight="1"/>
    <row r="96223" ht="13.5" customHeight="1"/>
    <row r="96225" ht="13.5" customHeight="1"/>
    <row r="96227" ht="13.5" customHeight="1"/>
    <row r="96229" ht="13.5" customHeight="1"/>
    <row r="96231" ht="13.5" customHeight="1"/>
    <row r="96233" ht="13.5" customHeight="1"/>
    <row r="96235" ht="13.5" customHeight="1"/>
    <row r="96237" ht="13.5" customHeight="1"/>
    <row r="96239" ht="13.5" customHeight="1"/>
    <row r="96241" ht="13.5" customHeight="1"/>
    <row r="96243" ht="13.5" customHeight="1"/>
    <row r="96245" ht="13.5" customHeight="1"/>
    <row r="96247" ht="13.5" customHeight="1"/>
    <row r="96249" ht="13.5" customHeight="1"/>
    <row r="96251" ht="13.5" customHeight="1"/>
    <row r="96253" ht="13.5" customHeight="1"/>
    <row r="96255" ht="13.5" customHeight="1"/>
    <row r="96257" ht="13.5" customHeight="1"/>
    <row r="96259" ht="13.5" customHeight="1"/>
    <row r="96261" ht="13.5" customHeight="1"/>
    <row r="96263" ht="13.5" customHeight="1"/>
    <row r="96265" ht="13.5" customHeight="1"/>
    <row r="96267" ht="13.5" customHeight="1"/>
    <row r="96269" ht="13.5" customHeight="1"/>
    <row r="96271" ht="13.5" customHeight="1"/>
    <row r="96273" ht="13.5" customHeight="1"/>
    <row r="96275" ht="13.5" customHeight="1"/>
    <row r="96277" ht="13.5" customHeight="1"/>
    <row r="96279" ht="13.5" customHeight="1"/>
    <row r="96281" ht="13.5" customHeight="1"/>
    <row r="96283" ht="13.5" customHeight="1"/>
    <row r="96285" ht="13.5" customHeight="1"/>
    <row r="96287" ht="13.5" customHeight="1"/>
    <row r="96289" ht="13.5" customHeight="1"/>
    <row r="96291" ht="13.5" customHeight="1"/>
    <row r="96293" ht="13.5" customHeight="1"/>
    <row r="96295" ht="13.5" customHeight="1"/>
    <row r="96297" ht="13.5" customHeight="1"/>
    <row r="96299" ht="13.5" customHeight="1"/>
    <row r="96301" ht="13.5" customHeight="1"/>
    <row r="96303" ht="13.5" customHeight="1"/>
    <row r="96305" ht="13.5" customHeight="1"/>
    <row r="96307" ht="13.5" customHeight="1"/>
    <row r="96309" ht="13.5" customHeight="1"/>
    <row r="96311" ht="13.5" customHeight="1"/>
    <row r="96313" ht="13.5" customHeight="1"/>
    <row r="96315" ht="13.5" customHeight="1"/>
    <row r="96317" ht="13.5" customHeight="1"/>
    <row r="96319" ht="13.5" customHeight="1"/>
    <row r="96321" ht="13.5" customHeight="1"/>
    <row r="96323" ht="13.5" customHeight="1"/>
    <row r="96325" ht="13.5" customHeight="1"/>
    <row r="96327" ht="13.5" customHeight="1"/>
    <row r="96329" ht="13.5" customHeight="1"/>
    <row r="96331" ht="13.5" customHeight="1"/>
    <row r="96333" ht="13.5" customHeight="1"/>
    <row r="96335" ht="13.5" customHeight="1"/>
    <row r="96337" ht="13.5" customHeight="1"/>
    <row r="96339" ht="13.5" customHeight="1"/>
    <row r="96341" ht="13.5" customHeight="1"/>
    <row r="96343" ht="13.5" customHeight="1"/>
    <row r="96345" ht="13.5" customHeight="1"/>
    <row r="96347" ht="13.5" customHeight="1"/>
    <row r="96349" ht="13.5" customHeight="1"/>
    <row r="96351" ht="13.5" customHeight="1"/>
    <row r="96353" ht="13.5" customHeight="1"/>
    <row r="96355" ht="13.5" customHeight="1"/>
    <row r="96357" ht="13.5" customHeight="1"/>
    <row r="96359" ht="13.5" customHeight="1"/>
    <row r="96361" ht="13.5" customHeight="1"/>
    <row r="96363" ht="13.5" customHeight="1"/>
    <row r="96365" ht="13.5" customHeight="1"/>
    <row r="96367" ht="13.5" customHeight="1"/>
    <row r="96369" ht="13.5" customHeight="1"/>
    <row r="96371" ht="13.5" customHeight="1"/>
    <row r="96373" ht="13.5" customHeight="1"/>
    <row r="96375" ht="13.5" customHeight="1"/>
    <row r="96377" ht="13.5" customHeight="1"/>
    <row r="96379" ht="13.5" customHeight="1"/>
    <row r="96381" ht="13.5" customHeight="1"/>
    <row r="96383" ht="13.5" customHeight="1"/>
    <row r="96385" ht="13.5" customHeight="1"/>
    <row r="96387" ht="13.5" customHeight="1"/>
    <row r="96389" ht="13.5" customHeight="1"/>
    <row r="96391" ht="13.5" customHeight="1"/>
    <row r="96393" ht="13.5" customHeight="1"/>
    <row r="96395" ht="13.5" customHeight="1"/>
    <row r="96397" ht="13.5" customHeight="1"/>
    <row r="96399" ht="13.5" customHeight="1"/>
    <row r="96401" ht="13.5" customHeight="1"/>
    <row r="96403" ht="13.5" customHeight="1"/>
    <row r="96405" ht="13.5" customHeight="1"/>
    <row r="96407" ht="13.5" customHeight="1"/>
    <row r="96409" ht="13.5" customHeight="1"/>
    <row r="96411" ht="13.5" customHeight="1"/>
    <row r="96413" ht="13.5" customHeight="1"/>
    <row r="96415" ht="13.5" customHeight="1"/>
    <row r="96417" ht="13.5" customHeight="1"/>
    <row r="96419" ht="13.5" customHeight="1"/>
    <row r="96421" ht="13.5" customHeight="1"/>
    <row r="96423" ht="13.5" customHeight="1"/>
    <row r="96425" ht="13.5" customHeight="1"/>
    <row r="96427" ht="13.5" customHeight="1"/>
    <row r="96429" ht="13.5" customHeight="1"/>
    <row r="96431" ht="13.5" customHeight="1"/>
    <row r="96433" ht="13.5" customHeight="1"/>
    <row r="96435" ht="13.5" customHeight="1"/>
    <row r="96437" ht="13.5" customHeight="1"/>
    <row r="96439" ht="13.5" customHeight="1"/>
    <row r="96441" ht="13.5" customHeight="1"/>
    <row r="96443" ht="13.5" customHeight="1"/>
    <row r="96445" ht="13.5" customHeight="1"/>
    <row r="96447" ht="13.5" customHeight="1"/>
    <row r="96449" ht="13.5" customHeight="1"/>
    <row r="96451" ht="13.5" customHeight="1"/>
    <row r="96453" ht="13.5" customHeight="1"/>
    <row r="96455" ht="13.5" customHeight="1"/>
    <row r="96457" ht="13.5" customHeight="1"/>
    <row r="96459" ht="13.5" customHeight="1"/>
    <row r="96461" ht="13.5" customHeight="1"/>
    <row r="96463" ht="13.5" customHeight="1"/>
    <row r="96465" ht="13.5" customHeight="1"/>
    <row r="96467" ht="13.5" customHeight="1"/>
    <row r="96469" ht="13.5" customHeight="1"/>
    <row r="96471" ht="13.5" customHeight="1"/>
    <row r="96473" ht="13.5" customHeight="1"/>
    <row r="96475" ht="13.5" customHeight="1"/>
    <row r="96477" ht="13.5" customHeight="1"/>
    <row r="96479" ht="13.5" customHeight="1"/>
    <row r="96481" ht="13.5" customHeight="1"/>
    <row r="96483" ht="13.5" customHeight="1"/>
    <row r="96485" ht="13.5" customHeight="1"/>
    <row r="96487" ht="13.5" customHeight="1"/>
    <row r="96489" ht="13.5" customHeight="1"/>
    <row r="96491" ht="13.5" customHeight="1"/>
    <row r="96493" ht="13.5" customHeight="1"/>
    <row r="96495" ht="13.5" customHeight="1"/>
    <row r="96497" ht="13.5" customHeight="1"/>
    <row r="96499" ht="13.5" customHeight="1"/>
    <row r="96501" ht="13.5" customHeight="1"/>
    <row r="96503" ht="13.5" customHeight="1"/>
    <row r="96505" ht="13.5" customHeight="1"/>
    <row r="96507" ht="13.5" customHeight="1"/>
    <row r="96509" ht="13.5" customHeight="1"/>
    <row r="96511" ht="13.5" customHeight="1"/>
    <row r="96513" ht="13.5" customHeight="1"/>
    <row r="96515" ht="13.5" customHeight="1"/>
    <row r="96517" ht="13.5" customHeight="1"/>
    <row r="96519" ht="13.5" customHeight="1"/>
    <row r="96521" ht="13.5" customHeight="1"/>
    <row r="96523" ht="13.5" customHeight="1"/>
    <row r="96525" ht="13.5" customHeight="1"/>
    <row r="96527" ht="13.5" customHeight="1"/>
    <row r="96529" ht="13.5" customHeight="1"/>
    <row r="96531" ht="13.5" customHeight="1"/>
    <row r="96533" ht="13.5" customHeight="1"/>
    <row r="96535" ht="13.5" customHeight="1"/>
    <row r="96537" ht="13.5" customHeight="1"/>
    <row r="96539" ht="13.5" customHeight="1"/>
    <row r="96541" ht="13.5" customHeight="1"/>
    <row r="96543" ht="13.5" customHeight="1"/>
    <row r="96545" ht="13.5" customHeight="1"/>
    <row r="96547" ht="13.5" customHeight="1"/>
    <row r="96549" ht="13.5" customHeight="1"/>
    <row r="96551" ht="13.5" customHeight="1"/>
    <row r="96553" ht="13.5" customHeight="1"/>
    <row r="96555" ht="13.5" customHeight="1"/>
    <row r="96557" ht="13.5" customHeight="1"/>
    <row r="96559" ht="13.5" customHeight="1"/>
    <row r="96561" ht="13.5" customHeight="1"/>
    <row r="96563" ht="13.5" customHeight="1"/>
    <row r="96565" ht="13.5" customHeight="1"/>
    <row r="96567" ht="13.5" customHeight="1"/>
    <row r="96569" ht="13.5" customHeight="1"/>
    <row r="96571" ht="13.5" customHeight="1"/>
    <row r="96573" ht="13.5" customHeight="1"/>
    <row r="96575" ht="13.5" customHeight="1"/>
    <row r="96577" ht="13.5" customHeight="1"/>
    <row r="96579" ht="13.5" customHeight="1"/>
    <row r="96581" ht="13.5" customHeight="1"/>
    <row r="96583" ht="13.5" customHeight="1"/>
    <row r="96585" ht="13.5" customHeight="1"/>
    <row r="96587" ht="13.5" customHeight="1"/>
    <row r="96589" ht="13.5" customHeight="1"/>
    <row r="96591" ht="13.5" customHeight="1"/>
    <row r="96593" ht="13.5" customHeight="1"/>
    <row r="96595" ht="13.5" customHeight="1"/>
    <row r="96597" ht="13.5" customHeight="1"/>
    <row r="96599" ht="13.5" customHeight="1"/>
    <row r="96601" ht="13.5" customHeight="1"/>
    <row r="96603" ht="13.5" customHeight="1"/>
    <row r="96605" ht="13.5" customHeight="1"/>
    <row r="96607" ht="13.5" customHeight="1"/>
    <row r="96609" ht="13.5" customHeight="1"/>
    <row r="96611" ht="13.5" customHeight="1"/>
    <row r="96613" ht="13.5" customHeight="1"/>
    <row r="96615" ht="13.5" customHeight="1"/>
    <row r="96617" ht="13.5" customHeight="1"/>
    <row r="96619" ht="13.5" customHeight="1"/>
    <row r="96621" ht="13.5" customHeight="1"/>
    <row r="96623" ht="13.5" customHeight="1"/>
    <row r="96625" ht="13.5" customHeight="1"/>
    <row r="96627" ht="13.5" customHeight="1"/>
    <row r="96629" ht="13.5" customHeight="1"/>
    <row r="96631" ht="13.5" customHeight="1"/>
    <row r="96633" ht="13.5" customHeight="1"/>
    <row r="96635" ht="13.5" customHeight="1"/>
    <row r="96637" ht="13.5" customHeight="1"/>
    <row r="96639" ht="13.5" customHeight="1"/>
    <row r="96641" ht="13.5" customHeight="1"/>
    <row r="96643" ht="13.5" customHeight="1"/>
    <row r="96645" ht="13.5" customHeight="1"/>
    <row r="96647" ht="13.5" customHeight="1"/>
    <row r="96649" ht="13.5" customHeight="1"/>
    <row r="96651" ht="13.5" customHeight="1"/>
    <row r="96653" ht="13.5" customHeight="1"/>
    <row r="96655" ht="13.5" customHeight="1"/>
    <row r="96657" ht="13.5" customHeight="1"/>
    <row r="96659" ht="13.5" customHeight="1"/>
    <row r="96661" ht="13.5" customHeight="1"/>
    <row r="96663" ht="13.5" customHeight="1"/>
    <row r="96665" ht="13.5" customHeight="1"/>
    <row r="96667" ht="13.5" customHeight="1"/>
    <row r="96669" ht="13.5" customHeight="1"/>
    <row r="96671" ht="13.5" customHeight="1"/>
    <row r="96673" ht="13.5" customHeight="1"/>
    <row r="96675" ht="13.5" customHeight="1"/>
    <row r="96677" ht="13.5" customHeight="1"/>
    <row r="96679" ht="13.5" customHeight="1"/>
    <row r="96681" ht="13.5" customHeight="1"/>
    <row r="96683" ht="13.5" customHeight="1"/>
    <row r="96685" ht="13.5" customHeight="1"/>
    <row r="96687" ht="13.5" customHeight="1"/>
    <row r="96689" ht="13.5" customHeight="1"/>
    <row r="96691" ht="13.5" customHeight="1"/>
    <row r="96693" ht="13.5" customHeight="1"/>
    <row r="96695" ht="13.5" customHeight="1"/>
    <row r="96697" ht="13.5" customHeight="1"/>
    <row r="96699" ht="13.5" customHeight="1"/>
    <row r="96701" ht="13.5" customHeight="1"/>
    <row r="96703" ht="13.5" customHeight="1"/>
    <row r="96705" ht="13.5" customHeight="1"/>
    <row r="96707" ht="13.5" customHeight="1"/>
    <row r="96709" ht="13.5" customHeight="1"/>
    <row r="96711" ht="13.5" customHeight="1"/>
    <row r="96713" ht="13.5" customHeight="1"/>
    <row r="96715" ht="13.5" customHeight="1"/>
    <row r="96717" ht="13.5" customHeight="1"/>
    <row r="96719" ht="13.5" customHeight="1"/>
    <row r="96721" ht="13.5" customHeight="1"/>
    <row r="96723" ht="13.5" customHeight="1"/>
    <row r="96725" ht="13.5" customHeight="1"/>
    <row r="96727" ht="13.5" customHeight="1"/>
    <row r="96729" ht="13.5" customHeight="1"/>
    <row r="96731" ht="13.5" customHeight="1"/>
    <row r="96733" ht="13.5" customHeight="1"/>
    <row r="96735" ht="13.5" customHeight="1"/>
    <row r="96737" ht="13.5" customHeight="1"/>
    <row r="96739" ht="13.5" customHeight="1"/>
    <row r="96741" ht="13.5" customHeight="1"/>
    <row r="96743" ht="13.5" customHeight="1"/>
    <row r="96745" ht="13.5" customHeight="1"/>
    <row r="96747" ht="13.5" customHeight="1"/>
    <row r="96749" ht="13.5" customHeight="1"/>
    <row r="96751" ht="13.5" customHeight="1"/>
    <row r="96753" ht="13.5" customHeight="1"/>
    <row r="96755" ht="13.5" customHeight="1"/>
    <row r="96757" ht="13.5" customHeight="1"/>
    <row r="96759" ht="13.5" customHeight="1"/>
    <row r="96761" ht="13.5" customHeight="1"/>
    <row r="96763" ht="13.5" customHeight="1"/>
    <row r="96765" ht="13.5" customHeight="1"/>
    <row r="96767" ht="13.5" customHeight="1"/>
    <row r="96769" ht="13.5" customHeight="1"/>
    <row r="96771" ht="13.5" customHeight="1"/>
    <row r="96773" ht="13.5" customHeight="1"/>
    <row r="96775" ht="13.5" customHeight="1"/>
    <row r="96777" ht="13.5" customHeight="1"/>
    <row r="96779" ht="13.5" customHeight="1"/>
    <row r="96781" ht="13.5" customHeight="1"/>
    <row r="96783" ht="13.5" customHeight="1"/>
    <row r="96785" ht="13.5" customHeight="1"/>
    <row r="96787" ht="13.5" customHeight="1"/>
    <row r="96789" ht="13.5" customHeight="1"/>
    <row r="96791" ht="13.5" customHeight="1"/>
    <row r="96793" ht="13.5" customHeight="1"/>
    <row r="96795" ht="13.5" customHeight="1"/>
    <row r="96797" ht="13.5" customHeight="1"/>
    <row r="96799" ht="13.5" customHeight="1"/>
    <row r="96801" ht="13.5" customHeight="1"/>
    <row r="96803" ht="13.5" customHeight="1"/>
    <row r="96805" ht="13.5" customHeight="1"/>
    <row r="96807" ht="13.5" customHeight="1"/>
    <row r="96809" ht="13.5" customHeight="1"/>
    <row r="96811" ht="13.5" customHeight="1"/>
    <row r="96813" ht="13.5" customHeight="1"/>
    <row r="96815" ht="13.5" customHeight="1"/>
    <row r="96817" ht="13.5" customHeight="1"/>
    <row r="96819" ht="13.5" customHeight="1"/>
    <row r="96821" ht="13.5" customHeight="1"/>
    <row r="96823" ht="13.5" customHeight="1"/>
    <row r="96825" ht="13.5" customHeight="1"/>
    <row r="96827" ht="13.5" customHeight="1"/>
    <row r="96829" ht="13.5" customHeight="1"/>
    <row r="96831" ht="13.5" customHeight="1"/>
    <row r="96833" ht="13.5" customHeight="1"/>
    <row r="96835" ht="13.5" customHeight="1"/>
    <row r="96837" ht="13.5" customHeight="1"/>
    <row r="96839" ht="13.5" customHeight="1"/>
    <row r="96841" ht="13.5" customHeight="1"/>
    <row r="96843" ht="13.5" customHeight="1"/>
    <row r="96845" ht="13.5" customHeight="1"/>
    <row r="96847" ht="13.5" customHeight="1"/>
    <row r="96849" ht="13.5" customHeight="1"/>
    <row r="96851" ht="13.5" customHeight="1"/>
    <row r="96853" ht="13.5" customHeight="1"/>
    <row r="96855" ht="13.5" customHeight="1"/>
    <row r="96857" ht="13.5" customHeight="1"/>
    <row r="96859" ht="13.5" customHeight="1"/>
    <row r="96861" ht="13.5" customHeight="1"/>
    <row r="96863" ht="13.5" customHeight="1"/>
    <row r="96865" ht="13.5" customHeight="1"/>
    <row r="96867" ht="13.5" customHeight="1"/>
    <row r="96869" ht="13.5" customHeight="1"/>
    <row r="96871" ht="13.5" customHeight="1"/>
    <row r="96873" ht="13.5" customHeight="1"/>
    <row r="96875" ht="13.5" customHeight="1"/>
    <row r="96877" ht="13.5" customHeight="1"/>
    <row r="96879" ht="13.5" customHeight="1"/>
    <row r="96881" ht="13.5" customHeight="1"/>
    <row r="96883" ht="13.5" customHeight="1"/>
    <row r="96885" ht="13.5" customHeight="1"/>
    <row r="96887" ht="13.5" customHeight="1"/>
    <row r="96889" ht="13.5" customHeight="1"/>
    <row r="96891" ht="13.5" customHeight="1"/>
    <row r="96893" ht="13.5" customHeight="1"/>
    <row r="96895" ht="13.5" customHeight="1"/>
    <row r="96897" ht="13.5" customHeight="1"/>
    <row r="96899" ht="13.5" customHeight="1"/>
    <row r="96901" ht="13.5" customHeight="1"/>
    <row r="96903" ht="13.5" customHeight="1"/>
    <row r="96905" ht="13.5" customHeight="1"/>
    <row r="96907" ht="13.5" customHeight="1"/>
    <row r="96909" ht="13.5" customHeight="1"/>
    <row r="96911" ht="13.5" customHeight="1"/>
    <row r="96913" ht="13.5" customHeight="1"/>
    <row r="96915" ht="13.5" customHeight="1"/>
    <row r="96917" ht="13.5" customHeight="1"/>
    <row r="96919" ht="13.5" customHeight="1"/>
    <row r="96921" ht="13.5" customHeight="1"/>
    <row r="96923" ht="13.5" customHeight="1"/>
    <row r="96925" ht="13.5" customHeight="1"/>
    <row r="96927" ht="13.5" customHeight="1"/>
    <row r="96929" ht="13.5" customHeight="1"/>
    <row r="96931" ht="13.5" customHeight="1"/>
    <row r="96933" ht="13.5" customHeight="1"/>
    <row r="96935" ht="13.5" customHeight="1"/>
    <row r="96937" ht="13.5" customHeight="1"/>
    <row r="96939" ht="13.5" customHeight="1"/>
    <row r="96941" ht="13.5" customHeight="1"/>
    <row r="96943" ht="13.5" customHeight="1"/>
    <row r="96945" ht="13.5" customHeight="1"/>
    <row r="96947" ht="13.5" customHeight="1"/>
    <row r="96949" ht="13.5" customHeight="1"/>
    <row r="96951" ht="13.5" customHeight="1"/>
    <row r="96953" ht="13.5" customHeight="1"/>
    <row r="96955" ht="13.5" customHeight="1"/>
    <row r="96957" ht="13.5" customHeight="1"/>
    <row r="96959" ht="13.5" customHeight="1"/>
    <row r="96961" ht="13.5" customHeight="1"/>
    <row r="96963" ht="13.5" customHeight="1"/>
    <row r="96965" ht="13.5" customHeight="1"/>
    <row r="96967" ht="13.5" customHeight="1"/>
    <row r="96969" ht="13.5" customHeight="1"/>
    <row r="96971" ht="13.5" customHeight="1"/>
    <row r="96973" ht="13.5" customHeight="1"/>
    <row r="96975" ht="13.5" customHeight="1"/>
    <row r="96977" ht="13.5" customHeight="1"/>
    <row r="96979" ht="13.5" customHeight="1"/>
    <row r="96981" ht="13.5" customHeight="1"/>
    <row r="96983" ht="13.5" customHeight="1"/>
    <row r="96985" ht="13.5" customHeight="1"/>
    <row r="96987" ht="13.5" customHeight="1"/>
    <row r="96989" ht="13.5" customHeight="1"/>
    <row r="96991" ht="13.5" customHeight="1"/>
    <row r="96993" ht="13.5" customHeight="1"/>
    <row r="96995" ht="13.5" customHeight="1"/>
    <row r="96997" ht="13.5" customHeight="1"/>
    <row r="96999" ht="13.5" customHeight="1"/>
    <row r="97001" ht="13.5" customHeight="1"/>
    <row r="97003" ht="13.5" customHeight="1"/>
    <row r="97005" ht="13.5" customHeight="1"/>
    <row r="97007" ht="13.5" customHeight="1"/>
    <row r="97009" ht="13.5" customHeight="1"/>
    <row r="97011" ht="13.5" customHeight="1"/>
    <row r="97013" ht="13.5" customHeight="1"/>
    <row r="97015" ht="13.5" customHeight="1"/>
    <row r="97017" ht="13.5" customHeight="1"/>
    <row r="97019" ht="13.5" customHeight="1"/>
    <row r="97021" ht="13.5" customHeight="1"/>
    <row r="97023" ht="13.5" customHeight="1"/>
    <row r="97025" ht="13.5" customHeight="1"/>
    <row r="97027" ht="13.5" customHeight="1"/>
    <row r="97029" ht="13.5" customHeight="1"/>
    <row r="97031" ht="13.5" customHeight="1"/>
    <row r="97033" ht="13.5" customHeight="1"/>
    <row r="97035" ht="13.5" customHeight="1"/>
    <row r="97037" ht="13.5" customHeight="1"/>
    <row r="97039" ht="13.5" customHeight="1"/>
    <row r="97041" ht="13.5" customHeight="1"/>
    <row r="97043" ht="13.5" customHeight="1"/>
    <row r="97045" ht="13.5" customHeight="1"/>
    <row r="97047" ht="13.5" customHeight="1"/>
    <row r="97049" ht="13.5" customHeight="1"/>
    <row r="97051" ht="13.5" customHeight="1"/>
    <row r="97053" ht="13.5" customHeight="1"/>
    <row r="97055" ht="13.5" customHeight="1"/>
    <row r="97057" ht="13.5" customHeight="1"/>
    <row r="97059" ht="13.5" customHeight="1"/>
    <row r="97061" ht="13.5" customHeight="1"/>
    <row r="97063" ht="13.5" customHeight="1"/>
    <row r="97065" ht="13.5" customHeight="1"/>
    <row r="97067" ht="13.5" customHeight="1"/>
    <row r="97069" ht="13.5" customHeight="1"/>
    <row r="97071" ht="13.5" customHeight="1"/>
    <row r="97073" ht="13.5" customHeight="1"/>
    <row r="97075" ht="13.5" customHeight="1"/>
    <row r="97077" ht="13.5" customHeight="1"/>
    <row r="97079" ht="13.5" customHeight="1"/>
    <row r="97081" ht="13.5" customHeight="1"/>
    <row r="97083" ht="13.5" customHeight="1"/>
    <row r="97085" ht="13.5" customHeight="1"/>
    <row r="97087" ht="13.5" customHeight="1"/>
    <row r="97089" ht="13.5" customHeight="1"/>
    <row r="97091" ht="13.5" customHeight="1"/>
    <row r="97093" ht="13.5" customHeight="1"/>
    <row r="97095" ht="13.5" customHeight="1"/>
    <row r="97097" ht="13.5" customHeight="1"/>
    <row r="97099" ht="13.5" customHeight="1"/>
    <row r="97101" ht="13.5" customHeight="1"/>
    <row r="97103" ht="13.5" customHeight="1"/>
    <row r="97105" ht="13.5" customHeight="1"/>
    <row r="97107" ht="13.5" customHeight="1"/>
    <row r="97109" ht="13.5" customHeight="1"/>
    <row r="97111" ht="13.5" customHeight="1"/>
    <row r="97113" ht="13.5" customHeight="1"/>
    <row r="97115" ht="13.5" customHeight="1"/>
    <row r="97117" ht="13.5" customHeight="1"/>
    <row r="97119" ht="13.5" customHeight="1"/>
    <row r="97121" ht="13.5" customHeight="1"/>
    <row r="97123" ht="13.5" customHeight="1"/>
    <row r="97125" ht="13.5" customHeight="1"/>
    <row r="97127" ht="13.5" customHeight="1"/>
    <row r="97129" ht="13.5" customHeight="1"/>
    <row r="97131" ht="13.5" customHeight="1"/>
    <row r="97133" ht="13.5" customHeight="1"/>
    <row r="97135" ht="13.5" customHeight="1"/>
    <row r="97137" ht="13.5" customHeight="1"/>
    <row r="97139" ht="13.5" customHeight="1"/>
    <row r="97141" ht="13.5" customHeight="1"/>
    <row r="97143" ht="13.5" customHeight="1"/>
    <row r="97145" ht="13.5" customHeight="1"/>
    <row r="97147" ht="13.5" customHeight="1"/>
    <row r="97149" ht="13.5" customHeight="1"/>
    <row r="97151" ht="13.5" customHeight="1"/>
    <row r="97153" ht="13.5" customHeight="1"/>
    <row r="97155" ht="13.5" customHeight="1"/>
    <row r="97157" ht="13.5" customHeight="1"/>
    <row r="97159" ht="13.5" customHeight="1"/>
    <row r="97161" ht="13.5" customHeight="1"/>
    <row r="97163" ht="13.5" customHeight="1"/>
    <row r="97165" ht="13.5" customHeight="1"/>
    <row r="97167" ht="13.5" customHeight="1"/>
    <row r="97169" ht="13.5" customHeight="1"/>
    <row r="97171" ht="13.5" customHeight="1"/>
    <row r="97173" ht="13.5" customHeight="1"/>
    <row r="97175" ht="13.5" customHeight="1"/>
    <row r="97177" ht="13.5" customHeight="1"/>
    <row r="97179" ht="13.5" customHeight="1"/>
    <row r="97181" ht="13.5" customHeight="1"/>
    <row r="97183" ht="13.5" customHeight="1"/>
    <row r="97185" ht="13.5" customHeight="1"/>
    <row r="97187" ht="13.5" customHeight="1"/>
    <row r="97189" ht="13.5" customHeight="1"/>
    <row r="97191" ht="13.5" customHeight="1"/>
    <row r="97193" ht="13.5" customHeight="1"/>
    <row r="97195" ht="13.5" customHeight="1"/>
    <row r="97197" ht="13.5" customHeight="1"/>
    <row r="97199" ht="13.5" customHeight="1"/>
    <row r="97201" ht="13.5" customHeight="1"/>
    <row r="97203" ht="13.5" customHeight="1"/>
    <row r="97205" ht="13.5" customHeight="1"/>
    <row r="97207" ht="13.5" customHeight="1"/>
    <row r="97209" ht="13.5" customHeight="1"/>
    <row r="97211" ht="13.5" customHeight="1"/>
    <row r="97213" ht="13.5" customHeight="1"/>
    <row r="97215" ht="13.5" customHeight="1"/>
    <row r="97217" ht="13.5" customHeight="1"/>
    <row r="97219" ht="13.5" customHeight="1"/>
    <row r="97221" ht="13.5" customHeight="1"/>
    <row r="97223" ht="13.5" customHeight="1"/>
    <row r="97225" ht="13.5" customHeight="1"/>
    <row r="97227" ht="13.5" customHeight="1"/>
    <row r="97229" ht="13.5" customHeight="1"/>
    <row r="97231" ht="13.5" customHeight="1"/>
    <row r="97233" ht="13.5" customHeight="1"/>
    <row r="97235" ht="13.5" customHeight="1"/>
    <row r="97237" ht="13.5" customHeight="1"/>
    <row r="97239" ht="13.5" customHeight="1"/>
    <row r="97241" ht="13.5" customHeight="1"/>
    <row r="97243" ht="13.5" customHeight="1"/>
    <row r="97245" ht="13.5" customHeight="1"/>
    <row r="97247" ht="13.5" customHeight="1"/>
    <row r="97249" ht="13.5" customHeight="1"/>
    <row r="97251" ht="13.5" customHeight="1"/>
    <row r="97253" ht="13.5" customHeight="1"/>
    <row r="97255" ht="13.5" customHeight="1"/>
    <row r="97257" ht="13.5" customHeight="1"/>
    <row r="97259" ht="13.5" customHeight="1"/>
    <row r="97261" ht="13.5" customHeight="1"/>
    <row r="97263" ht="13.5" customHeight="1"/>
    <row r="97265" ht="13.5" customHeight="1"/>
    <row r="97267" ht="13.5" customHeight="1"/>
    <row r="97269" ht="13.5" customHeight="1"/>
    <row r="97271" ht="13.5" customHeight="1"/>
    <row r="97273" ht="13.5" customHeight="1"/>
    <row r="97275" ht="13.5" customHeight="1"/>
    <row r="97277" ht="13.5" customHeight="1"/>
    <row r="97279" ht="13.5" customHeight="1"/>
    <row r="97281" ht="13.5" customHeight="1"/>
    <row r="97283" ht="13.5" customHeight="1"/>
    <row r="97285" ht="13.5" customHeight="1"/>
    <row r="97287" ht="13.5" customHeight="1"/>
    <row r="97289" ht="13.5" customHeight="1"/>
    <row r="97291" ht="13.5" customHeight="1"/>
    <row r="97293" ht="13.5" customHeight="1"/>
    <row r="97295" ht="13.5" customHeight="1"/>
    <row r="97297" ht="13.5" customHeight="1"/>
    <row r="97299" ht="13.5" customHeight="1"/>
    <row r="97301" ht="13.5" customHeight="1"/>
    <row r="97303" ht="13.5" customHeight="1"/>
    <row r="97305" ht="13.5" customHeight="1"/>
    <row r="97307" ht="13.5" customHeight="1"/>
    <row r="97309" ht="13.5" customHeight="1"/>
    <row r="97311" ht="13.5" customHeight="1"/>
    <row r="97313" ht="13.5" customHeight="1"/>
    <row r="97315" ht="13.5" customHeight="1"/>
    <row r="97317" ht="13.5" customHeight="1"/>
    <row r="97319" ht="13.5" customHeight="1"/>
    <row r="97321" ht="13.5" customHeight="1"/>
    <row r="97323" ht="13.5" customHeight="1"/>
    <row r="97325" ht="13.5" customHeight="1"/>
    <row r="97327" ht="13.5" customHeight="1"/>
    <row r="97329" ht="13.5" customHeight="1"/>
    <row r="97331" ht="13.5" customHeight="1"/>
    <row r="97333" ht="13.5" customHeight="1"/>
    <row r="97335" ht="13.5" customHeight="1"/>
    <row r="97337" ht="13.5" customHeight="1"/>
    <row r="97339" ht="13.5" customHeight="1"/>
    <row r="97341" ht="13.5" customHeight="1"/>
    <row r="97343" ht="13.5" customHeight="1"/>
    <row r="97345" ht="13.5" customHeight="1"/>
    <row r="97347" ht="13.5" customHeight="1"/>
    <row r="97349" ht="13.5" customHeight="1"/>
    <row r="97351" ht="13.5" customHeight="1"/>
    <row r="97353" ht="13.5" customHeight="1"/>
    <row r="97355" ht="13.5" customHeight="1"/>
    <row r="97357" ht="13.5" customHeight="1"/>
    <row r="97359" ht="13.5" customHeight="1"/>
    <row r="97361" ht="13.5" customHeight="1"/>
    <row r="97363" ht="13.5" customHeight="1"/>
    <row r="97365" ht="13.5" customHeight="1"/>
    <row r="97367" ht="13.5" customHeight="1"/>
    <row r="97369" ht="13.5" customHeight="1"/>
    <row r="97371" ht="13.5" customHeight="1"/>
    <row r="97373" ht="13.5" customHeight="1"/>
    <row r="97375" ht="13.5" customHeight="1"/>
    <row r="97377" ht="13.5" customHeight="1"/>
    <row r="97379" ht="13.5" customHeight="1"/>
    <row r="97381" ht="13.5" customHeight="1"/>
    <row r="97383" ht="13.5" customHeight="1"/>
    <row r="97385" ht="13.5" customHeight="1"/>
    <row r="97387" ht="13.5" customHeight="1"/>
    <row r="97389" ht="13.5" customHeight="1"/>
    <row r="97391" ht="13.5" customHeight="1"/>
    <row r="97393" ht="13.5" customHeight="1"/>
    <row r="97395" ht="13.5" customHeight="1"/>
    <row r="97397" ht="13.5" customHeight="1"/>
    <row r="97399" ht="13.5" customHeight="1"/>
    <row r="97401" ht="13.5" customHeight="1"/>
    <row r="97403" ht="13.5" customHeight="1"/>
    <row r="97405" ht="13.5" customHeight="1"/>
    <row r="97407" ht="13.5" customHeight="1"/>
    <row r="97409" ht="13.5" customHeight="1"/>
    <row r="97411" ht="13.5" customHeight="1"/>
    <row r="97413" ht="13.5" customHeight="1"/>
    <row r="97415" ht="13.5" customHeight="1"/>
    <row r="97417" ht="13.5" customHeight="1"/>
    <row r="97419" ht="13.5" customHeight="1"/>
    <row r="97421" ht="13.5" customHeight="1"/>
    <row r="97423" ht="13.5" customHeight="1"/>
    <row r="97425" ht="13.5" customHeight="1"/>
    <row r="97427" ht="13.5" customHeight="1"/>
    <row r="97429" ht="13.5" customHeight="1"/>
    <row r="97431" ht="13.5" customHeight="1"/>
    <row r="97433" ht="13.5" customHeight="1"/>
    <row r="97435" ht="13.5" customHeight="1"/>
    <row r="97437" ht="13.5" customHeight="1"/>
    <row r="97439" ht="13.5" customHeight="1"/>
    <row r="97441" ht="13.5" customHeight="1"/>
    <row r="97443" ht="13.5" customHeight="1"/>
    <row r="97445" ht="13.5" customHeight="1"/>
    <row r="97447" ht="13.5" customHeight="1"/>
    <row r="97449" ht="13.5" customHeight="1"/>
    <row r="97451" ht="13.5" customHeight="1"/>
    <row r="97453" ht="13.5" customHeight="1"/>
    <row r="97455" ht="13.5" customHeight="1"/>
    <row r="97457" ht="13.5" customHeight="1"/>
    <row r="97459" ht="13.5" customHeight="1"/>
    <row r="97461" ht="13.5" customHeight="1"/>
    <row r="97463" ht="13.5" customHeight="1"/>
    <row r="97465" ht="13.5" customHeight="1"/>
    <row r="97467" ht="13.5" customHeight="1"/>
    <row r="97469" ht="13.5" customHeight="1"/>
    <row r="97471" ht="13.5" customHeight="1"/>
    <row r="97473" ht="13.5" customHeight="1"/>
    <row r="97475" ht="13.5" customHeight="1"/>
    <row r="97477" ht="13.5" customHeight="1"/>
    <row r="97479" ht="13.5" customHeight="1"/>
    <row r="97481" ht="13.5" customHeight="1"/>
    <row r="97483" ht="13.5" customHeight="1"/>
    <row r="97485" ht="13.5" customHeight="1"/>
    <row r="97487" ht="13.5" customHeight="1"/>
    <row r="97489" ht="13.5" customHeight="1"/>
    <row r="97491" ht="13.5" customHeight="1"/>
    <row r="97493" ht="13.5" customHeight="1"/>
    <row r="97495" ht="13.5" customHeight="1"/>
    <row r="97497" ht="13.5" customHeight="1"/>
    <row r="97499" ht="13.5" customHeight="1"/>
    <row r="97501" ht="13.5" customHeight="1"/>
    <row r="97503" ht="13.5" customHeight="1"/>
    <row r="97505" ht="13.5" customHeight="1"/>
    <row r="97507" ht="13.5" customHeight="1"/>
    <row r="97509" ht="13.5" customHeight="1"/>
    <row r="97511" ht="13.5" customHeight="1"/>
    <row r="97513" ht="13.5" customHeight="1"/>
    <row r="97515" ht="13.5" customHeight="1"/>
    <row r="97517" ht="13.5" customHeight="1"/>
    <row r="97519" ht="13.5" customHeight="1"/>
    <row r="97521" ht="13.5" customHeight="1"/>
    <row r="97523" ht="13.5" customHeight="1"/>
    <row r="97525" ht="13.5" customHeight="1"/>
    <row r="97527" ht="13.5" customHeight="1"/>
    <row r="97529" ht="13.5" customHeight="1"/>
    <row r="97531" ht="13.5" customHeight="1"/>
    <row r="97533" ht="13.5" customHeight="1"/>
    <row r="97535" ht="13.5" customHeight="1"/>
    <row r="97537" ht="13.5" customHeight="1"/>
    <row r="97539" ht="13.5" customHeight="1"/>
    <row r="97541" ht="13.5" customHeight="1"/>
    <row r="97543" ht="13.5" customHeight="1"/>
    <row r="97545" ht="13.5" customHeight="1"/>
    <row r="97547" ht="13.5" customHeight="1"/>
    <row r="97549" ht="13.5" customHeight="1"/>
    <row r="97551" ht="13.5" customHeight="1"/>
    <row r="97553" ht="13.5" customHeight="1"/>
    <row r="97555" ht="13.5" customHeight="1"/>
    <row r="97557" ht="13.5" customHeight="1"/>
    <row r="97559" ht="13.5" customHeight="1"/>
    <row r="97561" ht="13.5" customHeight="1"/>
    <row r="97563" ht="13.5" customHeight="1"/>
    <row r="97565" ht="13.5" customHeight="1"/>
    <row r="97567" ht="13.5" customHeight="1"/>
    <row r="97569" ht="13.5" customHeight="1"/>
    <row r="97571" ht="13.5" customHeight="1"/>
    <row r="97573" ht="13.5" customHeight="1"/>
    <row r="97575" ht="13.5" customHeight="1"/>
    <row r="97577" ht="13.5" customHeight="1"/>
    <row r="97579" ht="13.5" customHeight="1"/>
    <row r="97581" ht="13.5" customHeight="1"/>
    <row r="97583" ht="13.5" customHeight="1"/>
    <row r="97585" ht="13.5" customHeight="1"/>
    <row r="97587" ht="13.5" customHeight="1"/>
    <row r="97589" ht="13.5" customHeight="1"/>
    <row r="97591" ht="13.5" customHeight="1"/>
    <row r="97593" ht="13.5" customHeight="1"/>
    <row r="97595" ht="13.5" customHeight="1"/>
    <row r="97597" ht="13.5" customHeight="1"/>
    <row r="97599" ht="13.5" customHeight="1"/>
    <row r="97601" ht="13.5" customHeight="1"/>
    <row r="97603" ht="13.5" customHeight="1"/>
    <row r="97605" ht="13.5" customHeight="1"/>
    <row r="97607" ht="13.5" customHeight="1"/>
    <row r="97609" ht="13.5" customHeight="1"/>
    <row r="97611" ht="13.5" customHeight="1"/>
    <row r="97613" ht="13.5" customHeight="1"/>
    <row r="97615" ht="13.5" customHeight="1"/>
    <row r="97617" ht="13.5" customHeight="1"/>
    <row r="97619" ht="13.5" customHeight="1"/>
    <row r="97621" ht="13.5" customHeight="1"/>
    <row r="97623" ht="13.5" customHeight="1"/>
    <row r="97625" ht="13.5" customHeight="1"/>
    <row r="97627" ht="13.5" customHeight="1"/>
    <row r="97629" ht="13.5" customHeight="1"/>
    <row r="97631" ht="13.5" customHeight="1"/>
    <row r="97633" ht="13.5" customHeight="1"/>
    <row r="97635" ht="13.5" customHeight="1"/>
    <row r="97637" ht="13.5" customHeight="1"/>
    <row r="97639" ht="13.5" customHeight="1"/>
    <row r="97641" ht="13.5" customHeight="1"/>
    <row r="97643" ht="13.5" customHeight="1"/>
    <row r="97645" ht="13.5" customHeight="1"/>
    <row r="97647" ht="13.5" customHeight="1"/>
    <row r="97649" ht="13.5" customHeight="1"/>
    <row r="97651" ht="13.5" customHeight="1"/>
    <row r="97653" ht="13.5" customHeight="1"/>
    <row r="97655" ht="13.5" customHeight="1"/>
    <row r="97657" ht="13.5" customHeight="1"/>
    <row r="97659" ht="13.5" customHeight="1"/>
    <row r="97661" ht="13.5" customHeight="1"/>
    <row r="97663" ht="13.5" customHeight="1"/>
    <row r="97665" ht="13.5" customHeight="1"/>
    <row r="97667" ht="13.5" customHeight="1"/>
    <row r="97669" ht="13.5" customHeight="1"/>
    <row r="97671" ht="13.5" customHeight="1"/>
    <row r="97673" ht="13.5" customHeight="1"/>
    <row r="97675" ht="13.5" customHeight="1"/>
    <row r="97677" ht="13.5" customHeight="1"/>
    <row r="97679" ht="13.5" customHeight="1"/>
    <row r="97681" ht="13.5" customHeight="1"/>
    <row r="97683" ht="13.5" customHeight="1"/>
    <row r="97685" ht="13.5" customHeight="1"/>
    <row r="97687" ht="13.5" customHeight="1"/>
    <row r="97689" ht="13.5" customHeight="1"/>
    <row r="97691" ht="13.5" customHeight="1"/>
    <row r="97693" ht="13.5" customHeight="1"/>
    <row r="97695" ht="13.5" customHeight="1"/>
    <row r="97697" ht="13.5" customHeight="1"/>
    <row r="97699" ht="13.5" customHeight="1"/>
    <row r="97701" ht="13.5" customHeight="1"/>
    <row r="97703" ht="13.5" customHeight="1"/>
    <row r="97705" ht="13.5" customHeight="1"/>
    <row r="97707" ht="13.5" customHeight="1"/>
    <row r="97709" ht="13.5" customHeight="1"/>
    <row r="97711" ht="13.5" customHeight="1"/>
    <row r="97713" ht="13.5" customHeight="1"/>
    <row r="97715" ht="13.5" customHeight="1"/>
    <row r="97717" ht="13.5" customHeight="1"/>
    <row r="97719" ht="13.5" customHeight="1"/>
    <row r="97721" ht="13.5" customHeight="1"/>
    <row r="97723" ht="13.5" customHeight="1"/>
    <row r="97725" ht="13.5" customHeight="1"/>
    <row r="97727" ht="13.5" customHeight="1"/>
    <row r="97729" ht="13.5" customHeight="1"/>
    <row r="97731" ht="13.5" customHeight="1"/>
    <row r="97733" ht="13.5" customHeight="1"/>
    <row r="97735" ht="13.5" customHeight="1"/>
    <row r="97737" ht="13.5" customHeight="1"/>
    <row r="97739" ht="13.5" customHeight="1"/>
    <row r="97741" ht="13.5" customHeight="1"/>
    <row r="97743" ht="13.5" customHeight="1"/>
    <row r="97745" ht="13.5" customHeight="1"/>
    <row r="97747" ht="13.5" customHeight="1"/>
    <row r="97749" ht="13.5" customHeight="1"/>
    <row r="97751" ht="13.5" customHeight="1"/>
    <row r="97753" ht="13.5" customHeight="1"/>
    <row r="97755" ht="13.5" customHeight="1"/>
    <row r="97757" ht="13.5" customHeight="1"/>
    <row r="97759" ht="13.5" customHeight="1"/>
    <row r="97761" ht="13.5" customHeight="1"/>
    <row r="97763" ht="13.5" customHeight="1"/>
    <row r="97765" ht="13.5" customHeight="1"/>
    <row r="97767" ht="13.5" customHeight="1"/>
    <row r="97769" ht="13.5" customHeight="1"/>
    <row r="97771" ht="13.5" customHeight="1"/>
    <row r="97773" ht="13.5" customHeight="1"/>
    <row r="97775" ht="13.5" customHeight="1"/>
    <row r="97777" ht="13.5" customHeight="1"/>
    <row r="97779" ht="13.5" customHeight="1"/>
    <row r="97781" ht="13.5" customHeight="1"/>
    <row r="97783" ht="13.5" customHeight="1"/>
    <row r="97785" ht="13.5" customHeight="1"/>
    <row r="97787" ht="13.5" customHeight="1"/>
    <row r="97789" ht="13.5" customHeight="1"/>
    <row r="97791" ht="13.5" customHeight="1"/>
    <row r="97793" ht="13.5" customHeight="1"/>
    <row r="97795" ht="13.5" customHeight="1"/>
    <row r="97797" ht="13.5" customHeight="1"/>
    <row r="97799" ht="13.5" customHeight="1"/>
    <row r="97801" ht="13.5" customHeight="1"/>
    <row r="97803" ht="13.5" customHeight="1"/>
    <row r="97805" ht="13.5" customHeight="1"/>
    <row r="97807" ht="13.5" customHeight="1"/>
    <row r="97809" ht="13.5" customHeight="1"/>
    <row r="97811" ht="13.5" customHeight="1"/>
    <row r="97813" ht="13.5" customHeight="1"/>
    <row r="97815" ht="13.5" customHeight="1"/>
    <row r="97817" ht="13.5" customHeight="1"/>
    <row r="97819" ht="13.5" customHeight="1"/>
    <row r="97821" ht="13.5" customHeight="1"/>
    <row r="97823" ht="13.5" customHeight="1"/>
    <row r="97825" ht="13.5" customHeight="1"/>
    <row r="97827" ht="13.5" customHeight="1"/>
    <row r="97829" ht="13.5" customHeight="1"/>
    <row r="97831" ht="13.5" customHeight="1"/>
    <row r="97833" ht="13.5" customHeight="1"/>
    <row r="97835" ht="13.5" customHeight="1"/>
    <row r="97837" ht="13.5" customHeight="1"/>
    <row r="97839" ht="13.5" customHeight="1"/>
    <row r="97841" ht="13.5" customHeight="1"/>
    <row r="97843" ht="13.5" customHeight="1"/>
    <row r="97845" ht="13.5" customHeight="1"/>
    <row r="97847" ht="13.5" customHeight="1"/>
    <row r="97849" ht="13.5" customHeight="1"/>
    <row r="97851" ht="13.5" customHeight="1"/>
    <row r="97853" ht="13.5" customHeight="1"/>
    <row r="97855" ht="13.5" customHeight="1"/>
    <row r="97857" ht="13.5" customHeight="1"/>
    <row r="97859" ht="13.5" customHeight="1"/>
    <row r="97861" ht="13.5" customHeight="1"/>
    <row r="97863" ht="13.5" customHeight="1"/>
    <row r="97865" ht="13.5" customHeight="1"/>
    <row r="97867" ht="13.5" customHeight="1"/>
    <row r="97869" ht="13.5" customHeight="1"/>
    <row r="97871" ht="13.5" customHeight="1"/>
    <row r="97873" ht="13.5" customHeight="1"/>
    <row r="97875" ht="13.5" customHeight="1"/>
    <row r="97877" ht="13.5" customHeight="1"/>
    <row r="97879" ht="13.5" customHeight="1"/>
    <row r="97881" ht="13.5" customHeight="1"/>
    <row r="97883" ht="13.5" customHeight="1"/>
    <row r="97885" ht="13.5" customHeight="1"/>
    <row r="97887" ht="13.5" customHeight="1"/>
    <row r="97889" ht="13.5" customHeight="1"/>
    <row r="97891" ht="13.5" customHeight="1"/>
    <row r="97893" ht="13.5" customHeight="1"/>
    <row r="97895" ht="13.5" customHeight="1"/>
    <row r="97897" ht="13.5" customHeight="1"/>
    <row r="97899" ht="13.5" customHeight="1"/>
    <row r="97901" ht="13.5" customHeight="1"/>
    <row r="97903" ht="13.5" customHeight="1"/>
    <row r="97905" ht="13.5" customHeight="1"/>
    <row r="97907" ht="13.5" customHeight="1"/>
    <row r="97909" ht="13.5" customHeight="1"/>
    <row r="97911" ht="13.5" customHeight="1"/>
    <row r="97913" ht="13.5" customHeight="1"/>
    <row r="97915" ht="13.5" customHeight="1"/>
    <row r="97917" ht="13.5" customHeight="1"/>
    <row r="97919" ht="13.5" customHeight="1"/>
    <row r="97921" ht="13.5" customHeight="1"/>
    <row r="97923" ht="13.5" customHeight="1"/>
    <row r="97925" ht="13.5" customHeight="1"/>
    <row r="97927" ht="13.5" customHeight="1"/>
    <row r="97929" ht="13.5" customHeight="1"/>
    <row r="97931" ht="13.5" customHeight="1"/>
    <row r="97933" ht="13.5" customHeight="1"/>
    <row r="97935" ht="13.5" customHeight="1"/>
    <row r="97937" ht="13.5" customHeight="1"/>
    <row r="97939" ht="13.5" customHeight="1"/>
    <row r="97941" ht="13.5" customHeight="1"/>
    <row r="97943" ht="13.5" customHeight="1"/>
    <row r="97945" ht="13.5" customHeight="1"/>
    <row r="97947" ht="13.5" customHeight="1"/>
    <row r="97949" ht="13.5" customHeight="1"/>
    <row r="97951" ht="13.5" customHeight="1"/>
    <row r="97953" ht="13.5" customHeight="1"/>
    <row r="97955" ht="13.5" customHeight="1"/>
    <row r="97957" ht="13.5" customHeight="1"/>
    <row r="97959" ht="13.5" customHeight="1"/>
    <row r="97961" ht="13.5" customHeight="1"/>
    <row r="97963" ht="13.5" customHeight="1"/>
    <row r="97965" ht="13.5" customHeight="1"/>
    <row r="97967" ht="13.5" customHeight="1"/>
    <row r="97969" ht="13.5" customHeight="1"/>
    <row r="97971" ht="13.5" customHeight="1"/>
    <row r="97973" ht="13.5" customHeight="1"/>
    <row r="97975" ht="13.5" customHeight="1"/>
    <row r="97977" ht="13.5" customHeight="1"/>
    <row r="97979" ht="13.5" customHeight="1"/>
    <row r="97981" ht="13.5" customHeight="1"/>
    <row r="97983" ht="13.5" customHeight="1"/>
    <row r="97985" ht="13.5" customHeight="1"/>
    <row r="97987" ht="13.5" customHeight="1"/>
    <row r="97989" ht="13.5" customHeight="1"/>
    <row r="97991" ht="13.5" customHeight="1"/>
    <row r="97993" ht="13.5" customHeight="1"/>
    <row r="97995" ht="13.5" customHeight="1"/>
    <row r="97997" ht="13.5" customHeight="1"/>
    <row r="97999" ht="13.5" customHeight="1"/>
    <row r="98001" ht="13.5" customHeight="1"/>
    <row r="98003" ht="13.5" customHeight="1"/>
    <row r="98005" ht="13.5" customHeight="1"/>
    <row r="98007" ht="13.5" customHeight="1"/>
    <row r="98009" ht="13.5" customHeight="1"/>
    <row r="98011" ht="13.5" customHeight="1"/>
    <row r="98013" ht="13.5" customHeight="1"/>
    <row r="98015" ht="13.5" customHeight="1"/>
    <row r="98017" ht="13.5" customHeight="1"/>
    <row r="98019" ht="13.5" customHeight="1"/>
    <row r="98021" ht="13.5" customHeight="1"/>
    <row r="98023" ht="13.5" customHeight="1"/>
    <row r="98025" ht="13.5" customHeight="1"/>
    <row r="98027" ht="13.5" customHeight="1"/>
    <row r="98029" ht="13.5" customHeight="1"/>
    <row r="98031" ht="13.5" customHeight="1"/>
    <row r="98033" ht="13.5" customHeight="1"/>
    <row r="98035" ht="13.5" customHeight="1"/>
    <row r="98037" ht="13.5" customHeight="1"/>
    <row r="98039" ht="13.5" customHeight="1"/>
    <row r="98041" ht="13.5" customHeight="1"/>
    <row r="98043" ht="13.5" customHeight="1"/>
    <row r="98045" ht="13.5" customHeight="1"/>
    <row r="98047" ht="13.5" customHeight="1"/>
    <row r="98049" ht="13.5" customHeight="1"/>
    <row r="98051" ht="13.5" customHeight="1"/>
    <row r="98053" ht="13.5" customHeight="1"/>
    <row r="98055" ht="13.5" customHeight="1"/>
    <row r="98057" ht="13.5" customHeight="1"/>
    <row r="98059" ht="13.5" customHeight="1"/>
    <row r="98061" ht="13.5" customHeight="1"/>
    <row r="98063" ht="13.5" customHeight="1"/>
    <row r="98065" ht="13.5" customHeight="1"/>
    <row r="98067" ht="13.5" customHeight="1"/>
    <row r="98069" ht="13.5" customHeight="1"/>
    <row r="98071" ht="13.5" customHeight="1"/>
    <row r="98073" ht="13.5" customHeight="1"/>
    <row r="98075" ht="13.5" customHeight="1"/>
    <row r="98077" ht="13.5" customHeight="1"/>
    <row r="98079" ht="13.5" customHeight="1"/>
    <row r="98081" ht="13.5" customHeight="1"/>
    <row r="98083" ht="13.5" customHeight="1"/>
    <row r="98085" ht="13.5" customHeight="1"/>
    <row r="98087" ht="13.5" customHeight="1"/>
    <row r="98089" ht="13.5" customHeight="1"/>
    <row r="98091" ht="13.5" customHeight="1"/>
    <row r="98093" ht="13.5" customHeight="1"/>
    <row r="98095" ht="13.5" customHeight="1"/>
    <row r="98097" ht="13.5" customHeight="1"/>
    <row r="98099" ht="13.5" customHeight="1"/>
    <row r="98101" ht="13.5" customHeight="1"/>
    <row r="98103" ht="13.5" customHeight="1"/>
    <row r="98105" ht="13.5" customHeight="1"/>
    <row r="98107" ht="13.5" customHeight="1"/>
    <row r="98109" ht="13.5" customHeight="1"/>
    <row r="98111" ht="13.5" customHeight="1"/>
    <row r="98113" ht="13.5" customHeight="1"/>
    <row r="98115" ht="13.5" customHeight="1"/>
    <row r="98117" ht="13.5" customHeight="1"/>
    <row r="98119" ht="13.5" customHeight="1"/>
    <row r="98121" ht="13.5" customHeight="1"/>
    <row r="98123" ht="13.5" customHeight="1"/>
    <row r="98125" ht="13.5" customHeight="1"/>
    <row r="98127" ht="13.5" customHeight="1"/>
    <row r="98129" ht="13.5" customHeight="1"/>
    <row r="98131" ht="13.5" customHeight="1"/>
    <row r="98133" ht="13.5" customHeight="1"/>
    <row r="98135" ht="13.5" customHeight="1"/>
    <row r="98137" ht="13.5" customHeight="1"/>
    <row r="98139" ht="13.5" customHeight="1"/>
    <row r="98141" ht="13.5" customHeight="1"/>
    <row r="98143" ht="13.5" customHeight="1"/>
    <row r="98145" ht="13.5" customHeight="1"/>
    <row r="98147" ht="13.5" customHeight="1"/>
    <row r="98149" ht="13.5" customHeight="1"/>
    <row r="98151" ht="13.5" customHeight="1"/>
    <row r="98153" ht="13.5" customHeight="1"/>
    <row r="98155" ht="13.5" customHeight="1"/>
    <row r="98157" ht="13.5" customHeight="1"/>
    <row r="98159" ht="13.5" customHeight="1"/>
    <row r="98161" ht="13.5" customHeight="1"/>
    <row r="98163" ht="13.5" customHeight="1"/>
    <row r="98165" ht="13.5" customHeight="1"/>
    <row r="98167" ht="13.5" customHeight="1"/>
    <row r="98169" ht="13.5" customHeight="1"/>
    <row r="98171" ht="13.5" customHeight="1"/>
    <row r="98173" ht="13.5" customHeight="1"/>
    <row r="98175" ht="13.5" customHeight="1"/>
    <row r="98177" ht="13.5" customHeight="1"/>
    <row r="98179" ht="13.5" customHeight="1"/>
    <row r="98181" ht="13.5" customHeight="1"/>
    <row r="98183" ht="13.5" customHeight="1"/>
    <row r="98185" ht="13.5" customHeight="1"/>
    <row r="98187" ht="13.5" customHeight="1"/>
    <row r="98189" ht="13.5" customHeight="1"/>
    <row r="98191" ht="13.5" customHeight="1"/>
    <row r="98193" ht="13.5" customHeight="1"/>
    <row r="98195" ht="13.5" customHeight="1"/>
    <row r="98197" ht="13.5" customHeight="1"/>
    <row r="98199" ht="13.5" customHeight="1"/>
    <row r="98201" ht="13.5" customHeight="1"/>
    <row r="98203" ht="13.5" customHeight="1"/>
    <row r="98205" ht="13.5" customHeight="1"/>
    <row r="98207" ht="13.5" customHeight="1"/>
    <row r="98209" ht="13.5" customHeight="1"/>
    <row r="98211" ht="13.5" customHeight="1"/>
    <row r="98213" ht="13.5" customHeight="1"/>
    <row r="98215" ht="13.5" customHeight="1"/>
    <row r="98217" ht="13.5" customHeight="1"/>
    <row r="98219" ht="13.5" customHeight="1"/>
    <row r="98221" ht="13.5" customHeight="1"/>
    <row r="98223" ht="13.5" customHeight="1"/>
    <row r="98225" ht="13.5" customHeight="1"/>
    <row r="98227" ht="13.5" customHeight="1"/>
    <row r="98229" ht="13.5" customHeight="1"/>
    <row r="98231" ht="13.5" customHeight="1"/>
    <row r="98233" ht="13.5" customHeight="1"/>
    <row r="98235" ht="13.5" customHeight="1"/>
    <row r="98237" ht="13.5" customHeight="1"/>
    <row r="98239" ht="13.5" customHeight="1"/>
    <row r="98241" ht="13.5" customHeight="1"/>
    <row r="98243" ht="13.5" customHeight="1"/>
    <row r="98245" ht="13.5" customHeight="1"/>
    <row r="98247" ht="13.5" customHeight="1"/>
    <row r="98249" ht="13.5" customHeight="1"/>
    <row r="98251" ht="13.5" customHeight="1"/>
    <row r="98253" ht="13.5" customHeight="1"/>
    <row r="98255" ht="13.5" customHeight="1"/>
    <row r="98257" ht="13.5" customHeight="1"/>
    <row r="98259" ht="13.5" customHeight="1"/>
    <row r="98261" ht="13.5" customHeight="1"/>
    <row r="98263" ht="13.5" customHeight="1"/>
    <row r="98265" ht="13.5" customHeight="1"/>
    <row r="98267" ht="13.5" customHeight="1"/>
    <row r="98269" ht="13.5" customHeight="1"/>
    <row r="98271" ht="13.5" customHeight="1"/>
    <row r="98273" ht="13.5" customHeight="1"/>
    <row r="98275" ht="13.5" customHeight="1"/>
    <row r="98277" ht="13.5" customHeight="1"/>
    <row r="98279" ht="13.5" customHeight="1"/>
    <row r="98281" ht="13.5" customHeight="1"/>
    <row r="98283" ht="13.5" customHeight="1"/>
    <row r="98285" ht="13.5" customHeight="1"/>
    <row r="98287" ht="13.5" customHeight="1"/>
    <row r="98289" ht="13.5" customHeight="1"/>
    <row r="98291" ht="13.5" customHeight="1"/>
    <row r="98293" ht="13.5" customHeight="1"/>
    <row r="98295" ht="13.5" customHeight="1"/>
    <row r="98297" ht="13.5" customHeight="1"/>
    <row r="98299" ht="13.5" customHeight="1"/>
    <row r="98301" ht="13.5" customHeight="1"/>
    <row r="98303" ht="13.5" customHeight="1"/>
    <row r="98305" ht="13.5" customHeight="1"/>
    <row r="98307" ht="13.5" customHeight="1"/>
    <row r="98309" ht="13.5" customHeight="1"/>
    <row r="98311" ht="13.5" customHeight="1"/>
    <row r="98313" ht="13.5" customHeight="1"/>
    <row r="98315" ht="13.5" customHeight="1"/>
    <row r="98317" ht="13.5" customHeight="1"/>
    <row r="98319" ht="13.5" customHeight="1"/>
    <row r="98321" ht="13.5" customHeight="1"/>
    <row r="98323" ht="13.5" customHeight="1"/>
    <row r="98325" ht="13.5" customHeight="1"/>
    <row r="98327" ht="13.5" customHeight="1"/>
    <row r="98329" ht="13.5" customHeight="1"/>
    <row r="98331" ht="13.5" customHeight="1"/>
    <row r="98333" ht="13.5" customHeight="1"/>
    <row r="98335" ht="13.5" customHeight="1"/>
    <row r="98337" ht="13.5" customHeight="1"/>
    <row r="98339" ht="13.5" customHeight="1"/>
    <row r="98341" ht="13.5" customHeight="1"/>
    <row r="98343" ht="13.5" customHeight="1"/>
    <row r="98345" ht="13.5" customHeight="1"/>
    <row r="98347" ht="13.5" customHeight="1"/>
    <row r="98349" ht="13.5" customHeight="1"/>
    <row r="98351" ht="13.5" customHeight="1"/>
    <row r="98353" ht="13.5" customHeight="1"/>
    <row r="98355" ht="13.5" customHeight="1"/>
    <row r="98357" ht="13.5" customHeight="1"/>
    <row r="98359" ht="13.5" customHeight="1"/>
    <row r="98361" ht="13.5" customHeight="1"/>
    <row r="98363" ht="13.5" customHeight="1"/>
    <row r="98365" ht="13.5" customHeight="1"/>
    <row r="98367" ht="13.5" customHeight="1"/>
    <row r="98369" ht="13.5" customHeight="1"/>
    <row r="98371" ht="13.5" customHeight="1"/>
    <row r="98373" ht="13.5" customHeight="1"/>
    <row r="98375" ht="13.5" customHeight="1"/>
    <row r="98377" ht="13.5" customHeight="1"/>
    <row r="98379" ht="13.5" customHeight="1"/>
    <row r="98381" ht="13.5" customHeight="1"/>
    <row r="98383" ht="13.5" customHeight="1"/>
    <row r="98385" ht="13.5" customHeight="1"/>
    <row r="98387" ht="13.5" customHeight="1"/>
    <row r="98389" ht="13.5" customHeight="1"/>
    <row r="98391" ht="13.5" customHeight="1"/>
    <row r="98393" ht="13.5" customHeight="1"/>
    <row r="98395" ht="13.5" customHeight="1"/>
    <row r="98397" ht="13.5" customHeight="1"/>
    <row r="98399" ht="13.5" customHeight="1"/>
    <row r="98401" ht="13.5" customHeight="1"/>
    <row r="98403" ht="13.5" customHeight="1"/>
    <row r="98405" ht="13.5" customHeight="1"/>
    <row r="98407" ht="13.5" customHeight="1"/>
    <row r="98409" ht="13.5" customHeight="1"/>
    <row r="98411" ht="13.5" customHeight="1"/>
    <row r="98413" ht="13.5" customHeight="1"/>
    <row r="98415" ht="13.5" customHeight="1"/>
    <row r="98417" ht="13.5" customHeight="1"/>
    <row r="98419" ht="13.5" customHeight="1"/>
    <row r="98421" ht="13.5" customHeight="1"/>
    <row r="98423" ht="13.5" customHeight="1"/>
    <row r="98425" ht="13.5" customHeight="1"/>
    <row r="98427" ht="13.5" customHeight="1"/>
    <row r="98429" ht="13.5" customHeight="1"/>
    <row r="98431" ht="13.5" customHeight="1"/>
    <row r="98433" ht="13.5" customHeight="1"/>
    <row r="98435" ht="13.5" customHeight="1"/>
    <row r="98437" ht="13.5" customHeight="1"/>
    <row r="98439" ht="13.5" customHeight="1"/>
    <row r="98441" ht="13.5" customHeight="1"/>
    <row r="98443" ht="13.5" customHeight="1"/>
    <row r="98445" ht="13.5" customHeight="1"/>
    <row r="98447" ht="13.5" customHeight="1"/>
    <row r="98449" ht="13.5" customHeight="1"/>
    <row r="98451" ht="13.5" customHeight="1"/>
    <row r="98453" ht="13.5" customHeight="1"/>
    <row r="98455" ht="13.5" customHeight="1"/>
    <row r="98457" ht="13.5" customHeight="1"/>
    <row r="98459" ht="13.5" customHeight="1"/>
    <row r="98461" ht="13.5" customHeight="1"/>
    <row r="98463" ht="13.5" customHeight="1"/>
    <row r="98465" ht="13.5" customHeight="1"/>
    <row r="98467" ht="13.5" customHeight="1"/>
    <row r="98469" ht="13.5" customHeight="1"/>
    <row r="98471" ht="13.5" customHeight="1"/>
    <row r="98473" ht="13.5" customHeight="1"/>
    <row r="98475" ht="13.5" customHeight="1"/>
    <row r="98477" ht="13.5" customHeight="1"/>
    <row r="98479" ht="13.5" customHeight="1"/>
    <row r="98481" ht="13.5" customHeight="1"/>
    <row r="98483" ht="13.5" customHeight="1"/>
    <row r="98485" ht="13.5" customHeight="1"/>
    <row r="98487" ht="13.5" customHeight="1"/>
    <row r="98489" ht="13.5" customHeight="1"/>
    <row r="98491" ht="13.5" customHeight="1"/>
    <row r="98493" ht="13.5" customHeight="1"/>
    <row r="98495" ht="13.5" customHeight="1"/>
    <row r="98497" ht="13.5" customHeight="1"/>
    <row r="98499" ht="13.5" customHeight="1"/>
    <row r="98501" ht="13.5" customHeight="1"/>
    <row r="98503" ht="13.5" customHeight="1"/>
    <row r="98505" ht="13.5" customHeight="1"/>
    <row r="98507" ht="13.5" customHeight="1"/>
    <row r="98509" ht="13.5" customHeight="1"/>
    <row r="98511" ht="13.5" customHeight="1"/>
    <row r="98513" ht="13.5" customHeight="1"/>
    <row r="98515" ht="13.5" customHeight="1"/>
    <row r="98517" ht="13.5" customHeight="1"/>
    <row r="98519" ht="13.5" customHeight="1"/>
    <row r="98521" ht="13.5" customHeight="1"/>
    <row r="98523" ht="13.5" customHeight="1"/>
    <row r="98525" ht="13.5" customHeight="1"/>
    <row r="98527" ht="13.5" customHeight="1"/>
    <row r="98529" ht="13.5" customHeight="1"/>
    <row r="98531" ht="13.5" customHeight="1"/>
    <row r="98533" ht="13.5" customHeight="1"/>
    <row r="98535" ht="13.5" customHeight="1"/>
    <row r="98537" ht="13.5" customHeight="1"/>
    <row r="98539" ht="13.5" customHeight="1"/>
    <row r="98541" ht="13.5" customHeight="1"/>
    <row r="98543" ht="13.5" customHeight="1"/>
    <row r="98545" ht="13.5" customHeight="1"/>
    <row r="98547" ht="13.5" customHeight="1"/>
    <row r="98549" ht="13.5" customHeight="1"/>
    <row r="98551" ht="13.5" customHeight="1"/>
    <row r="98553" ht="13.5" customHeight="1"/>
    <row r="98555" ht="13.5" customHeight="1"/>
    <row r="98557" ht="13.5" customHeight="1"/>
    <row r="98559" ht="13.5" customHeight="1"/>
    <row r="98561" ht="13.5" customHeight="1"/>
    <row r="98563" ht="13.5" customHeight="1"/>
    <row r="98565" ht="13.5" customHeight="1"/>
    <row r="98567" ht="13.5" customHeight="1"/>
    <row r="98569" ht="13.5" customHeight="1"/>
    <row r="98571" ht="13.5" customHeight="1"/>
    <row r="98573" ht="13.5" customHeight="1"/>
    <row r="98575" ht="13.5" customHeight="1"/>
    <row r="98577" ht="13.5" customHeight="1"/>
    <row r="98579" ht="13.5" customHeight="1"/>
    <row r="98581" ht="13.5" customHeight="1"/>
    <row r="98583" ht="13.5" customHeight="1"/>
    <row r="98585" ht="13.5" customHeight="1"/>
    <row r="98587" ht="13.5" customHeight="1"/>
    <row r="98589" ht="13.5" customHeight="1"/>
    <row r="98591" ht="13.5" customHeight="1"/>
    <row r="98593" ht="13.5" customHeight="1"/>
    <row r="98595" ht="13.5" customHeight="1"/>
    <row r="98597" ht="13.5" customHeight="1"/>
    <row r="98599" ht="13.5" customHeight="1"/>
    <row r="98601" ht="13.5" customHeight="1"/>
    <row r="98603" ht="13.5" customHeight="1"/>
    <row r="98605" ht="13.5" customHeight="1"/>
    <row r="98607" ht="13.5" customHeight="1"/>
    <row r="98609" ht="13.5" customHeight="1"/>
    <row r="98611" ht="13.5" customHeight="1"/>
    <row r="98613" ht="13.5" customHeight="1"/>
    <row r="98615" ht="13.5" customHeight="1"/>
    <row r="98617" ht="13.5" customHeight="1"/>
    <row r="98619" ht="13.5" customHeight="1"/>
    <row r="98621" ht="13.5" customHeight="1"/>
    <row r="98623" ht="13.5" customHeight="1"/>
    <row r="98625" ht="13.5" customHeight="1"/>
    <row r="98627" ht="13.5" customHeight="1"/>
    <row r="98629" ht="13.5" customHeight="1"/>
    <row r="98631" ht="13.5" customHeight="1"/>
    <row r="98633" ht="13.5" customHeight="1"/>
    <row r="98635" ht="13.5" customHeight="1"/>
    <row r="98637" ht="13.5" customHeight="1"/>
    <row r="98639" ht="13.5" customHeight="1"/>
    <row r="98641" ht="13.5" customHeight="1"/>
    <row r="98643" ht="13.5" customHeight="1"/>
    <row r="98645" ht="13.5" customHeight="1"/>
    <row r="98647" ht="13.5" customHeight="1"/>
    <row r="98649" ht="13.5" customHeight="1"/>
    <row r="98651" ht="13.5" customHeight="1"/>
    <row r="98653" ht="13.5" customHeight="1"/>
    <row r="98655" ht="13.5" customHeight="1"/>
    <row r="98657" ht="13.5" customHeight="1"/>
    <row r="98659" ht="13.5" customHeight="1"/>
    <row r="98661" ht="13.5" customHeight="1"/>
    <row r="98663" ht="13.5" customHeight="1"/>
    <row r="98665" ht="13.5" customHeight="1"/>
    <row r="98667" ht="13.5" customHeight="1"/>
    <row r="98669" ht="13.5" customHeight="1"/>
    <row r="98671" ht="13.5" customHeight="1"/>
    <row r="98673" ht="13.5" customHeight="1"/>
    <row r="98675" ht="13.5" customHeight="1"/>
    <row r="98677" ht="13.5" customHeight="1"/>
    <row r="98679" ht="13.5" customHeight="1"/>
    <row r="98681" ht="13.5" customHeight="1"/>
    <row r="98683" ht="13.5" customHeight="1"/>
    <row r="98685" ht="13.5" customHeight="1"/>
    <row r="98687" ht="13.5" customHeight="1"/>
    <row r="98689" ht="13.5" customHeight="1"/>
    <row r="98691" ht="13.5" customHeight="1"/>
    <row r="98693" ht="13.5" customHeight="1"/>
    <row r="98695" ht="13.5" customHeight="1"/>
    <row r="98697" ht="13.5" customHeight="1"/>
    <row r="98699" ht="13.5" customHeight="1"/>
    <row r="98701" ht="13.5" customHeight="1"/>
    <row r="98703" ht="13.5" customHeight="1"/>
    <row r="98705" ht="13.5" customHeight="1"/>
    <row r="98707" ht="13.5" customHeight="1"/>
    <row r="98709" ht="13.5" customHeight="1"/>
    <row r="98711" ht="13.5" customHeight="1"/>
    <row r="98713" ht="13.5" customHeight="1"/>
    <row r="98715" ht="13.5" customHeight="1"/>
    <row r="98717" ht="13.5" customHeight="1"/>
    <row r="98719" ht="13.5" customHeight="1"/>
    <row r="98721" ht="13.5" customHeight="1"/>
    <row r="98723" ht="13.5" customHeight="1"/>
    <row r="98725" ht="13.5" customHeight="1"/>
    <row r="98727" ht="13.5" customHeight="1"/>
    <row r="98729" ht="13.5" customHeight="1"/>
    <row r="98731" ht="13.5" customHeight="1"/>
    <row r="98733" ht="13.5" customHeight="1"/>
    <row r="98735" ht="13.5" customHeight="1"/>
    <row r="98737" ht="13.5" customHeight="1"/>
    <row r="98739" ht="13.5" customHeight="1"/>
    <row r="98741" ht="13.5" customHeight="1"/>
    <row r="98743" ht="13.5" customHeight="1"/>
    <row r="98745" ht="13.5" customHeight="1"/>
    <row r="98747" ht="13.5" customHeight="1"/>
    <row r="98749" ht="13.5" customHeight="1"/>
    <row r="98751" ht="13.5" customHeight="1"/>
    <row r="98753" ht="13.5" customHeight="1"/>
    <row r="98755" ht="13.5" customHeight="1"/>
    <row r="98757" ht="13.5" customHeight="1"/>
    <row r="98759" ht="13.5" customHeight="1"/>
    <row r="98761" ht="13.5" customHeight="1"/>
    <row r="98763" ht="13.5" customHeight="1"/>
    <row r="98765" ht="13.5" customHeight="1"/>
    <row r="98767" ht="13.5" customHeight="1"/>
    <row r="98769" ht="13.5" customHeight="1"/>
    <row r="98771" ht="13.5" customHeight="1"/>
    <row r="98773" ht="13.5" customHeight="1"/>
    <row r="98775" ht="13.5" customHeight="1"/>
    <row r="98777" ht="13.5" customHeight="1"/>
    <row r="98779" ht="13.5" customHeight="1"/>
    <row r="98781" ht="13.5" customHeight="1"/>
    <row r="98783" ht="13.5" customHeight="1"/>
    <row r="98785" ht="13.5" customHeight="1"/>
    <row r="98787" ht="13.5" customHeight="1"/>
    <row r="98789" ht="13.5" customHeight="1"/>
    <row r="98791" ht="13.5" customHeight="1"/>
    <row r="98793" ht="13.5" customHeight="1"/>
    <row r="98795" ht="13.5" customHeight="1"/>
    <row r="98797" ht="13.5" customHeight="1"/>
    <row r="98799" ht="13.5" customHeight="1"/>
    <row r="98801" ht="13.5" customHeight="1"/>
    <row r="98803" ht="13.5" customHeight="1"/>
    <row r="98805" ht="13.5" customHeight="1"/>
    <row r="98807" ht="13.5" customHeight="1"/>
    <row r="98809" ht="13.5" customHeight="1"/>
    <row r="98811" ht="13.5" customHeight="1"/>
    <row r="98813" ht="13.5" customHeight="1"/>
    <row r="98815" ht="13.5" customHeight="1"/>
    <row r="98817" ht="13.5" customHeight="1"/>
    <row r="98819" ht="13.5" customHeight="1"/>
    <row r="98821" ht="13.5" customHeight="1"/>
    <row r="98823" ht="13.5" customHeight="1"/>
    <row r="98825" ht="13.5" customHeight="1"/>
    <row r="98827" ht="13.5" customHeight="1"/>
    <row r="98829" ht="13.5" customHeight="1"/>
    <row r="98831" ht="13.5" customHeight="1"/>
    <row r="98833" ht="13.5" customHeight="1"/>
    <row r="98835" ht="13.5" customHeight="1"/>
    <row r="98837" ht="13.5" customHeight="1"/>
    <row r="98839" ht="13.5" customHeight="1"/>
    <row r="98841" ht="13.5" customHeight="1"/>
    <row r="98843" ht="13.5" customHeight="1"/>
    <row r="98845" ht="13.5" customHeight="1"/>
    <row r="98847" ht="13.5" customHeight="1"/>
    <row r="98849" ht="13.5" customHeight="1"/>
    <row r="98851" ht="13.5" customHeight="1"/>
    <row r="98853" ht="13.5" customHeight="1"/>
    <row r="98855" ht="13.5" customHeight="1"/>
    <row r="98857" ht="13.5" customHeight="1"/>
    <row r="98859" ht="13.5" customHeight="1"/>
    <row r="98861" ht="13.5" customHeight="1"/>
    <row r="98863" ht="13.5" customHeight="1"/>
    <row r="98865" ht="13.5" customHeight="1"/>
    <row r="98867" ht="13.5" customHeight="1"/>
    <row r="98869" ht="13.5" customHeight="1"/>
    <row r="98871" ht="13.5" customHeight="1"/>
    <row r="98873" ht="13.5" customHeight="1"/>
    <row r="98875" ht="13.5" customHeight="1"/>
    <row r="98877" ht="13.5" customHeight="1"/>
    <row r="98879" ht="13.5" customHeight="1"/>
    <row r="98881" ht="13.5" customHeight="1"/>
    <row r="98883" ht="13.5" customHeight="1"/>
    <row r="98885" ht="13.5" customHeight="1"/>
    <row r="98887" ht="13.5" customHeight="1"/>
    <row r="98889" ht="13.5" customHeight="1"/>
    <row r="98891" ht="13.5" customHeight="1"/>
    <row r="98893" ht="13.5" customHeight="1"/>
    <row r="98895" ht="13.5" customHeight="1"/>
    <row r="98897" ht="13.5" customHeight="1"/>
    <row r="98899" ht="13.5" customHeight="1"/>
    <row r="98901" ht="13.5" customHeight="1"/>
    <row r="98903" ht="13.5" customHeight="1"/>
    <row r="98905" ht="13.5" customHeight="1"/>
    <row r="98907" ht="13.5" customHeight="1"/>
    <row r="98909" ht="13.5" customHeight="1"/>
    <row r="98911" ht="13.5" customHeight="1"/>
    <row r="98913" ht="13.5" customHeight="1"/>
    <row r="98915" ht="13.5" customHeight="1"/>
    <row r="98917" ht="13.5" customHeight="1"/>
    <row r="98919" ht="13.5" customHeight="1"/>
    <row r="98921" ht="13.5" customHeight="1"/>
    <row r="98923" ht="13.5" customHeight="1"/>
    <row r="98925" ht="13.5" customHeight="1"/>
    <row r="98927" ht="13.5" customHeight="1"/>
    <row r="98929" ht="13.5" customHeight="1"/>
    <row r="98931" ht="13.5" customHeight="1"/>
    <row r="98933" ht="13.5" customHeight="1"/>
    <row r="98935" ht="13.5" customHeight="1"/>
    <row r="98937" ht="13.5" customHeight="1"/>
    <row r="98939" ht="13.5" customHeight="1"/>
    <row r="98941" ht="13.5" customHeight="1"/>
    <row r="98943" ht="13.5" customHeight="1"/>
    <row r="98945" ht="13.5" customHeight="1"/>
    <row r="98947" ht="13.5" customHeight="1"/>
    <row r="98949" ht="13.5" customHeight="1"/>
    <row r="98951" ht="13.5" customHeight="1"/>
    <row r="98953" ht="13.5" customHeight="1"/>
    <row r="98955" ht="13.5" customHeight="1"/>
    <row r="98957" ht="13.5" customHeight="1"/>
    <row r="98959" ht="13.5" customHeight="1"/>
    <row r="98961" ht="13.5" customHeight="1"/>
    <row r="98963" ht="13.5" customHeight="1"/>
    <row r="98965" ht="13.5" customHeight="1"/>
    <row r="98967" ht="13.5" customHeight="1"/>
    <row r="98969" ht="13.5" customHeight="1"/>
    <row r="98971" ht="13.5" customHeight="1"/>
    <row r="98973" ht="13.5" customHeight="1"/>
    <row r="98975" ht="13.5" customHeight="1"/>
    <row r="98977" ht="13.5" customHeight="1"/>
    <row r="98979" ht="13.5" customHeight="1"/>
    <row r="98981" ht="13.5" customHeight="1"/>
    <row r="98983" ht="13.5" customHeight="1"/>
    <row r="98985" ht="13.5" customHeight="1"/>
    <row r="98987" ht="13.5" customHeight="1"/>
    <row r="98989" ht="13.5" customHeight="1"/>
    <row r="98991" ht="13.5" customHeight="1"/>
    <row r="98993" ht="13.5" customHeight="1"/>
    <row r="98995" ht="13.5" customHeight="1"/>
    <row r="98997" ht="13.5" customHeight="1"/>
    <row r="98999" ht="13.5" customHeight="1"/>
    <row r="99001" ht="13.5" customHeight="1"/>
    <row r="99003" ht="13.5" customHeight="1"/>
    <row r="99005" ht="13.5" customHeight="1"/>
    <row r="99007" ht="13.5" customHeight="1"/>
    <row r="99009" ht="13.5" customHeight="1"/>
    <row r="99011" ht="13.5" customHeight="1"/>
    <row r="99013" ht="13.5" customHeight="1"/>
    <row r="99015" ht="13.5" customHeight="1"/>
    <row r="99017" ht="13.5" customHeight="1"/>
    <row r="99019" ht="13.5" customHeight="1"/>
    <row r="99021" ht="13.5" customHeight="1"/>
    <row r="99023" ht="13.5" customHeight="1"/>
    <row r="99025" ht="13.5" customHeight="1"/>
    <row r="99027" ht="13.5" customHeight="1"/>
    <row r="99029" ht="13.5" customHeight="1"/>
    <row r="99031" ht="13.5" customHeight="1"/>
    <row r="99033" ht="13.5" customHeight="1"/>
    <row r="99035" ht="13.5" customHeight="1"/>
    <row r="99037" ht="13.5" customHeight="1"/>
    <row r="99039" ht="13.5" customHeight="1"/>
    <row r="99041" ht="13.5" customHeight="1"/>
    <row r="99043" ht="13.5" customHeight="1"/>
    <row r="99045" ht="13.5" customHeight="1"/>
    <row r="99047" ht="13.5" customHeight="1"/>
    <row r="99049" ht="13.5" customHeight="1"/>
    <row r="99051" ht="13.5" customHeight="1"/>
    <row r="99053" ht="13.5" customHeight="1"/>
    <row r="99055" ht="13.5" customHeight="1"/>
    <row r="99057" ht="13.5" customHeight="1"/>
    <row r="99059" ht="13.5" customHeight="1"/>
    <row r="99061" ht="13.5" customHeight="1"/>
    <row r="99063" ht="13.5" customHeight="1"/>
    <row r="99065" ht="13.5" customHeight="1"/>
    <row r="99067" ht="13.5" customHeight="1"/>
    <row r="99069" ht="13.5" customHeight="1"/>
    <row r="99071" ht="13.5" customHeight="1"/>
    <row r="99073" ht="13.5" customHeight="1"/>
    <row r="99075" ht="13.5" customHeight="1"/>
    <row r="99077" ht="13.5" customHeight="1"/>
    <row r="99079" ht="13.5" customHeight="1"/>
    <row r="99081" ht="13.5" customHeight="1"/>
    <row r="99083" ht="13.5" customHeight="1"/>
    <row r="99085" ht="13.5" customHeight="1"/>
    <row r="99087" ht="13.5" customHeight="1"/>
    <row r="99089" ht="13.5" customHeight="1"/>
    <row r="99091" ht="13.5" customHeight="1"/>
    <row r="99093" ht="13.5" customHeight="1"/>
    <row r="99095" ht="13.5" customHeight="1"/>
    <row r="99097" ht="13.5" customHeight="1"/>
    <row r="99099" ht="13.5" customHeight="1"/>
    <row r="99101" ht="13.5" customHeight="1"/>
    <row r="99103" ht="13.5" customHeight="1"/>
    <row r="99105" ht="13.5" customHeight="1"/>
    <row r="99107" ht="13.5" customHeight="1"/>
    <row r="99109" ht="13.5" customHeight="1"/>
    <row r="99111" ht="13.5" customHeight="1"/>
    <row r="99113" ht="13.5" customHeight="1"/>
    <row r="99115" ht="13.5" customHeight="1"/>
    <row r="99117" ht="13.5" customHeight="1"/>
    <row r="99119" ht="13.5" customHeight="1"/>
    <row r="99121" ht="13.5" customHeight="1"/>
    <row r="99123" ht="13.5" customHeight="1"/>
    <row r="99125" ht="13.5" customHeight="1"/>
    <row r="99127" ht="13.5" customHeight="1"/>
    <row r="99129" ht="13.5" customHeight="1"/>
    <row r="99131" ht="13.5" customHeight="1"/>
    <row r="99133" ht="13.5" customHeight="1"/>
    <row r="99135" ht="13.5" customHeight="1"/>
    <row r="99137" ht="13.5" customHeight="1"/>
    <row r="99139" ht="13.5" customHeight="1"/>
    <row r="99141" ht="13.5" customHeight="1"/>
    <row r="99143" ht="13.5" customHeight="1"/>
    <row r="99145" ht="13.5" customHeight="1"/>
    <row r="99147" ht="13.5" customHeight="1"/>
    <row r="99149" ht="13.5" customHeight="1"/>
    <row r="99151" ht="13.5" customHeight="1"/>
    <row r="99153" ht="13.5" customHeight="1"/>
    <row r="99155" ht="13.5" customHeight="1"/>
    <row r="99157" ht="13.5" customHeight="1"/>
    <row r="99159" ht="13.5" customHeight="1"/>
    <row r="99161" ht="13.5" customHeight="1"/>
    <row r="99163" ht="13.5" customHeight="1"/>
    <row r="99165" ht="13.5" customHeight="1"/>
    <row r="99167" ht="13.5" customHeight="1"/>
    <row r="99169" ht="13.5" customHeight="1"/>
    <row r="99171" ht="13.5" customHeight="1"/>
    <row r="99173" ht="13.5" customHeight="1"/>
    <row r="99175" ht="13.5" customHeight="1"/>
    <row r="99177" ht="13.5" customHeight="1"/>
    <row r="99179" ht="13.5" customHeight="1"/>
    <row r="99181" ht="13.5" customHeight="1"/>
    <row r="99183" ht="13.5" customHeight="1"/>
    <row r="99185" ht="13.5" customHeight="1"/>
    <row r="99187" ht="13.5" customHeight="1"/>
    <row r="99189" ht="13.5" customHeight="1"/>
    <row r="99191" ht="13.5" customHeight="1"/>
    <row r="99193" ht="13.5" customHeight="1"/>
    <row r="99195" ht="13.5" customHeight="1"/>
    <row r="99197" ht="13.5" customHeight="1"/>
    <row r="99199" ht="13.5" customHeight="1"/>
    <row r="99201" ht="13.5" customHeight="1"/>
    <row r="99203" ht="13.5" customHeight="1"/>
    <row r="99205" ht="13.5" customHeight="1"/>
    <row r="99207" ht="13.5" customHeight="1"/>
    <row r="99209" ht="13.5" customHeight="1"/>
    <row r="99211" ht="13.5" customHeight="1"/>
    <row r="99213" ht="13.5" customHeight="1"/>
    <row r="99215" ht="13.5" customHeight="1"/>
    <row r="99217" ht="13.5" customHeight="1"/>
    <row r="99219" ht="13.5" customHeight="1"/>
    <row r="99221" ht="13.5" customHeight="1"/>
    <row r="99223" ht="13.5" customHeight="1"/>
    <row r="99225" ht="13.5" customHeight="1"/>
    <row r="99227" ht="13.5" customHeight="1"/>
    <row r="99229" ht="13.5" customHeight="1"/>
    <row r="99231" ht="13.5" customHeight="1"/>
    <row r="99233" ht="13.5" customHeight="1"/>
    <row r="99235" ht="13.5" customHeight="1"/>
    <row r="99237" ht="13.5" customHeight="1"/>
    <row r="99239" ht="13.5" customHeight="1"/>
    <row r="99241" ht="13.5" customHeight="1"/>
    <row r="99243" ht="13.5" customHeight="1"/>
    <row r="99245" ht="13.5" customHeight="1"/>
    <row r="99247" ht="13.5" customHeight="1"/>
    <row r="99249" ht="13.5" customHeight="1"/>
    <row r="99251" ht="13.5" customHeight="1"/>
    <row r="99253" ht="13.5" customHeight="1"/>
    <row r="99255" ht="13.5" customHeight="1"/>
    <row r="99257" ht="13.5" customHeight="1"/>
    <row r="99259" ht="13.5" customHeight="1"/>
    <row r="99261" ht="13.5" customHeight="1"/>
    <row r="99263" ht="13.5" customHeight="1"/>
    <row r="99265" ht="13.5" customHeight="1"/>
    <row r="99267" ht="13.5" customHeight="1"/>
    <row r="99269" ht="13.5" customHeight="1"/>
    <row r="99271" ht="13.5" customHeight="1"/>
    <row r="99273" ht="13.5" customHeight="1"/>
    <row r="99275" ht="13.5" customHeight="1"/>
    <row r="99277" ht="13.5" customHeight="1"/>
    <row r="99279" ht="13.5" customHeight="1"/>
    <row r="99281" ht="13.5" customHeight="1"/>
    <row r="99283" ht="13.5" customHeight="1"/>
    <row r="99285" ht="13.5" customHeight="1"/>
    <row r="99287" ht="13.5" customHeight="1"/>
    <row r="99289" ht="13.5" customHeight="1"/>
    <row r="99291" ht="13.5" customHeight="1"/>
    <row r="99293" ht="13.5" customHeight="1"/>
    <row r="99295" ht="13.5" customHeight="1"/>
    <row r="99297" ht="13.5" customHeight="1"/>
    <row r="99299" ht="13.5" customHeight="1"/>
    <row r="99301" ht="13.5" customHeight="1"/>
    <row r="99303" ht="13.5" customHeight="1"/>
    <row r="99305" ht="13.5" customHeight="1"/>
    <row r="99307" ht="13.5" customHeight="1"/>
    <row r="99309" ht="13.5" customHeight="1"/>
    <row r="99311" ht="13.5" customHeight="1"/>
    <row r="99313" ht="13.5" customHeight="1"/>
    <row r="99315" ht="13.5" customHeight="1"/>
    <row r="99317" ht="13.5" customHeight="1"/>
    <row r="99319" ht="13.5" customHeight="1"/>
    <row r="99321" ht="13.5" customHeight="1"/>
    <row r="99323" ht="13.5" customHeight="1"/>
    <row r="99325" ht="13.5" customHeight="1"/>
    <row r="99327" ht="13.5" customHeight="1"/>
    <row r="99329" ht="13.5" customHeight="1"/>
    <row r="99331" ht="13.5" customHeight="1"/>
    <row r="99333" ht="13.5" customHeight="1"/>
    <row r="99335" ht="13.5" customHeight="1"/>
    <row r="99337" ht="13.5" customHeight="1"/>
    <row r="99339" ht="13.5" customHeight="1"/>
    <row r="99341" ht="13.5" customHeight="1"/>
    <row r="99343" ht="13.5" customHeight="1"/>
    <row r="99345" ht="13.5" customHeight="1"/>
    <row r="99347" ht="13.5" customHeight="1"/>
    <row r="99349" ht="13.5" customHeight="1"/>
    <row r="99351" ht="13.5" customHeight="1"/>
    <row r="99353" ht="13.5" customHeight="1"/>
    <row r="99355" ht="13.5" customHeight="1"/>
    <row r="99357" ht="13.5" customHeight="1"/>
    <row r="99359" ht="13.5" customHeight="1"/>
    <row r="99361" ht="13.5" customHeight="1"/>
    <row r="99363" ht="13.5" customHeight="1"/>
    <row r="99365" ht="13.5" customHeight="1"/>
    <row r="99367" ht="13.5" customHeight="1"/>
    <row r="99369" ht="13.5" customHeight="1"/>
    <row r="99371" ht="13.5" customHeight="1"/>
    <row r="99373" ht="13.5" customHeight="1"/>
    <row r="99375" ht="13.5" customHeight="1"/>
    <row r="99377" ht="13.5" customHeight="1"/>
    <row r="99379" ht="13.5" customHeight="1"/>
    <row r="99381" ht="13.5" customHeight="1"/>
    <row r="99383" ht="13.5" customHeight="1"/>
    <row r="99385" ht="13.5" customHeight="1"/>
    <row r="99387" ht="13.5" customHeight="1"/>
    <row r="99389" ht="13.5" customHeight="1"/>
    <row r="99391" ht="13.5" customHeight="1"/>
    <row r="99393" ht="13.5" customHeight="1"/>
    <row r="99395" ht="13.5" customHeight="1"/>
    <row r="99397" ht="13.5" customHeight="1"/>
    <row r="99399" ht="13.5" customHeight="1"/>
    <row r="99401" ht="13.5" customHeight="1"/>
    <row r="99403" ht="13.5" customHeight="1"/>
    <row r="99405" ht="13.5" customHeight="1"/>
    <row r="99407" ht="13.5" customHeight="1"/>
    <row r="99409" ht="13.5" customHeight="1"/>
    <row r="99411" ht="13.5" customHeight="1"/>
    <row r="99413" ht="13.5" customHeight="1"/>
    <row r="99415" ht="13.5" customHeight="1"/>
    <row r="99417" ht="13.5" customHeight="1"/>
    <row r="99419" ht="13.5" customHeight="1"/>
    <row r="99421" ht="13.5" customHeight="1"/>
    <row r="99423" ht="13.5" customHeight="1"/>
    <row r="99425" ht="13.5" customHeight="1"/>
    <row r="99427" ht="13.5" customHeight="1"/>
    <row r="99429" ht="13.5" customHeight="1"/>
    <row r="99431" ht="13.5" customHeight="1"/>
    <row r="99433" ht="13.5" customHeight="1"/>
    <row r="99435" ht="13.5" customHeight="1"/>
    <row r="99437" ht="13.5" customHeight="1"/>
    <row r="99439" ht="13.5" customHeight="1"/>
    <row r="99441" ht="13.5" customHeight="1"/>
    <row r="99443" ht="13.5" customHeight="1"/>
    <row r="99445" ht="13.5" customHeight="1"/>
    <row r="99447" ht="13.5" customHeight="1"/>
    <row r="99449" ht="13.5" customHeight="1"/>
    <row r="99451" ht="13.5" customHeight="1"/>
    <row r="99453" ht="13.5" customHeight="1"/>
    <row r="99455" ht="13.5" customHeight="1"/>
    <row r="99457" ht="13.5" customHeight="1"/>
    <row r="99459" ht="13.5" customHeight="1"/>
    <row r="99461" ht="13.5" customHeight="1"/>
    <row r="99463" ht="13.5" customHeight="1"/>
    <row r="99465" ht="13.5" customHeight="1"/>
    <row r="99467" ht="13.5" customHeight="1"/>
    <row r="99469" ht="13.5" customHeight="1"/>
    <row r="99471" ht="13.5" customHeight="1"/>
    <row r="99473" ht="13.5" customHeight="1"/>
    <row r="99475" ht="13.5" customHeight="1"/>
    <row r="99477" ht="13.5" customHeight="1"/>
    <row r="99479" ht="13.5" customHeight="1"/>
    <row r="99481" ht="13.5" customHeight="1"/>
    <row r="99483" ht="13.5" customHeight="1"/>
    <row r="99485" ht="13.5" customHeight="1"/>
    <row r="99487" ht="13.5" customHeight="1"/>
    <row r="99489" ht="13.5" customHeight="1"/>
    <row r="99491" ht="13.5" customHeight="1"/>
    <row r="99493" ht="13.5" customHeight="1"/>
    <row r="99495" ht="13.5" customHeight="1"/>
    <row r="99497" ht="13.5" customHeight="1"/>
    <row r="99499" ht="13.5" customHeight="1"/>
    <row r="99501" ht="13.5" customHeight="1"/>
    <row r="99503" ht="13.5" customHeight="1"/>
    <row r="99505" ht="13.5" customHeight="1"/>
    <row r="99507" ht="13.5" customHeight="1"/>
    <row r="99509" ht="13.5" customHeight="1"/>
    <row r="99511" ht="13.5" customHeight="1"/>
    <row r="99513" ht="13.5" customHeight="1"/>
    <row r="99515" ht="13.5" customHeight="1"/>
    <row r="99517" ht="13.5" customHeight="1"/>
    <row r="99519" ht="13.5" customHeight="1"/>
    <row r="99521" ht="13.5" customHeight="1"/>
    <row r="99523" ht="13.5" customHeight="1"/>
    <row r="99525" ht="13.5" customHeight="1"/>
    <row r="99527" ht="13.5" customHeight="1"/>
    <row r="99529" ht="13.5" customHeight="1"/>
    <row r="99531" ht="13.5" customHeight="1"/>
    <row r="99533" ht="13.5" customHeight="1"/>
    <row r="99535" ht="13.5" customHeight="1"/>
    <row r="99537" ht="13.5" customHeight="1"/>
    <row r="99539" ht="13.5" customHeight="1"/>
    <row r="99541" ht="13.5" customHeight="1"/>
    <row r="99543" ht="13.5" customHeight="1"/>
    <row r="99545" ht="13.5" customHeight="1"/>
    <row r="99547" ht="13.5" customHeight="1"/>
    <row r="99549" ht="13.5" customHeight="1"/>
    <row r="99551" ht="13.5" customHeight="1"/>
    <row r="99553" ht="13.5" customHeight="1"/>
    <row r="99555" ht="13.5" customHeight="1"/>
    <row r="99557" ht="13.5" customHeight="1"/>
    <row r="99559" ht="13.5" customHeight="1"/>
    <row r="99561" ht="13.5" customHeight="1"/>
    <row r="99563" ht="13.5" customHeight="1"/>
    <row r="99565" ht="13.5" customHeight="1"/>
    <row r="99567" ht="13.5" customHeight="1"/>
    <row r="99569" ht="13.5" customHeight="1"/>
    <row r="99571" ht="13.5" customHeight="1"/>
    <row r="99573" ht="13.5" customHeight="1"/>
    <row r="99575" ht="13.5" customHeight="1"/>
    <row r="99577" ht="13.5" customHeight="1"/>
    <row r="99579" ht="13.5" customHeight="1"/>
    <row r="99581" ht="13.5" customHeight="1"/>
    <row r="99583" ht="13.5" customHeight="1"/>
    <row r="99585" ht="13.5" customHeight="1"/>
    <row r="99587" ht="13.5" customHeight="1"/>
    <row r="99589" ht="13.5" customHeight="1"/>
    <row r="99591" ht="13.5" customHeight="1"/>
    <row r="99593" ht="13.5" customHeight="1"/>
    <row r="99595" ht="13.5" customHeight="1"/>
    <row r="99597" ht="13.5" customHeight="1"/>
    <row r="99599" ht="13.5" customHeight="1"/>
    <row r="99601" ht="13.5" customHeight="1"/>
    <row r="99603" ht="13.5" customHeight="1"/>
    <row r="99605" ht="13.5" customHeight="1"/>
    <row r="99607" ht="13.5" customHeight="1"/>
    <row r="99609" ht="13.5" customHeight="1"/>
    <row r="99611" ht="13.5" customHeight="1"/>
    <row r="99613" ht="13.5" customHeight="1"/>
    <row r="99615" ht="13.5" customHeight="1"/>
    <row r="99617" ht="13.5" customHeight="1"/>
    <row r="99619" ht="13.5" customHeight="1"/>
    <row r="99621" ht="13.5" customHeight="1"/>
    <row r="99623" ht="13.5" customHeight="1"/>
    <row r="99625" ht="13.5" customHeight="1"/>
    <row r="99627" ht="13.5" customHeight="1"/>
    <row r="99629" ht="13.5" customHeight="1"/>
    <row r="99631" ht="13.5" customHeight="1"/>
    <row r="99633" ht="13.5" customHeight="1"/>
    <row r="99635" ht="13.5" customHeight="1"/>
    <row r="99637" ht="13.5" customHeight="1"/>
    <row r="99639" ht="13.5" customHeight="1"/>
    <row r="99641" ht="13.5" customHeight="1"/>
    <row r="99643" ht="13.5" customHeight="1"/>
    <row r="99645" ht="13.5" customHeight="1"/>
    <row r="99647" ht="13.5" customHeight="1"/>
    <row r="99649" ht="13.5" customHeight="1"/>
    <row r="99651" ht="13.5" customHeight="1"/>
    <row r="99653" ht="13.5" customHeight="1"/>
    <row r="99655" ht="13.5" customHeight="1"/>
    <row r="99657" ht="13.5" customHeight="1"/>
    <row r="99659" ht="13.5" customHeight="1"/>
    <row r="99661" ht="13.5" customHeight="1"/>
    <row r="99663" ht="13.5" customHeight="1"/>
    <row r="99665" ht="13.5" customHeight="1"/>
    <row r="99667" ht="13.5" customHeight="1"/>
    <row r="99669" ht="13.5" customHeight="1"/>
    <row r="99671" ht="13.5" customHeight="1"/>
    <row r="99673" ht="13.5" customHeight="1"/>
    <row r="99675" ht="13.5" customHeight="1"/>
    <row r="99677" ht="13.5" customHeight="1"/>
    <row r="99679" ht="13.5" customHeight="1"/>
    <row r="99681" ht="13.5" customHeight="1"/>
    <row r="99683" ht="13.5" customHeight="1"/>
    <row r="99685" ht="13.5" customHeight="1"/>
    <row r="99687" ht="13.5" customHeight="1"/>
    <row r="99689" ht="13.5" customHeight="1"/>
    <row r="99691" ht="13.5" customHeight="1"/>
    <row r="99693" ht="13.5" customHeight="1"/>
    <row r="99695" ht="13.5" customHeight="1"/>
    <row r="99697" ht="13.5" customHeight="1"/>
    <row r="99699" ht="13.5" customHeight="1"/>
    <row r="99701" ht="13.5" customHeight="1"/>
    <row r="99703" ht="13.5" customHeight="1"/>
    <row r="99705" ht="13.5" customHeight="1"/>
    <row r="99707" ht="13.5" customHeight="1"/>
    <row r="99709" ht="13.5" customHeight="1"/>
    <row r="99711" ht="13.5" customHeight="1"/>
    <row r="99713" ht="13.5" customHeight="1"/>
    <row r="99715" ht="13.5" customHeight="1"/>
    <row r="99717" ht="13.5" customHeight="1"/>
    <row r="99719" ht="13.5" customHeight="1"/>
    <row r="99721" ht="13.5" customHeight="1"/>
    <row r="99723" ht="13.5" customHeight="1"/>
    <row r="99725" ht="13.5" customHeight="1"/>
    <row r="99727" ht="13.5" customHeight="1"/>
    <row r="99729" ht="13.5" customHeight="1"/>
    <row r="99731" ht="13.5" customHeight="1"/>
    <row r="99733" ht="13.5" customHeight="1"/>
    <row r="99735" ht="13.5" customHeight="1"/>
    <row r="99737" ht="13.5" customHeight="1"/>
    <row r="99739" ht="13.5" customHeight="1"/>
    <row r="99741" ht="13.5" customHeight="1"/>
    <row r="99743" ht="13.5" customHeight="1"/>
    <row r="99745" ht="13.5" customHeight="1"/>
    <row r="99747" ht="13.5" customHeight="1"/>
    <row r="99749" ht="13.5" customHeight="1"/>
    <row r="99751" ht="13.5" customHeight="1"/>
    <row r="99753" ht="13.5" customHeight="1"/>
    <row r="99755" ht="13.5" customHeight="1"/>
    <row r="99757" ht="13.5" customHeight="1"/>
    <row r="99759" ht="13.5" customHeight="1"/>
    <row r="99761" ht="13.5" customHeight="1"/>
    <row r="99763" ht="13.5" customHeight="1"/>
    <row r="99765" ht="13.5" customHeight="1"/>
    <row r="99767" ht="13.5" customHeight="1"/>
    <row r="99769" ht="13.5" customHeight="1"/>
    <row r="99771" ht="13.5" customHeight="1"/>
    <row r="99773" ht="13.5" customHeight="1"/>
    <row r="99775" ht="13.5" customHeight="1"/>
    <row r="99777" ht="13.5" customHeight="1"/>
    <row r="99779" ht="13.5" customHeight="1"/>
    <row r="99781" ht="13.5" customHeight="1"/>
    <row r="99783" ht="13.5" customHeight="1"/>
    <row r="99785" ht="13.5" customHeight="1"/>
    <row r="99787" ht="13.5" customHeight="1"/>
    <row r="99789" ht="13.5" customHeight="1"/>
    <row r="99791" ht="13.5" customHeight="1"/>
    <row r="99793" ht="13.5" customHeight="1"/>
    <row r="99795" ht="13.5" customHeight="1"/>
    <row r="99797" ht="13.5" customHeight="1"/>
    <row r="99799" ht="13.5" customHeight="1"/>
    <row r="99801" ht="13.5" customHeight="1"/>
    <row r="99803" ht="13.5" customHeight="1"/>
    <row r="99805" ht="13.5" customHeight="1"/>
    <row r="99807" ht="13.5" customHeight="1"/>
    <row r="99809" ht="13.5" customHeight="1"/>
    <row r="99811" ht="13.5" customHeight="1"/>
    <row r="99813" ht="13.5" customHeight="1"/>
    <row r="99815" ht="13.5" customHeight="1"/>
    <row r="99817" ht="13.5" customHeight="1"/>
    <row r="99819" ht="13.5" customHeight="1"/>
    <row r="99821" ht="13.5" customHeight="1"/>
    <row r="99823" ht="13.5" customHeight="1"/>
    <row r="99825" ht="13.5" customHeight="1"/>
    <row r="99827" ht="13.5" customHeight="1"/>
    <row r="99829" ht="13.5" customHeight="1"/>
    <row r="99831" ht="13.5" customHeight="1"/>
    <row r="99833" ht="13.5" customHeight="1"/>
    <row r="99835" ht="13.5" customHeight="1"/>
    <row r="99837" ht="13.5" customHeight="1"/>
    <row r="99839" ht="13.5" customHeight="1"/>
    <row r="99841" ht="13.5" customHeight="1"/>
    <row r="99843" ht="13.5" customHeight="1"/>
    <row r="99845" ht="13.5" customHeight="1"/>
    <row r="99847" ht="13.5" customHeight="1"/>
    <row r="99849" ht="13.5" customHeight="1"/>
    <row r="99851" ht="13.5" customHeight="1"/>
    <row r="99853" ht="13.5" customHeight="1"/>
    <row r="99855" ht="13.5" customHeight="1"/>
    <row r="99857" ht="13.5" customHeight="1"/>
    <row r="99859" ht="13.5" customHeight="1"/>
    <row r="99861" ht="13.5" customHeight="1"/>
    <row r="99863" ht="13.5" customHeight="1"/>
    <row r="99865" ht="13.5" customHeight="1"/>
    <row r="99867" ht="13.5" customHeight="1"/>
    <row r="99869" ht="13.5" customHeight="1"/>
    <row r="99871" ht="13.5" customHeight="1"/>
    <row r="99873" ht="13.5" customHeight="1"/>
    <row r="99875" ht="13.5" customHeight="1"/>
    <row r="99877" ht="13.5" customHeight="1"/>
    <row r="99879" ht="13.5" customHeight="1"/>
    <row r="99881" ht="13.5" customHeight="1"/>
    <row r="99883" ht="13.5" customHeight="1"/>
    <row r="99885" ht="13.5" customHeight="1"/>
    <row r="99887" ht="13.5" customHeight="1"/>
    <row r="99889" ht="13.5" customHeight="1"/>
    <row r="99891" ht="13.5" customHeight="1"/>
    <row r="99893" ht="13.5" customHeight="1"/>
    <row r="99895" ht="13.5" customHeight="1"/>
    <row r="99897" ht="13.5" customHeight="1"/>
    <row r="99899" ht="13.5" customHeight="1"/>
    <row r="99901" ht="13.5" customHeight="1"/>
    <row r="99903" ht="13.5" customHeight="1"/>
    <row r="99905" ht="13.5" customHeight="1"/>
    <row r="99907" ht="13.5" customHeight="1"/>
    <row r="99909" ht="13.5" customHeight="1"/>
    <row r="99911" ht="13.5" customHeight="1"/>
    <row r="99913" ht="13.5" customHeight="1"/>
    <row r="99915" ht="13.5" customHeight="1"/>
    <row r="99917" ht="13.5" customHeight="1"/>
    <row r="99919" ht="13.5" customHeight="1"/>
    <row r="99921" ht="13.5" customHeight="1"/>
    <row r="99923" ht="13.5" customHeight="1"/>
    <row r="99925" ht="13.5" customHeight="1"/>
    <row r="99927" ht="13.5" customHeight="1"/>
    <row r="99929" ht="13.5" customHeight="1"/>
    <row r="99931" ht="13.5" customHeight="1"/>
    <row r="99933" ht="13.5" customHeight="1"/>
    <row r="99935" ht="13.5" customHeight="1"/>
    <row r="99937" ht="13.5" customHeight="1"/>
    <row r="99939" ht="13.5" customHeight="1"/>
    <row r="99941" ht="13.5" customHeight="1"/>
    <row r="99943" ht="13.5" customHeight="1"/>
    <row r="99945" ht="13.5" customHeight="1"/>
    <row r="99947" ht="13.5" customHeight="1"/>
    <row r="99949" ht="13.5" customHeight="1"/>
    <row r="99951" ht="13.5" customHeight="1"/>
    <row r="99953" ht="13.5" customHeight="1"/>
    <row r="99955" ht="13.5" customHeight="1"/>
    <row r="99957" ht="13.5" customHeight="1"/>
    <row r="99959" ht="13.5" customHeight="1"/>
    <row r="99961" ht="13.5" customHeight="1"/>
    <row r="99963" ht="13.5" customHeight="1"/>
    <row r="99965" ht="13.5" customHeight="1"/>
    <row r="99967" ht="13.5" customHeight="1"/>
    <row r="99969" ht="13.5" customHeight="1"/>
    <row r="99971" ht="13.5" customHeight="1"/>
    <row r="99973" ht="13.5" customHeight="1"/>
    <row r="99975" ht="13.5" customHeight="1"/>
    <row r="99977" ht="13.5" customHeight="1"/>
    <row r="99979" ht="13.5" customHeight="1"/>
    <row r="99981" ht="13.5" customHeight="1"/>
    <row r="99983" ht="13.5" customHeight="1"/>
    <row r="99985" ht="13.5" customHeight="1"/>
    <row r="99987" ht="13.5" customHeight="1"/>
    <row r="99989" ht="13.5" customHeight="1"/>
    <row r="99991" ht="13.5" customHeight="1"/>
    <row r="99993" ht="13.5" customHeight="1"/>
    <row r="99995" ht="13.5" customHeight="1"/>
    <row r="99997" ht="13.5" customHeight="1"/>
    <row r="99999" ht="13.5" customHeight="1"/>
    <row r="100001" ht="13.5" customHeight="1"/>
    <row r="100003" ht="13.5" customHeight="1"/>
    <row r="100005" ht="13.5" customHeight="1"/>
    <row r="100007" ht="13.5" customHeight="1"/>
    <row r="100009" ht="13.5" customHeight="1"/>
    <row r="100011" ht="13.5" customHeight="1"/>
    <row r="100013" ht="13.5" customHeight="1"/>
    <row r="100015" ht="13.5" customHeight="1"/>
    <row r="100017" ht="13.5" customHeight="1"/>
    <row r="100019" ht="13.5" customHeight="1"/>
    <row r="100021" ht="13.5" customHeight="1"/>
    <row r="100023" ht="13.5" customHeight="1"/>
    <row r="100025" ht="13.5" customHeight="1"/>
    <row r="100027" ht="13.5" customHeight="1"/>
    <row r="100029" ht="13.5" customHeight="1"/>
    <row r="100031" ht="13.5" customHeight="1"/>
    <row r="100033" ht="13.5" customHeight="1"/>
    <row r="100035" ht="13.5" customHeight="1"/>
    <row r="100037" ht="13.5" customHeight="1"/>
    <row r="100039" ht="13.5" customHeight="1"/>
    <row r="100041" ht="13.5" customHeight="1"/>
    <row r="100043" ht="13.5" customHeight="1"/>
    <row r="100045" ht="13.5" customHeight="1"/>
    <row r="100047" ht="13.5" customHeight="1"/>
    <row r="100049" ht="13.5" customHeight="1"/>
    <row r="100051" ht="13.5" customHeight="1"/>
    <row r="100053" ht="13.5" customHeight="1"/>
    <row r="100055" ht="13.5" customHeight="1"/>
    <row r="100057" ht="13.5" customHeight="1"/>
    <row r="100059" ht="13.5" customHeight="1"/>
    <row r="100061" ht="13.5" customHeight="1"/>
    <row r="100063" ht="13.5" customHeight="1"/>
    <row r="100065" ht="13.5" customHeight="1"/>
    <row r="100067" ht="13.5" customHeight="1"/>
    <row r="100069" ht="13.5" customHeight="1"/>
    <row r="100071" ht="13.5" customHeight="1"/>
    <row r="100073" ht="13.5" customHeight="1"/>
    <row r="100075" ht="13.5" customHeight="1"/>
    <row r="100077" ht="13.5" customHeight="1"/>
    <row r="100079" ht="13.5" customHeight="1"/>
    <row r="100081" ht="13.5" customHeight="1"/>
    <row r="100083" ht="13.5" customHeight="1"/>
    <row r="100085" ht="13.5" customHeight="1"/>
    <row r="100087" ht="13.5" customHeight="1"/>
    <row r="100089" ht="13.5" customHeight="1"/>
    <row r="100091" ht="13.5" customHeight="1"/>
    <row r="100093" ht="13.5" customHeight="1"/>
    <row r="100095" ht="13.5" customHeight="1"/>
    <row r="100097" ht="13.5" customHeight="1"/>
    <row r="100099" ht="13.5" customHeight="1"/>
    <row r="100101" ht="13.5" customHeight="1"/>
    <row r="100103" ht="13.5" customHeight="1"/>
    <row r="100105" ht="13.5" customHeight="1"/>
    <row r="100107" ht="13.5" customHeight="1"/>
    <row r="100109" ht="13.5" customHeight="1"/>
    <row r="100111" ht="13.5" customHeight="1"/>
    <row r="100113" ht="13.5" customHeight="1"/>
    <row r="100115" ht="13.5" customHeight="1"/>
    <row r="100117" ht="13.5" customHeight="1"/>
    <row r="100119" ht="13.5" customHeight="1"/>
    <row r="100121" ht="13.5" customHeight="1"/>
    <row r="100123" ht="13.5" customHeight="1"/>
    <row r="100125" ht="13.5" customHeight="1"/>
    <row r="100127" ht="13.5" customHeight="1"/>
    <row r="100129" ht="13.5" customHeight="1"/>
    <row r="100131" ht="13.5" customHeight="1"/>
    <row r="100133" ht="13.5" customHeight="1"/>
    <row r="100135" ht="13.5" customHeight="1"/>
    <row r="100137" ht="13.5" customHeight="1"/>
    <row r="100139" ht="13.5" customHeight="1"/>
    <row r="100141" ht="13.5" customHeight="1"/>
    <row r="100143" ht="13.5" customHeight="1"/>
    <row r="100145" ht="13.5" customHeight="1"/>
    <row r="100147" ht="13.5" customHeight="1"/>
    <row r="100149" ht="13.5" customHeight="1"/>
    <row r="100151" ht="13.5" customHeight="1"/>
    <row r="100153" ht="13.5" customHeight="1"/>
    <row r="100155" ht="13.5" customHeight="1"/>
    <row r="100157" ht="13.5" customHeight="1"/>
    <row r="100159" ht="13.5" customHeight="1"/>
    <row r="100161" ht="13.5" customHeight="1"/>
    <row r="100163" ht="13.5" customHeight="1"/>
    <row r="100165" ht="13.5" customHeight="1"/>
    <row r="100167" ht="13.5" customHeight="1"/>
    <row r="100169" ht="13.5" customHeight="1"/>
    <row r="100171" ht="13.5" customHeight="1"/>
    <row r="100173" ht="13.5" customHeight="1"/>
    <row r="100175" ht="13.5" customHeight="1"/>
    <row r="100177" ht="13.5" customHeight="1"/>
    <row r="100179" ht="13.5" customHeight="1"/>
    <row r="100181" ht="13.5" customHeight="1"/>
    <row r="100183" ht="13.5" customHeight="1"/>
    <row r="100185" ht="13.5" customHeight="1"/>
    <row r="100187" ht="13.5" customHeight="1"/>
    <row r="100189" ht="13.5" customHeight="1"/>
    <row r="100191" ht="13.5" customHeight="1"/>
    <row r="100193" ht="13.5" customHeight="1"/>
    <row r="100195" ht="13.5" customHeight="1"/>
    <row r="100197" ht="13.5" customHeight="1"/>
    <row r="100199" ht="13.5" customHeight="1"/>
    <row r="100201" ht="13.5" customHeight="1"/>
    <row r="100203" ht="13.5" customHeight="1"/>
    <row r="100205" ht="13.5" customHeight="1"/>
    <row r="100207" ht="13.5" customHeight="1"/>
    <row r="100209" ht="13.5" customHeight="1"/>
    <row r="100211" ht="13.5" customHeight="1"/>
    <row r="100213" ht="13.5" customHeight="1"/>
    <row r="100215" ht="13.5" customHeight="1"/>
    <row r="100217" ht="13.5" customHeight="1"/>
    <row r="100219" ht="13.5" customHeight="1"/>
    <row r="100221" ht="13.5" customHeight="1"/>
    <row r="100223" ht="13.5" customHeight="1"/>
    <row r="100225" ht="13.5" customHeight="1"/>
    <row r="100227" ht="13.5" customHeight="1"/>
    <row r="100229" ht="13.5" customHeight="1"/>
    <row r="100231" ht="13.5" customHeight="1"/>
    <row r="100233" ht="13.5" customHeight="1"/>
    <row r="100235" ht="13.5" customHeight="1"/>
    <row r="100237" ht="13.5" customHeight="1"/>
    <row r="100239" ht="13.5" customHeight="1"/>
    <row r="100241" ht="13.5" customHeight="1"/>
    <row r="100243" ht="13.5" customHeight="1"/>
    <row r="100245" ht="13.5" customHeight="1"/>
    <row r="100247" ht="13.5" customHeight="1"/>
    <row r="100249" ht="13.5" customHeight="1"/>
    <row r="100251" ht="13.5" customHeight="1"/>
    <row r="100253" ht="13.5" customHeight="1"/>
    <row r="100255" ht="13.5" customHeight="1"/>
    <row r="100257" ht="13.5" customHeight="1"/>
    <row r="100259" ht="13.5" customHeight="1"/>
    <row r="100261" ht="13.5" customHeight="1"/>
    <row r="100263" ht="13.5" customHeight="1"/>
    <row r="100265" ht="13.5" customHeight="1"/>
    <row r="100267" ht="13.5" customHeight="1"/>
    <row r="100269" ht="13.5" customHeight="1"/>
    <row r="100271" ht="13.5" customHeight="1"/>
    <row r="100273" ht="13.5" customHeight="1"/>
    <row r="100275" ht="13.5" customHeight="1"/>
    <row r="100277" ht="13.5" customHeight="1"/>
    <row r="100279" ht="13.5" customHeight="1"/>
    <row r="100281" ht="13.5" customHeight="1"/>
    <row r="100283" ht="13.5" customHeight="1"/>
    <row r="100285" ht="13.5" customHeight="1"/>
    <row r="100287" ht="13.5" customHeight="1"/>
    <row r="100289" ht="13.5" customHeight="1"/>
    <row r="100291" ht="13.5" customHeight="1"/>
    <row r="100293" ht="13.5" customHeight="1"/>
    <row r="100295" ht="13.5" customHeight="1"/>
    <row r="100297" ht="13.5" customHeight="1"/>
    <row r="100299" ht="13.5" customHeight="1"/>
    <row r="100301" ht="13.5" customHeight="1"/>
    <row r="100303" ht="13.5" customHeight="1"/>
    <row r="100305" ht="13.5" customHeight="1"/>
    <row r="100307" ht="13.5" customHeight="1"/>
    <row r="100309" ht="13.5" customHeight="1"/>
    <row r="100311" ht="13.5" customHeight="1"/>
    <row r="100313" ht="13.5" customHeight="1"/>
    <row r="100315" ht="13.5" customHeight="1"/>
    <row r="100317" ht="13.5" customHeight="1"/>
    <row r="100319" ht="13.5" customHeight="1"/>
    <row r="100321" ht="13.5" customHeight="1"/>
    <row r="100323" ht="13.5" customHeight="1"/>
    <row r="100325" ht="13.5" customHeight="1"/>
    <row r="100327" ht="13.5" customHeight="1"/>
    <row r="100329" ht="13.5" customHeight="1"/>
    <row r="100331" ht="13.5" customHeight="1"/>
    <row r="100333" ht="13.5" customHeight="1"/>
    <row r="100335" ht="13.5" customHeight="1"/>
    <row r="100337" ht="13.5" customHeight="1"/>
    <row r="100339" ht="13.5" customHeight="1"/>
    <row r="100341" ht="13.5" customHeight="1"/>
    <row r="100343" ht="13.5" customHeight="1"/>
    <row r="100345" ht="13.5" customHeight="1"/>
    <row r="100347" ht="13.5" customHeight="1"/>
    <row r="100349" ht="13.5" customHeight="1"/>
    <row r="100351" ht="13.5" customHeight="1"/>
    <row r="100353" ht="13.5" customHeight="1"/>
    <row r="100355" ht="13.5" customHeight="1"/>
    <row r="100357" ht="13.5" customHeight="1"/>
    <row r="100359" ht="13.5" customHeight="1"/>
    <row r="100361" ht="13.5" customHeight="1"/>
    <row r="100363" ht="13.5" customHeight="1"/>
    <row r="100365" ht="13.5" customHeight="1"/>
    <row r="100367" ht="13.5" customHeight="1"/>
    <row r="100369" ht="13.5" customHeight="1"/>
    <row r="100371" ht="13.5" customHeight="1"/>
    <row r="100373" ht="13.5" customHeight="1"/>
    <row r="100375" ht="13.5" customHeight="1"/>
    <row r="100377" ht="13.5" customHeight="1"/>
    <row r="100379" ht="13.5" customHeight="1"/>
    <row r="100381" ht="13.5" customHeight="1"/>
    <row r="100383" ht="13.5" customHeight="1"/>
    <row r="100385" ht="13.5" customHeight="1"/>
    <row r="100387" ht="13.5" customHeight="1"/>
    <row r="100389" ht="13.5" customHeight="1"/>
    <row r="100391" ht="13.5" customHeight="1"/>
    <row r="100393" ht="13.5" customHeight="1"/>
    <row r="100395" ht="13.5" customHeight="1"/>
    <row r="100397" ht="13.5" customHeight="1"/>
    <row r="100399" ht="13.5" customHeight="1"/>
    <row r="100401" ht="13.5" customHeight="1"/>
    <row r="100403" ht="13.5" customHeight="1"/>
    <row r="100405" ht="13.5" customHeight="1"/>
    <row r="100407" ht="13.5" customHeight="1"/>
    <row r="100409" ht="13.5" customHeight="1"/>
    <row r="100411" ht="13.5" customHeight="1"/>
    <row r="100413" ht="13.5" customHeight="1"/>
    <row r="100415" ht="13.5" customHeight="1"/>
    <row r="100417" ht="13.5" customHeight="1"/>
    <row r="100419" ht="13.5" customHeight="1"/>
    <row r="100421" ht="13.5" customHeight="1"/>
    <row r="100423" ht="13.5" customHeight="1"/>
    <row r="100425" ht="13.5" customHeight="1"/>
    <row r="100427" ht="13.5" customHeight="1"/>
    <row r="100429" ht="13.5" customHeight="1"/>
    <row r="100431" ht="13.5" customHeight="1"/>
    <row r="100433" ht="13.5" customHeight="1"/>
    <row r="100435" ht="13.5" customHeight="1"/>
    <row r="100437" ht="13.5" customHeight="1"/>
    <row r="100439" ht="13.5" customHeight="1"/>
    <row r="100441" ht="13.5" customHeight="1"/>
    <row r="100443" ht="13.5" customHeight="1"/>
    <row r="100445" ht="13.5" customHeight="1"/>
    <row r="100447" ht="13.5" customHeight="1"/>
    <row r="100449" ht="13.5" customHeight="1"/>
    <row r="100451" ht="13.5" customHeight="1"/>
    <row r="100453" ht="13.5" customHeight="1"/>
    <row r="100455" ht="13.5" customHeight="1"/>
    <row r="100457" ht="13.5" customHeight="1"/>
    <row r="100459" ht="13.5" customHeight="1"/>
    <row r="100461" ht="13.5" customHeight="1"/>
    <row r="100463" ht="13.5" customHeight="1"/>
    <row r="100465" ht="13.5" customHeight="1"/>
    <row r="100467" ht="13.5" customHeight="1"/>
    <row r="100469" ht="13.5" customHeight="1"/>
    <row r="100471" ht="13.5" customHeight="1"/>
    <row r="100473" ht="13.5" customHeight="1"/>
    <row r="100475" ht="13.5" customHeight="1"/>
    <row r="100477" ht="13.5" customHeight="1"/>
    <row r="100479" ht="13.5" customHeight="1"/>
    <row r="100481" ht="13.5" customHeight="1"/>
    <row r="100483" ht="13.5" customHeight="1"/>
    <row r="100485" ht="13.5" customHeight="1"/>
    <row r="100487" ht="13.5" customHeight="1"/>
    <row r="100489" ht="13.5" customHeight="1"/>
    <row r="100491" ht="13.5" customHeight="1"/>
    <row r="100493" ht="13.5" customHeight="1"/>
    <row r="100495" ht="13.5" customHeight="1"/>
    <row r="100497" ht="13.5" customHeight="1"/>
    <row r="100499" ht="13.5" customHeight="1"/>
    <row r="100501" ht="13.5" customHeight="1"/>
    <row r="100503" ht="13.5" customHeight="1"/>
    <row r="100505" ht="13.5" customHeight="1"/>
    <row r="100507" ht="13.5" customHeight="1"/>
    <row r="100509" ht="13.5" customHeight="1"/>
    <row r="100511" ht="13.5" customHeight="1"/>
    <row r="100513" ht="13.5" customHeight="1"/>
    <row r="100515" ht="13.5" customHeight="1"/>
    <row r="100517" ht="13.5" customHeight="1"/>
    <row r="100519" ht="13.5" customHeight="1"/>
    <row r="100521" ht="13.5" customHeight="1"/>
    <row r="100523" ht="13.5" customHeight="1"/>
    <row r="100525" ht="13.5" customHeight="1"/>
    <row r="100527" ht="13.5" customHeight="1"/>
    <row r="100529" ht="13.5" customHeight="1"/>
    <row r="100531" ht="13.5" customHeight="1"/>
    <row r="100533" ht="13.5" customHeight="1"/>
    <row r="100535" ht="13.5" customHeight="1"/>
    <row r="100537" ht="13.5" customHeight="1"/>
    <row r="100539" ht="13.5" customHeight="1"/>
    <row r="100541" ht="13.5" customHeight="1"/>
    <row r="100543" ht="13.5" customHeight="1"/>
    <row r="100545" ht="13.5" customHeight="1"/>
    <row r="100547" ht="13.5" customHeight="1"/>
    <row r="100549" ht="13.5" customHeight="1"/>
    <row r="100551" ht="13.5" customHeight="1"/>
    <row r="100553" ht="13.5" customHeight="1"/>
    <row r="100555" ht="13.5" customHeight="1"/>
    <row r="100557" ht="13.5" customHeight="1"/>
    <row r="100559" ht="13.5" customHeight="1"/>
    <row r="100561" ht="13.5" customHeight="1"/>
    <row r="100563" ht="13.5" customHeight="1"/>
    <row r="100565" ht="13.5" customHeight="1"/>
    <row r="100567" ht="13.5" customHeight="1"/>
    <row r="100569" ht="13.5" customHeight="1"/>
    <row r="100571" ht="13.5" customHeight="1"/>
    <row r="100573" ht="13.5" customHeight="1"/>
    <row r="100575" ht="13.5" customHeight="1"/>
    <row r="100577" ht="13.5" customHeight="1"/>
    <row r="100579" ht="13.5" customHeight="1"/>
    <row r="100581" ht="13.5" customHeight="1"/>
    <row r="100583" ht="13.5" customHeight="1"/>
    <row r="100585" ht="13.5" customHeight="1"/>
    <row r="100587" ht="13.5" customHeight="1"/>
    <row r="100589" ht="13.5" customHeight="1"/>
    <row r="100591" ht="13.5" customHeight="1"/>
    <row r="100593" ht="13.5" customHeight="1"/>
    <row r="100595" ht="13.5" customHeight="1"/>
    <row r="100597" ht="13.5" customHeight="1"/>
    <row r="100599" ht="13.5" customHeight="1"/>
    <row r="100601" ht="13.5" customHeight="1"/>
    <row r="100603" ht="13.5" customHeight="1"/>
    <row r="100605" ht="13.5" customHeight="1"/>
    <row r="100607" ht="13.5" customHeight="1"/>
    <row r="100609" ht="13.5" customHeight="1"/>
    <row r="100611" ht="13.5" customHeight="1"/>
    <row r="100613" ht="13.5" customHeight="1"/>
    <row r="100615" ht="13.5" customHeight="1"/>
    <row r="100617" ht="13.5" customHeight="1"/>
    <row r="100619" ht="13.5" customHeight="1"/>
    <row r="100621" ht="13.5" customHeight="1"/>
    <row r="100623" ht="13.5" customHeight="1"/>
    <row r="100625" ht="13.5" customHeight="1"/>
    <row r="100627" ht="13.5" customHeight="1"/>
    <row r="100629" ht="13.5" customHeight="1"/>
    <row r="100631" ht="13.5" customHeight="1"/>
    <row r="100633" ht="13.5" customHeight="1"/>
    <row r="100635" ht="13.5" customHeight="1"/>
    <row r="100637" ht="13.5" customHeight="1"/>
    <row r="100639" ht="13.5" customHeight="1"/>
    <row r="100641" ht="13.5" customHeight="1"/>
    <row r="100643" ht="13.5" customHeight="1"/>
    <row r="100645" ht="13.5" customHeight="1"/>
    <row r="100647" ht="13.5" customHeight="1"/>
    <row r="100649" ht="13.5" customHeight="1"/>
    <row r="100651" ht="13.5" customHeight="1"/>
    <row r="100653" ht="13.5" customHeight="1"/>
    <row r="100655" ht="13.5" customHeight="1"/>
    <row r="100657" ht="13.5" customHeight="1"/>
    <row r="100659" ht="13.5" customHeight="1"/>
    <row r="100661" ht="13.5" customHeight="1"/>
    <row r="100663" ht="13.5" customHeight="1"/>
    <row r="100665" ht="13.5" customHeight="1"/>
    <row r="100667" ht="13.5" customHeight="1"/>
    <row r="100669" ht="13.5" customHeight="1"/>
    <row r="100671" ht="13.5" customHeight="1"/>
    <row r="100673" ht="13.5" customHeight="1"/>
    <row r="100675" ht="13.5" customHeight="1"/>
    <row r="100677" ht="13.5" customHeight="1"/>
    <row r="100679" ht="13.5" customHeight="1"/>
    <row r="100681" ht="13.5" customHeight="1"/>
    <row r="100683" ht="13.5" customHeight="1"/>
    <row r="100685" ht="13.5" customHeight="1"/>
    <row r="100687" ht="13.5" customHeight="1"/>
    <row r="100689" ht="13.5" customHeight="1"/>
    <row r="100691" ht="13.5" customHeight="1"/>
    <row r="100693" ht="13.5" customHeight="1"/>
    <row r="100695" ht="13.5" customHeight="1"/>
    <row r="100697" ht="13.5" customHeight="1"/>
    <row r="100699" ht="13.5" customHeight="1"/>
    <row r="100701" ht="13.5" customHeight="1"/>
    <row r="100703" ht="13.5" customHeight="1"/>
    <row r="100705" ht="13.5" customHeight="1"/>
    <row r="100707" ht="13.5" customHeight="1"/>
    <row r="100709" ht="13.5" customHeight="1"/>
    <row r="100711" ht="13.5" customHeight="1"/>
    <row r="100713" ht="13.5" customHeight="1"/>
    <row r="100715" ht="13.5" customHeight="1"/>
    <row r="100717" ht="13.5" customHeight="1"/>
    <row r="100719" ht="13.5" customHeight="1"/>
    <row r="100721" ht="13.5" customHeight="1"/>
    <row r="100723" ht="13.5" customHeight="1"/>
    <row r="100725" ht="13.5" customHeight="1"/>
    <row r="100727" ht="13.5" customHeight="1"/>
    <row r="100729" ht="13.5" customHeight="1"/>
    <row r="100731" ht="13.5" customHeight="1"/>
    <row r="100733" ht="13.5" customHeight="1"/>
    <row r="100735" ht="13.5" customHeight="1"/>
    <row r="100737" ht="13.5" customHeight="1"/>
    <row r="100739" ht="13.5" customHeight="1"/>
    <row r="100741" ht="13.5" customHeight="1"/>
    <row r="100743" ht="13.5" customHeight="1"/>
    <row r="100745" ht="13.5" customHeight="1"/>
    <row r="100747" ht="13.5" customHeight="1"/>
    <row r="100749" ht="13.5" customHeight="1"/>
    <row r="100751" ht="13.5" customHeight="1"/>
    <row r="100753" ht="13.5" customHeight="1"/>
    <row r="100755" ht="13.5" customHeight="1"/>
    <row r="100757" ht="13.5" customHeight="1"/>
    <row r="100759" ht="13.5" customHeight="1"/>
    <row r="100761" ht="13.5" customHeight="1"/>
    <row r="100763" ht="13.5" customHeight="1"/>
    <row r="100765" ht="13.5" customHeight="1"/>
    <row r="100767" ht="13.5" customHeight="1"/>
    <row r="100769" ht="13.5" customHeight="1"/>
    <row r="100771" ht="13.5" customHeight="1"/>
    <row r="100773" ht="13.5" customHeight="1"/>
    <row r="100775" ht="13.5" customHeight="1"/>
    <row r="100777" ht="13.5" customHeight="1"/>
    <row r="100779" ht="13.5" customHeight="1"/>
    <row r="100781" ht="13.5" customHeight="1"/>
    <row r="100783" ht="13.5" customHeight="1"/>
    <row r="100785" ht="13.5" customHeight="1"/>
    <row r="100787" ht="13.5" customHeight="1"/>
    <row r="100789" ht="13.5" customHeight="1"/>
    <row r="100791" ht="13.5" customHeight="1"/>
    <row r="100793" ht="13.5" customHeight="1"/>
    <row r="100795" ht="13.5" customHeight="1"/>
    <row r="100797" ht="13.5" customHeight="1"/>
    <row r="100799" ht="13.5" customHeight="1"/>
    <row r="100801" ht="13.5" customHeight="1"/>
    <row r="100803" ht="13.5" customHeight="1"/>
    <row r="100805" ht="13.5" customHeight="1"/>
    <row r="100807" ht="13.5" customHeight="1"/>
    <row r="100809" ht="13.5" customHeight="1"/>
    <row r="100811" ht="13.5" customHeight="1"/>
    <row r="100813" ht="13.5" customHeight="1"/>
    <row r="100815" ht="13.5" customHeight="1"/>
    <row r="100817" ht="13.5" customHeight="1"/>
    <row r="100819" ht="13.5" customHeight="1"/>
    <row r="100821" ht="13.5" customHeight="1"/>
    <row r="100823" ht="13.5" customHeight="1"/>
    <row r="100825" ht="13.5" customHeight="1"/>
    <row r="100827" ht="13.5" customHeight="1"/>
    <row r="100829" ht="13.5" customHeight="1"/>
    <row r="100831" ht="13.5" customHeight="1"/>
    <row r="100833" ht="13.5" customHeight="1"/>
    <row r="100835" ht="13.5" customHeight="1"/>
    <row r="100837" ht="13.5" customHeight="1"/>
    <row r="100839" ht="13.5" customHeight="1"/>
    <row r="100841" ht="13.5" customHeight="1"/>
    <row r="100843" ht="13.5" customHeight="1"/>
    <row r="100845" ht="13.5" customHeight="1"/>
    <row r="100847" ht="13.5" customHeight="1"/>
    <row r="100849" ht="13.5" customHeight="1"/>
    <row r="100851" ht="13.5" customHeight="1"/>
    <row r="100853" ht="13.5" customHeight="1"/>
    <row r="100855" ht="13.5" customHeight="1"/>
    <row r="100857" ht="13.5" customHeight="1"/>
    <row r="100859" ht="13.5" customHeight="1"/>
    <row r="100861" ht="13.5" customHeight="1"/>
    <row r="100863" ht="13.5" customHeight="1"/>
    <row r="100865" ht="13.5" customHeight="1"/>
    <row r="100867" ht="13.5" customHeight="1"/>
    <row r="100869" ht="13.5" customHeight="1"/>
    <row r="100871" ht="13.5" customHeight="1"/>
    <row r="100873" ht="13.5" customHeight="1"/>
    <row r="100875" ht="13.5" customHeight="1"/>
    <row r="100877" ht="13.5" customHeight="1"/>
    <row r="100879" ht="13.5" customHeight="1"/>
    <row r="100881" ht="13.5" customHeight="1"/>
    <row r="100883" ht="13.5" customHeight="1"/>
    <row r="100885" ht="13.5" customHeight="1"/>
    <row r="100887" ht="13.5" customHeight="1"/>
    <row r="100889" ht="13.5" customHeight="1"/>
    <row r="100891" ht="13.5" customHeight="1"/>
    <row r="100893" ht="13.5" customHeight="1"/>
    <row r="100895" ht="13.5" customHeight="1"/>
    <row r="100897" ht="13.5" customHeight="1"/>
    <row r="100899" ht="13.5" customHeight="1"/>
    <row r="100901" ht="13.5" customHeight="1"/>
    <row r="100903" ht="13.5" customHeight="1"/>
    <row r="100905" ht="13.5" customHeight="1"/>
    <row r="100907" ht="13.5" customHeight="1"/>
    <row r="100909" ht="13.5" customHeight="1"/>
    <row r="100911" ht="13.5" customHeight="1"/>
    <row r="100913" ht="13.5" customHeight="1"/>
    <row r="100915" ht="13.5" customHeight="1"/>
    <row r="100917" ht="13.5" customHeight="1"/>
    <row r="100919" ht="13.5" customHeight="1"/>
    <row r="100921" ht="13.5" customHeight="1"/>
    <row r="100923" ht="13.5" customHeight="1"/>
    <row r="100925" ht="13.5" customHeight="1"/>
    <row r="100927" ht="13.5" customHeight="1"/>
    <row r="100929" ht="13.5" customHeight="1"/>
    <row r="100931" ht="13.5" customHeight="1"/>
    <row r="100933" ht="13.5" customHeight="1"/>
    <row r="100935" ht="13.5" customHeight="1"/>
    <row r="100937" ht="13.5" customHeight="1"/>
    <row r="100939" ht="13.5" customHeight="1"/>
    <row r="100941" ht="13.5" customHeight="1"/>
    <row r="100943" ht="13.5" customHeight="1"/>
    <row r="100945" ht="13.5" customHeight="1"/>
    <row r="100947" ht="13.5" customHeight="1"/>
    <row r="100949" ht="13.5" customHeight="1"/>
    <row r="100951" ht="13.5" customHeight="1"/>
    <row r="100953" ht="13.5" customHeight="1"/>
    <row r="100955" ht="13.5" customHeight="1"/>
    <row r="100957" ht="13.5" customHeight="1"/>
    <row r="100959" ht="13.5" customHeight="1"/>
    <row r="100961" ht="13.5" customHeight="1"/>
    <row r="100963" ht="13.5" customHeight="1"/>
    <row r="100965" ht="13.5" customHeight="1"/>
    <row r="100967" ht="13.5" customHeight="1"/>
    <row r="100969" ht="13.5" customHeight="1"/>
    <row r="100971" ht="13.5" customHeight="1"/>
    <row r="100973" ht="13.5" customHeight="1"/>
    <row r="100975" ht="13.5" customHeight="1"/>
    <row r="100977" ht="13.5" customHeight="1"/>
    <row r="100979" ht="13.5" customHeight="1"/>
    <row r="100981" ht="13.5" customHeight="1"/>
    <row r="100983" ht="13.5" customHeight="1"/>
    <row r="100985" ht="13.5" customHeight="1"/>
    <row r="100987" ht="13.5" customHeight="1"/>
    <row r="100989" ht="13.5" customHeight="1"/>
    <row r="100991" ht="13.5" customHeight="1"/>
    <row r="100993" ht="13.5" customHeight="1"/>
    <row r="100995" ht="13.5" customHeight="1"/>
    <row r="100997" ht="13.5" customHeight="1"/>
    <row r="100999" ht="13.5" customHeight="1"/>
    <row r="101001" ht="13.5" customHeight="1"/>
    <row r="101003" ht="13.5" customHeight="1"/>
    <row r="101005" ht="13.5" customHeight="1"/>
    <row r="101007" ht="13.5" customHeight="1"/>
    <row r="101009" ht="13.5" customHeight="1"/>
    <row r="101011" ht="13.5" customHeight="1"/>
    <row r="101013" ht="13.5" customHeight="1"/>
    <row r="101015" ht="13.5" customHeight="1"/>
    <row r="101017" ht="13.5" customHeight="1"/>
    <row r="101019" ht="13.5" customHeight="1"/>
    <row r="101021" ht="13.5" customHeight="1"/>
    <row r="101023" ht="13.5" customHeight="1"/>
    <row r="101025" ht="13.5" customHeight="1"/>
    <row r="101027" ht="13.5" customHeight="1"/>
    <row r="101029" ht="13.5" customHeight="1"/>
    <row r="101031" ht="13.5" customHeight="1"/>
    <row r="101033" ht="13.5" customHeight="1"/>
    <row r="101035" ht="13.5" customHeight="1"/>
    <row r="101037" ht="13.5" customHeight="1"/>
    <row r="101039" ht="13.5" customHeight="1"/>
    <row r="101041" ht="13.5" customHeight="1"/>
    <row r="101043" ht="13.5" customHeight="1"/>
    <row r="101045" ht="13.5" customHeight="1"/>
    <row r="101047" ht="13.5" customHeight="1"/>
    <row r="101049" ht="13.5" customHeight="1"/>
    <row r="101051" ht="13.5" customHeight="1"/>
    <row r="101053" ht="13.5" customHeight="1"/>
    <row r="101055" ht="13.5" customHeight="1"/>
    <row r="101057" ht="13.5" customHeight="1"/>
    <row r="101059" ht="13.5" customHeight="1"/>
    <row r="101061" ht="13.5" customHeight="1"/>
    <row r="101063" ht="13.5" customHeight="1"/>
    <row r="101065" ht="13.5" customHeight="1"/>
    <row r="101067" ht="13.5" customHeight="1"/>
    <row r="101069" ht="13.5" customHeight="1"/>
    <row r="101071" ht="13.5" customHeight="1"/>
    <row r="101073" ht="13.5" customHeight="1"/>
    <row r="101075" ht="13.5" customHeight="1"/>
    <row r="101077" ht="13.5" customHeight="1"/>
    <row r="101079" ht="13.5" customHeight="1"/>
    <row r="101081" ht="13.5" customHeight="1"/>
    <row r="101083" ht="13.5" customHeight="1"/>
    <row r="101085" ht="13.5" customHeight="1"/>
    <row r="101087" ht="13.5" customHeight="1"/>
    <row r="101089" ht="13.5" customHeight="1"/>
    <row r="101091" ht="13.5" customHeight="1"/>
    <row r="101093" ht="13.5" customHeight="1"/>
    <row r="101095" ht="13.5" customHeight="1"/>
    <row r="101097" ht="13.5" customHeight="1"/>
    <row r="101099" ht="13.5" customHeight="1"/>
    <row r="101101" ht="13.5" customHeight="1"/>
    <row r="101103" ht="13.5" customHeight="1"/>
    <row r="101105" ht="13.5" customHeight="1"/>
    <row r="101107" ht="13.5" customHeight="1"/>
    <row r="101109" ht="13.5" customHeight="1"/>
    <row r="101111" ht="13.5" customHeight="1"/>
    <row r="101113" ht="13.5" customHeight="1"/>
    <row r="101115" ht="13.5" customHeight="1"/>
    <row r="101117" ht="13.5" customHeight="1"/>
    <row r="101119" ht="13.5" customHeight="1"/>
    <row r="101121" ht="13.5" customHeight="1"/>
    <row r="101123" ht="13.5" customHeight="1"/>
    <row r="101125" ht="13.5" customHeight="1"/>
    <row r="101127" ht="13.5" customHeight="1"/>
    <row r="101129" ht="13.5" customHeight="1"/>
    <row r="101131" ht="13.5" customHeight="1"/>
    <row r="101133" ht="13.5" customHeight="1"/>
    <row r="101135" ht="13.5" customHeight="1"/>
    <row r="101137" ht="13.5" customHeight="1"/>
    <row r="101139" ht="13.5" customHeight="1"/>
    <row r="101141" ht="13.5" customHeight="1"/>
    <row r="101143" ht="13.5" customHeight="1"/>
    <row r="101145" ht="13.5" customHeight="1"/>
    <row r="101147" ht="13.5" customHeight="1"/>
    <row r="101149" ht="13.5" customHeight="1"/>
    <row r="101151" ht="13.5" customHeight="1"/>
    <row r="101153" ht="13.5" customHeight="1"/>
    <row r="101155" ht="13.5" customHeight="1"/>
    <row r="101157" ht="13.5" customHeight="1"/>
    <row r="101159" ht="13.5" customHeight="1"/>
    <row r="101161" ht="13.5" customHeight="1"/>
    <row r="101163" ht="13.5" customHeight="1"/>
    <row r="101165" ht="13.5" customHeight="1"/>
    <row r="101167" ht="13.5" customHeight="1"/>
    <row r="101169" ht="13.5" customHeight="1"/>
    <row r="101171" ht="13.5" customHeight="1"/>
    <row r="101173" ht="13.5" customHeight="1"/>
    <row r="101175" ht="13.5" customHeight="1"/>
    <row r="101177" ht="13.5" customHeight="1"/>
    <row r="101179" ht="13.5" customHeight="1"/>
    <row r="101181" ht="13.5" customHeight="1"/>
    <row r="101183" ht="13.5" customHeight="1"/>
    <row r="101185" ht="13.5" customHeight="1"/>
    <row r="101187" ht="13.5" customHeight="1"/>
    <row r="101189" ht="13.5" customHeight="1"/>
    <row r="101191" ht="13.5" customHeight="1"/>
    <row r="101193" ht="13.5" customHeight="1"/>
    <row r="101195" ht="13.5" customHeight="1"/>
    <row r="101197" ht="13.5" customHeight="1"/>
    <row r="101199" ht="13.5" customHeight="1"/>
    <row r="101201" ht="13.5" customHeight="1"/>
    <row r="101203" ht="13.5" customHeight="1"/>
    <row r="101205" ht="13.5" customHeight="1"/>
    <row r="101207" ht="13.5" customHeight="1"/>
    <row r="101209" ht="13.5" customHeight="1"/>
    <row r="101211" ht="13.5" customHeight="1"/>
    <row r="101213" ht="13.5" customHeight="1"/>
    <row r="101215" ht="13.5" customHeight="1"/>
    <row r="101217" ht="13.5" customHeight="1"/>
    <row r="101219" ht="13.5" customHeight="1"/>
    <row r="101221" ht="13.5" customHeight="1"/>
    <row r="101223" ht="13.5" customHeight="1"/>
    <row r="101225" ht="13.5" customHeight="1"/>
    <row r="101227" ht="13.5" customHeight="1"/>
    <row r="101229" ht="13.5" customHeight="1"/>
    <row r="101231" ht="13.5" customHeight="1"/>
    <row r="101233" ht="13.5" customHeight="1"/>
    <row r="101235" ht="13.5" customHeight="1"/>
    <row r="101237" ht="13.5" customHeight="1"/>
    <row r="101239" ht="13.5" customHeight="1"/>
    <row r="101241" ht="13.5" customHeight="1"/>
    <row r="101243" ht="13.5" customHeight="1"/>
    <row r="101245" ht="13.5" customHeight="1"/>
    <row r="101247" ht="13.5" customHeight="1"/>
    <row r="101249" ht="13.5" customHeight="1"/>
    <row r="101251" ht="13.5" customHeight="1"/>
    <row r="101253" ht="13.5" customHeight="1"/>
    <row r="101255" ht="13.5" customHeight="1"/>
    <row r="101257" ht="13.5" customHeight="1"/>
    <row r="101259" ht="13.5" customHeight="1"/>
    <row r="101261" ht="13.5" customHeight="1"/>
    <row r="101263" ht="13.5" customHeight="1"/>
    <row r="101265" ht="13.5" customHeight="1"/>
    <row r="101267" ht="13.5" customHeight="1"/>
    <row r="101269" ht="13.5" customHeight="1"/>
    <row r="101271" ht="13.5" customHeight="1"/>
    <row r="101273" ht="13.5" customHeight="1"/>
    <row r="101275" ht="13.5" customHeight="1"/>
    <row r="101277" ht="13.5" customHeight="1"/>
    <row r="101279" ht="13.5" customHeight="1"/>
    <row r="101281" ht="13.5" customHeight="1"/>
    <row r="101283" ht="13.5" customHeight="1"/>
    <row r="101285" ht="13.5" customHeight="1"/>
    <row r="101287" ht="13.5" customHeight="1"/>
    <row r="101289" ht="13.5" customHeight="1"/>
    <row r="101291" ht="13.5" customHeight="1"/>
    <row r="101293" ht="13.5" customHeight="1"/>
    <row r="101295" ht="13.5" customHeight="1"/>
    <row r="101297" ht="13.5" customHeight="1"/>
    <row r="101299" ht="13.5" customHeight="1"/>
    <row r="101301" ht="13.5" customHeight="1"/>
    <row r="101303" ht="13.5" customHeight="1"/>
    <row r="101305" ht="13.5" customHeight="1"/>
    <row r="101307" ht="13.5" customHeight="1"/>
    <row r="101309" ht="13.5" customHeight="1"/>
    <row r="101311" ht="13.5" customHeight="1"/>
    <row r="101313" ht="13.5" customHeight="1"/>
    <row r="101315" ht="13.5" customHeight="1"/>
    <row r="101317" ht="13.5" customHeight="1"/>
    <row r="101319" ht="13.5" customHeight="1"/>
    <row r="101321" ht="13.5" customHeight="1"/>
    <row r="101323" ht="13.5" customHeight="1"/>
    <row r="101325" ht="13.5" customHeight="1"/>
    <row r="101327" ht="13.5" customHeight="1"/>
    <row r="101329" ht="13.5" customHeight="1"/>
    <row r="101331" ht="13.5" customHeight="1"/>
    <row r="101333" ht="13.5" customHeight="1"/>
    <row r="101335" ht="13.5" customHeight="1"/>
    <row r="101337" ht="13.5" customHeight="1"/>
    <row r="101339" ht="13.5" customHeight="1"/>
    <row r="101341" ht="13.5" customHeight="1"/>
    <row r="101343" ht="13.5" customHeight="1"/>
    <row r="101345" ht="13.5" customHeight="1"/>
    <row r="101347" ht="13.5" customHeight="1"/>
    <row r="101349" ht="13.5" customHeight="1"/>
    <row r="101351" ht="13.5" customHeight="1"/>
    <row r="101353" ht="13.5" customHeight="1"/>
    <row r="101355" ht="13.5" customHeight="1"/>
    <row r="101357" ht="13.5" customHeight="1"/>
    <row r="101359" ht="13.5" customHeight="1"/>
    <row r="101361" ht="13.5" customHeight="1"/>
    <row r="101363" ht="13.5" customHeight="1"/>
    <row r="101365" ht="13.5" customHeight="1"/>
    <row r="101367" ht="13.5" customHeight="1"/>
    <row r="101369" ht="13.5" customHeight="1"/>
    <row r="101371" ht="13.5" customHeight="1"/>
    <row r="101373" ht="13.5" customHeight="1"/>
    <row r="101375" ht="13.5" customHeight="1"/>
    <row r="101377" ht="13.5" customHeight="1"/>
    <row r="101379" ht="13.5" customHeight="1"/>
    <row r="101381" ht="13.5" customHeight="1"/>
    <row r="101383" ht="13.5" customHeight="1"/>
    <row r="101385" ht="13.5" customHeight="1"/>
    <row r="101387" ht="13.5" customHeight="1"/>
    <row r="101389" ht="13.5" customHeight="1"/>
    <row r="101391" ht="13.5" customHeight="1"/>
    <row r="101393" ht="13.5" customHeight="1"/>
    <row r="101395" ht="13.5" customHeight="1"/>
    <row r="101397" ht="13.5" customHeight="1"/>
    <row r="101399" ht="13.5" customHeight="1"/>
    <row r="101401" ht="13.5" customHeight="1"/>
    <row r="101403" ht="13.5" customHeight="1"/>
    <row r="101405" ht="13.5" customHeight="1"/>
    <row r="101407" ht="13.5" customHeight="1"/>
    <row r="101409" ht="13.5" customHeight="1"/>
    <row r="101411" ht="13.5" customHeight="1"/>
    <row r="101413" ht="13.5" customHeight="1"/>
    <row r="101415" ht="13.5" customHeight="1"/>
    <row r="101417" ht="13.5" customHeight="1"/>
    <row r="101419" ht="13.5" customHeight="1"/>
    <row r="101421" ht="13.5" customHeight="1"/>
    <row r="101423" ht="13.5" customHeight="1"/>
    <row r="101425" ht="13.5" customHeight="1"/>
    <row r="101427" ht="13.5" customHeight="1"/>
    <row r="101429" ht="13.5" customHeight="1"/>
    <row r="101431" ht="13.5" customHeight="1"/>
    <row r="101433" ht="13.5" customHeight="1"/>
    <row r="101435" ht="13.5" customHeight="1"/>
    <row r="101437" ht="13.5" customHeight="1"/>
    <row r="101439" ht="13.5" customHeight="1"/>
    <row r="101441" ht="13.5" customHeight="1"/>
    <row r="101443" ht="13.5" customHeight="1"/>
    <row r="101445" ht="13.5" customHeight="1"/>
    <row r="101447" ht="13.5" customHeight="1"/>
    <row r="101449" ht="13.5" customHeight="1"/>
    <row r="101451" ht="13.5" customHeight="1"/>
    <row r="101453" ht="13.5" customHeight="1"/>
    <row r="101455" ht="13.5" customHeight="1"/>
    <row r="101457" ht="13.5" customHeight="1"/>
    <row r="101459" ht="13.5" customHeight="1"/>
    <row r="101461" ht="13.5" customHeight="1"/>
    <row r="101463" ht="13.5" customHeight="1"/>
    <row r="101465" ht="13.5" customHeight="1"/>
    <row r="101467" ht="13.5" customHeight="1"/>
    <row r="101469" ht="13.5" customHeight="1"/>
    <row r="101471" ht="13.5" customHeight="1"/>
    <row r="101473" ht="13.5" customHeight="1"/>
    <row r="101475" ht="13.5" customHeight="1"/>
    <row r="101477" ht="13.5" customHeight="1"/>
    <row r="101479" ht="13.5" customHeight="1"/>
    <row r="101481" ht="13.5" customHeight="1"/>
    <row r="101483" ht="13.5" customHeight="1"/>
    <row r="101485" ht="13.5" customHeight="1"/>
    <row r="101487" ht="13.5" customHeight="1"/>
    <row r="101489" ht="13.5" customHeight="1"/>
    <row r="101491" ht="13.5" customHeight="1"/>
    <row r="101493" ht="13.5" customHeight="1"/>
    <row r="101495" ht="13.5" customHeight="1"/>
    <row r="101497" ht="13.5" customHeight="1"/>
    <row r="101499" ht="13.5" customHeight="1"/>
    <row r="101501" ht="13.5" customHeight="1"/>
    <row r="101503" ht="13.5" customHeight="1"/>
    <row r="101505" ht="13.5" customHeight="1"/>
    <row r="101507" ht="13.5" customHeight="1"/>
    <row r="101509" ht="13.5" customHeight="1"/>
    <row r="101511" ht="13.5" customHeight="1"/>
    <row r="101513" ht="13.5" customHeight="1"/>
    <row r="101515" ht="13.5" customHeight="1"/>
    <row r="101517" ht="13.5" customHeight="1"/>
    <row r="101519" ht="13.5" customHeight="1"/>
    <row r="101521" ht="13.5" customHeight="1"/>
    <row r="101523" ht="13.5" customHeight="1"/>
    <row r="101525" ht="13.5" customHeight="1"/>
    <row r="101527" ht="13.5" customHeight="1"/>
    <row r="101529" ht="13.5" customHeight="1"/>
    <row r="101531" ht="13.5" customHeight="1"/>
    <row r="101533" ht="13.5" customHeight="1"/>
    <row r="101535" ht="13.5" customHeight="1"/>
    <row r="101537" ht="13.5" customHeight="1"/>
    <row r="101539" ht="13.5" customHeight="1"/>
    <row r="101541" ht="13.5" customHeight="1"/>
    <row r="101543" ht="13.5" customHeight="1"/>
    <row r="101545" ht="13.5" customHeight="1"/>
    <row r="101547" ht="13.5" customHeight="1"/>
    <row r="101549" ht="13.5" customHeight="1"/>
    <row r="101551" ht="13.5" customHeight="1"/>
    <row r="101553" ht="13.5" customHeight="1"/>
    <row r="101555" ht="13.5" customHeight="1"/>
    <row r="101557" ht="13.5" customHeight="1"/>
    <row r="101559" ht="13.5" customHeight="1"/>
    <row r="101561" ht="13.5" customHeight="1"/>
    <row r="101563" ht="13.5" customHeight="1"/>
    <row r="101565" ht="13.5" customHeight="1"/>
    <row r="101567" ht="13.5" customHeight="1"/>
    <row r="101569" ht="13.5" customHeight="1"/>
    <row r="101571" ht="13.5" customHeight="1"/>
    <row r="101573" ht="13.5" customHeight="1"/>
    <row r="101575" ht="13.5" customHeight="1"/>
    <row r="101577" ht="13.5" customHeight="1"/>
    <row r="101579" ht="13.5" customHeight="1"/>
    <row r="101581" ht="13.5" customHeight="1"/>
    <row r="101583" ht="13.5" customHeight="1"/>
    <row r="101585" ht="13.5" customHeight="1"/>
    <row r="101587" ht="13.5" customHeight="1"/>
    <row r="101589" ht="13.5" customHeight="1"/>
    <row r="101591" ht="13.5" customHeight="1"/>
    <row r="101593" ht="13.5" customHeight="1"/>
    <row r="101595" ht="13.5" customHeight="1"/>
    <row r="101597" ht="13.5" customHeight="1"/>
    <row r="101599" ht="13.5" customHeight="1"/>
    <row r="101601" ht="13.5" customHeight="1"/>
    <row r="101603" ht="13.5" customHeight="1"/>
    <row r="101605" ht="13.5" customHeight="1"/>
    <row r="101607" ht="13.5" customHeight="1"/>
    <row r="101609" ht="13.5" customHeight="1"/>
    <row r="101611" ht="13.5" customHeight="1"/>
    <row r="101613" ht="13.5" customHeight="1"/>
    <row r="101615" ht="13.5" customHeight="1"/>
    <row r="101617" ht="13.5" customHeight="1"/>
    <row r="101619" ht="13.5" customHeight="1"/>
    <row r="101621" ht="13.5" customHeight="1"/>
    <row r="101623" ht="13.5" customHeight="1"/>
    <row r="101625" ht="13.5" customHeight="1"/>
    <row r="101627" ht="13.5" customHeight="1"/>
    <row r="101629" ht="13.5" customHeight="1"/>
    <row r="101631" ht="13.5" customHeight="1"/>
    <row r="101633" ht="13.5" customHeight="1"/>
    <row r="101635" ht="13.5" customHeight="1"/>
    <row r="101637" ht="13.5" customHeight="1"/>
    <row r="101639" ht="13.5" customHeight="1"/>
    <row r="101641" ht="13.5" customHeight="1"/>
    <row r="101643" ht="13.5" customHeight="1"/>
    <row r="101645" ht="13.5" customHeight="1"/>
    <row r="101647" ht="13.5" customHeight="1"/>
    <row r="101649" ht="13.5" customHeight="1"/>
    <row r="101651" ht="13.5" customHeight="1"/>
    <row r="101653" ht="13.5" customHeight="1"/>
    <row r="101655" ht="13.5" customHeight="1"/>
    <row r="101657" ht="13.5" customHeight="1"/>
    <row r="101659" ht="13.5" customHeight="1"/>
    <row r="101661" ht="13.5" customHeight="1"/>
    <row r="101663" ht="13.5" customHeight="1"/>
    <row r="101665" ht="13.5" customHeight="1"/>
    <row r="101667" ht="13.5" customHeight="1"/>
    <row r="101669" ht="13.5" customHeight="1"/>
    <row r="101671" ht="13.5" customHeight="1"/>
    <row r="101673" ht="13.5" customHeight="1"/>
    <row r="101675" ht="13.5" customHeight="1"/>
    <row r="101677" ht="13.5" customHeight="1"/>
    <row r="101679" ht="13.5" customHeight="1"/>
    <row r="101681" ht="13.5" customHeight="1"/>
    <row r="101683" ht="13.5" customHeight="1"/>
    <row r="101685" ht="13.5" customHeight="1"/>
    <row r="101687" ht="13.5" customHeight="1"/>
    <row r="101689" ht="13.5" customHeight="1"/>
    <row r="101691" ht="13.5" customHeight="1"/>
    <row r="101693" ht="13.5" customHeight="1"/>
    <row r="101695" ht="13.5" customHeight="1"/>
    <row r="101697" ht="13.5" customHeight="1"/>
    <row r="101699" ht="13.5" customHeight="1"/>
    <row r="101701" ht="13.5" customHeight="1"/>
    <row r="101703" ht="13.5" customHeight="1"/>
    <row r="101705" ht="13.5" customHeight="1"/>
    <row r="101707" ht="13.5" customHeight="1"/>
    <row r="101709" ht="13.5" customHeight="1"/>
    <row r="101711" ht="13.5" customHeight="1"/>
    <row r="101713" ht="13.5" customHeight="1"/>
    <row r="101715" ht="13.5" customHeight="1"/>
    <row r="101717" ht="13.5" customHeight="1"/>
    <row r="101719" ht="13.5" customHeight="1"/>
    <row r="101721" ht="13.5" customHeight="1"/>
    <row r="101723" ht="13.5" customHeight="1"/>
    <row r="101725" ht="13.5" customHeight="1"/>
    <row r="101727" ht="13.5" customHeight="1"/>
    <row r="101729" ht="13.5" customHeight="1"/>
    <row r="101731" ht="13.5" customHeight="1"/>
    <row r="101733" ht="13.5" customHeight="1"/>
    <row r="101735" ht="13.5" customHeight="1"/>
    <row r="101737" ht="13.5" customHeight="1"/>
    <row r="101739" ht="13.5" customHeight="1"/>
    <row r="101741" ht="13.5" customHeight="1"/>
    <row r="101743" ht="13.5" customHeight="1"/>
    <row r="101745" ht="13.5" customHeight="1"/>
    <row r="101747" ht="13.5" customHeight="1"/>
    <row r="101749" ht="13.5" customHeight="1"/>
    <row r="101751" ht="13.5" customHeight="1"/>
    <row r="101753" ht="13.5" customHeight="1"/>
    <row r="101755" ht="13.5" customHeight="1"/>
    <row r="101757" ht="13.5" customHeight="1"/>
    <row r="101759" ht="13.5" customHeight="1"/>
    <row r="101761" ht="13.5" customHeight="1"/>
    <row r="101763" ht="13.5" customHeight="1"/>
    <row r="101765" ht="13.5" customHeight="1"/>
    <row r="101767" ht="13.5" customHeight="1"/>
    <row r="101769" ht="13.5" customHeight="1"/>
    <row r="101771" ht="13.5" customHeight="1"/>
    <row r="101773" ht="13.5" customHeight="1"/>
    <row r="101775" ht="13.5" customHeight="1"/>
    <row r="101777" ht="13.5" customHeight="1"/>
    <row r="101779" ht="13.5" customHeight="1"/>
    <row r="101781" ht="13.5" customHeight="1"/>
    <row r="101783" ht="13.5" customHeight="1"/>
    <row r="101785" ht="13.5" customHeight="1"/>
    <row r="101787" ht="13.5" customHeight="1"/>
    <row r="101789" ht="13.5" customHeight="1"/>
    <row r="101791" ht="13.5" customHeight="1"/>
    <row r="101793" ht="13.5" customHeight="1"/>
    <row r="101795" ht="13.5" customHeight="1"/>
    <row r="101797" ht="13.5" customHeight="1"/>
    <row r="101799" ht="13.5" customHeight="1"/>
    <row r="101801" ht="13.5" customHeight="1"/>
    <row r="101803" ht="13.5" customHeight="1"/>
    <row r="101805" ht="13.5" customHeight="1"/>
    <row r="101807" ht="13.5" customHeight="1"/>
    <row r="101809" ht="13.5" customHeight="1"/>
    <row r="101811" ht="13.5" customHeight="1"/>
    <row r="101813" ht="13.5" customHeight="1"/>
    <row r="101815" ht="13.5" customHeight="1"/>
    <row r="101817" ht="13.5" customHeight="1"/>
    <row r="101819" ht="13.5" customHeight="1"/>
    <row r="101821" ht="13.5" customHeight="1"/>
    <row r="101823" ht="13.5" customHeight="1"/>
    <row r="101825" ht="13.5" customHeight="1"/>
    <row r="101827" ht="13.5" customHeight="1"/>
    <row r="101829" ht="13.5" customHeight="1"/>
    <row r="101831" ht="13.5" customHeight="1"/>
    <row r="101833" ht="13.5" customHeight="1"/>
    <row r="101835" ht="13.5" customHeight="1"/>
    <row r="101837" ht="13.5" customHeight="1"/>
    <row r="101839" ht="13.5" customHeight="1"/>
    <row r="101841" ht="13.5" customHeight="1"/>
    <row r="101843" ht="13.5" customHeight="1"/>
    <row r="101845" ht="13.5" customHeight="1"/>
    <row r="101847" ht="13.5" customHeight="1"/>
    <row r="101849" ht="13.5" customHeight="1"/>
    <row r="101851" ht="13.5" customHeight="1"/>
    <row r="101853" ht="13.5" customHeight="1"/>
    <row r="101855" ht="13.5" customHeight="1"/>
    <row r="101857" ht="13.5" customHeight="1"/>
    <row r="101859" ht="13.5" customHeight="1"/>
    <row r="101861" ht="13.5" customHeight="1"/>
    <row r="101863" ht="13.5" customHeight="1"/>
    <row r="101865" ht="13.5" customHeight="1"/>
    <row r="101867" ht="13.5" customHeight="1"/>
    <row r="101869" ht="13.5" customHeight="1"/>
    <row r="101871" ht="13.5" customHeight="1"/>
    <row r="101873" ht="13.5" customHeight="1"/>
    <row r="101875" ht="13.5" customHeight="1"/>
    <row r="101877" ht="13.5" customHeight="1"/>
    <row r="101879" ht="13.5" customHeight="1"/>
    <row r="101881" ht="13.5" customHeight="1"/>
    <row r="101883" ht="13.5" customHeight="1"/>
    <row r="101885" ht="13.5" customHeight="1"/>
    <row r="101887" ht="13.5" customHeight="1"/>
    <row r="101889" ht="13.5" customHeight="1"/>
    <row r="101891" ht="13.5" customHeight="1"/>
    <row r="101893" ht="13.5" customHeight="1"/>
    <row r="101895" ht="13.5" customHeight="1"/>
    <row r="101897" ht="13.5" customHeight="1"/>
    <row r="101899" ht="13.5" customHeight="1"/>
    <row r="101901" ht="13.5" customHeight="1"/>
    <row r="101903" ht="13.5" customHeight="1"/>
    <row r="101905" ht="13.5" customHeight="1"/>
    <row r="101907" ht="13.5" customHeight="1"/>
    <row r="101909" ht="13.5" customHeight="1"/>
    <row r="101911" ht="13.5" customHeight="1"/>
    <row r="101913" ht="13.5" customHeight="1"/>
    <row r="101915" ht="13.5" customHeight="1"/>
    <row r="101917" ht="13.5" customHeight="1"/>
    <row r="101919" ht="13.5" customHeight="1"/>
    <row r="101921" ht="13.5" customHeight="1"/>
    <row r="101923" ht="13.5" customHeight="1"/>
    <row r="101925" ht="13.5" customHeight="1"/>
    <row r="101927" ht="13.5" customHeight="1"/>
    <row r="101929" ht="13.5" customHeight="1"/>
    <row r="101931" ht="13.5" customHeight="1"/>
    <row r="101933" ht="13.5" customHeight="1"/>
    <row r="101935" ht="13.5" customHeight="1"/>
    <row r="101937" ht="13.5" customHeight="1"/>
    <row r="101939" ht="13.5" customHeight="1"/>
    <row r="101941" ht="13.5" customHeight="1"/>
    <row r="101943" ht="13.5" customHeight="1"/>
    <row r="101945" ht="13.5" customHeight="1"/>
    <row r="101947" ht="13.5" customHeight="1"/>
    <row r="101949" ht="13.5" customHeight="1"/>
    <row r="101951" ht="13.5" customHeight="1"/>
    <row r="101953" ht="13.5" customHeight="1"/>
    <row r="101955" ht="13.5" customHeight="1"/>
    <row r="101957" ht="13.5" customHeight="1"/>
    <row r="101959" ht="13.5" customHeight="1"/>
    <row r="101961" ht="13.5" customHeight="1"/>
    <row r="101963" ht="13.5" customHeight="1"/>
    <row r="101965" ht="13.5" customHeight="1"/>
    <row r="101967" ht="13.5" customHeight="1"/>
    <row r="101969" ht="13.5" customHeight="1"/>
    <row r="101971" ht="13.5" customHeight="1"/>
    <row r="101973" ht="13.5" customHeight="1"/>
    <row r="101975" ht="13.5" customHeight="1"/>
    <row r="101977" ht="13.5" customHeight="1"/>
    <row r="101979" ht="13.5" customHeight="1"/>
    <row r="101981" ht="13.5" customHeight="1"/>
    <row r="101983" ht="13.5" customHeight="1"/>
    <row r="101985" ht="13.5" customHeight="1"/>
    <row r="101987" ht="13.5" customHeight="1"/>
    <row r="101989" ht="13.5" customHeight="1"/>
    <row r="101991" ht="13.5" customHeight="1"/>
    <row r="101993" ht="13.5" customHeight="1"/>
    <row r="101995" ht="13.5" customHeight="1"/>
    <row r="101997" ht="13.5" customHeight="1"/>
    <row r="101999" ht="13.5" customHeight="1"/>
    <row r="102001" ht="13.5" customHeight="1"/>
    <row r="102003" ht="13.5" customHeight="1"/>
    <row r="102005" ht="13.5" customHeight="1"/>
    <row r="102007" ht="13.5" customHeight="1"/>
    <row r="102009" ht="13.5" customHeight="1"/>
    <row r="102011" ht="13.5" customHeight="1"/>
    <row r="102013" ht="13.5" customHeight="1"/>
    <row r="102015" ht="13.5" customHeight="1"/>
    <row r="102017" ht="13.5" customHeight="1"/>
    <row r="102019" ht="13.5" customHeight="1"/>
    <row r="102021" ht="13.5" customHeight="1"/>
    <row r="102023" ht="13.5" customHeight="1"/>
    <row r="102025" ht="13.5" customHeight="1"/>
    <row r="102027" ht="13.5" customHeight="1"/>
    <row r="102029" ht="13.5" customHeight="1"/>
    <row r="102031" ht="13.5" customHeight="1"/>
    <row r="102033" ht="13.5" customHeight="1"/>
    <row r="102035" ht="13.5" customHeight="1"/>
    <row r="102037" ht="13.5" customHeight="1"/>
    <row r="102039" ht="13.5" customHeight="1"/>
    <row r="102041" ht="13.5" customHeight="1"/>
    <row r="102043" ht="13.5" customHeight="1"/>
    <row r="102045" ht="13.5" customHeight="1"/>
    <row r="102047" ht="13.5" customHeight="1"/>
    <row r="102049" ht="13.5" customHeight="1"/>
    <row r="102051" ht="13.5" customHeight="1"/>
    <row r="102053" ht="13.5" customHeight="1"/>
    <row r="102055" ht="13.5" customHeight="1"/>
    <row r="102057" ht="13.5" customHeight="1"/>
    <row r="102059" ht="13.5" customHeight="1"/>
    <row r="102061" ht="13.5" customHeight="1"/>
    <row r="102063" ht="13.5" customHeight="1"/>
    <row r="102065" ht="13.5" customHeight="1"/>
    <row r="102067" ht="13.5" customHeight="1"/>
    <row r="102069" ht="13.5" customHeight="1"/>
    <row r="102071" ht="13.5" customHeight="1"/>
    <row r="102073" ht="13.5" customHeight="1"/>
    <row r="102075" ht="13.5" customHeight="1"/>
    <row r="102077" ht="13.5" customHeight="1"/>
    <row r="102079" ht="13.5" customHeight="1"/>
    <row r="102081" ht="13.5" customHeight="1"/>
    <row r="102083" ht="13.5" customHeight="1"/>
    <row r="102085" ht="13.5" customHeight="1"/>
    <row r="102087" ht="13.5" customHeight="1"/>
    <row r="102089" ht="13.5" customHeight="1"/>
    <row r="102091" ht="13.5" customHeight="1"/>
    <row r="102093" ht="13.5" customHeight="1"/>
    <row r="102095" ht="13.5" customHeight="1"/>
    <row r="102097" ht="13.5" customHeight="1"/>
    <row r="102099" ht="13.5" customHeight="1"/>
    <row r="102101" ht="13.5" customHeight="1"/>
    <row r="102103" ht="13.5" customHeight="1"/>
    <row r="102105" ht="13.5" customHeight="1"/>
    <row r="102107" ht="13.5" customHeight="1"/>
    <row r="102109" ht="13.5" customHeight="1"/>
    <row r="102111" ht="13.5" customHeight="1"/>
    <row r="102113" ht="13.5" customHeight="1"/>
    <row r="102115" ht="13.5" customHeight="1"/>
    <row r="102117" ht="13.5" customHeight="1"/>
    <row r="102119" ht="13.5" customHeight="1"/>
    <row r="102121" ht="13.5" customHeight="1"/>
    <row r="102123" ht="13.5" customHeight="1"/>
    <row r="102125" ht="13.5" customHeight="1"/>
    <row r="102127" ht="13.5" customHeight="1"/>
    <row r="102129" ht="13.5" customHeight="1"/>
    <row r="102131" ht="13.5" customHeight="1"/>
    <row r="102133" ht="13.5" customHeight="1"/>
    <row r="102135" ht="13.5" customHeight="1"/>
    <row r="102137" ht="13.5" customHeight="1"/>
    <row r="102139" ht="13.5" customHeight="1"/>
    <row r="102141" ht="13.5" customHeight="1"/>
    <row r="102143" ht="13.5" customHeight="1"/>
    <row r="102145" ht="13.5" customHeight="1"/>
    <row r="102147" ht="13.5" customHeight="1"/>
    <row r="102149" ht="13.5" customHeight="1"/>
    <row r="102151" ht="13.5" customHeight="1"/>
    <row r="102153" ht="13.5" customHeight="1"/>
    <row r="102155" ht="13.5" customHeight="1"/>
    <row r="102157" ht="13.5" customHeight="1"/>
    <row r="102159" ht="13.5" customHeight="1"/>
    <row r="102161" ht="13.5" customHeight="1"/>
    <row r="102163" ht="13.5" customHeight="1"/>
    <row r="102165" ht="13.5" customHeight="1"/>
    <row r="102167" ht="13.5" customHeight="1"/>
    <row r="102169" ht="13.5" customHeight="1"/>
    <row r="102171" ht="13.5" customHeight="1"/>
    <row r="102173" ht="13.5" customHeight="1"/>
    <row r="102175" ht="13.5" customHeight="1"/>
    <row r="102177" ht="13.5" customHeight="1"/>
    <row r="102179" ht="13.5" customHeight="1"/>
    <row r="102181" ht="13.5" customHeight="1"/>
    <row r="102183" ht="13.5" customHeight="1"/>
    <row r="102185" ht="13.5" customHeight="1"/>
    <row r="102187" ht="13.5" customHeight="1"/>
    <row r="102189" ht="13.5" customHeight="1"/>
    <row r="102191" ht="13.5" customHeight="1"/>
    <row r="102193" ht="13.5" customHeight="1"/>
    <row r="102195" ht="13.5" customHeight="1"/>
    <row r="102197" ht="13.5" customHeight="1"/>
    <row r="102199" ht="13.5" customHeight="1"/>
    <row r="102201" ht="13.5" customHeight="1"/>
    <row r="102203" ht="13.5" customHeight="1"/>
    <row r="102205" ht="13.5" customHeight="1"/>
    <row r="102207" ht="13.5" customHeight="1"/>
    <row r="102209" ht="13.5" customHeight="1"/>
    <row r="102211" ht="13.5" customHeight="1"/>
    <row r="102213" ht="13.5" customHeight="1"/>
    <row r="102215" ht="13.5" customHeight="1"/>
    <row r="102217" ht="13.5" customHeight="1"/>
    <row r="102219" ht="13.5" customHeight="1"/>
    <row r="102221" ht="13.5" customHeight="1"/>
    <row r="102223" ht="13.5" customHeight="1"/>
    <row r="102225" ht="13.5" customHeight="1"/>
    <row r="102227" ht="13.5" customHeight="1"/>
    <row r="102229" ht="13.5" customHeight="1"/>
    <row r="102231" ht="13.5" customHeight="1"/>
    <row r="102233" ht="13.5" customHeight="1"/>
    <row r="102235" ht="13.5" customHeight="1"/>
    <row r="102237" ht="13.5" customHeight="1"/>
    <row r="102239" ht="13.5" customHeight="1"/>
    <row r="102241" ht="13.5" customHeight="1"/>
    <row r="102243" ht="13.5" customHeight="1"/>
    <row r="102245" ht="13.5" customHeight="1"/>
    <row r="102247" ht="13.5" customHeight="1"/>
    <row r="102249" ht="13.5" customHeight="1"/>
    <row r="102251" ht="13.5" customHeight="1"/>
    <row r="102253" ht="13.5" customHeight="1"/>
    <row r="102255" ht="13.5" customHeight="1"/>
    <row r="102257" ht="13.5" customHeight="1"/>
    <row r="102259" ht="13.5" customHeight="1"/>
    <row r="102261" ht="13.5" customHeight="1"/>
    <row r="102263" ht="13.5" customHeight="1"/>
    <row r="102265" ht="13.5" customHeight="1"/>
    <row r="102267" ht="13.5" customHeight="1"/>
    <row r="102269" ht="13.5" customHeight="1"/>
    <row r="102271" ht="13.5" customHeight="1"/>
    <row r="102273" ht="13.5" customHeight="1"/>
    <row r="102275" ht="13.5" customHeight="1"/>
    <row r="102277" ht="13.5" customHeight="1"/>
    <row r="102279" ht="13.5" customHeight="1"/>
    <row r="102281" ht="13.5" customHeight="1"/>
    <row r="102283" ht="13.5" customHeight="1"/>
    <row r="102285" ht="13.5" customHeight="1"/>
    <row r="102287" ht="13.5" customHeight="1"/>
    <row r="102289" ht="13.5" customHeight="1"/>
    <row r="102291" ht="13.5" customHeight="1"/>
    <row r="102293" ht="13.5" customHeight="1"/>
    <row r="102295" ht="13.5" customHeight="1"/>
    <row r="102297" ht="13.5" customHeight="1"/>
    <row r="102299" ht="13.5" customHeight="1"/>
    <row r="102301" ht="13.5" customHeight="1"/>
    <row r="102303" ht="13.5" customHeight="1"/>
    <row r="102305" ht="13.5" customHeight="1"/>
    <row r="102307" ht="13.5" customHeight="1"/>
    <row r="102309" ht="13.5" customHeight="1"/>
    <row r="102311" ht="13.5" customHeight="1"/>
    <row r="102313" ht="13.5" customHeight="1"/>
    <row r="102315" ht="13.5" customHeight="1"/>
    <row r="102317" ht="13.5" customHeight="1"/>
    <row r="102319" ht="13.5" customHeight="1"/>
    <row r="102321" ht="13.5" customHeight="1"/>
    <row r="102323" ht="13.5" customHeight="1"/>
    <row r="102325" ht="13.5" customHeight="1"/>
    <row r="102327" ht="13.5" customHeight="1"/>
    <row r="102329" ht="13.5" customHeight="1"/>
    <row r="102331" ht="13.5" customHeight="1"/>
    <row r="102333" ht="13.5" customHeight="1"/>
    <row r="102335" ht="13.5" customHeight="1"/>
    <row r="102337" ht="13.5" customHeight="1"/>
    <row r="102339" ht="13.5" customHeight="1"/>
    <row r="102341" ht="13.5" customHeight="1"/>
    <row r="102343" ht="13.5" customHeight="1"/>
    <row r="102345" ht="13.5" customHeight="1"/>
    <row r="102347" ht="13.5" customHeight="1"/>
    <row r="102349" ht="13.5" customHeight="1"/>
    <row r="102351" ht="13.5" customHeight="1"/>
    <row r="102353" ht="13.5" customHeight="1"/>
    <row r="102355" ht="13.5" customHeight="1"/>
    <row r="102357" ht="13.5" customHeight="1"/>
    <row r="102359" ht="13.5" customHeight="1"/>
    <row r="102361" ht="13.5" customHeight="1"/>
    <row r="102363" ht="13.5" customHeight="1"/>
    <row r="102365" ht="13.5" customHeight="1"/>
    <row r="102367" ht="13.5" customHeight="1"/>
    <row r="102369" ht="13.5" customHeight="1"/>
    <row r="102371" ht="13.5" customHeight="1"/>
    <row r="102373" ht="13.5" customHeight="1"/>
    <row r="102375" ht="13.5" customHeight="1"/>
    <row r="102377" ht="13.5" customHeight="1"/>
    <row r="102379" ht="13.5" customHeight="1"/>
    <row r="102381" ht="13.5" customHeight="1"/>
    <row r="102383" ht="13.5" customHeight="1"/>
    <row r="102385" ht="13.5" customHeight="1"/>
    <row r="102387" ht="13.5" customHeight="1"/>
    <row r="102389" ht="13.5" customHeight="1"/>
    <row r="102391" ht="13.5" customHeight="1"/>
    <row r="102393" ht="13.5" customHeight="1"/>
    <row r="102395" ht="13.5" customHeight="1"/>
    <row r="102397" ht="13.5" customHeight="1"/>
    <row r="102399" ht="13.5" customHeight="1"/>
    <row r="102401" ht="13.5" customHeight="1"/>
    <row r="102403" ht="13.5" customHeight="1"/>
    <row r="102405" ht="13.5" customHeight="1"/>
    <row r="102407" ht="13.5" customHeight="1"/>
    <row r="102409" ht="13.5" customHeight="1"/>
    <row r="102411" ht="13.5" customHeight="1"/>
    <row r="102413" ht="13.5" customHeight="1"/>
    <row r="102415" ht="13.5" customHeight="1"/>
    <row r="102417" ht="13.5" customHeight="1"/>
    <row r="102419" ht="13.5" customHeight="1"/>
    <row r="102421" ht="13.5" customHeight="1"/>
    <row r="102423" ht="13.5" customHeight="1"/>
    <row r="102425" ht="13.5" customHeight="1"/>
    <row r="102427" ht="13.5" customHeight="1"/>
    <row r="102429" ht="13.5" customHeight="1"/>
    <row r="102431" ht="13.5" customHeight="1"/>
    <row r="102433" ht="13.5" customHeight="1"/>
    <row r="102435" ht="13.5" customHeight="1"/>
    <row r="102437" ht="13.5" customHeight="1"/>
    <row r="102439" ht="13.5" customHeight="1"/>
    <row r="102441" ht="13.5" customHeight="1"/>
    <row r="102443" ht="13.5" customHeight="1"/>
    <row r="102445" ht="13.5" customHeight="1"/>
    <row r="102447" ht="13.5" customHeight="1"/>
    <row r="102449" ht="13.5" customHeight="1"/>
    <row r="102451" ht="13.5" customHeight="1"/>
    <row r="102453" ht="13.5" customHeight="1"/>
    <row r="102455" ht="13.5" customHeight="1"/>
    <row r="102457" ht="13.5" customHeight="1"/>
    <row r="102459" ht="13.5" customHeight="1"/>
    <row r="102461" ht="13.5" customHeight="1"/>
    <row r="102463" ht="13.5" customHeight="1"/>
    <row r="102465" ht="13.5" customHeight="1"/>
    <row r="102467" ht="13.5" customHeight="1"/>
    <row r="102469" ht="13.5" customHeight="1"/>
    <row r="102471" ht="13.5" customHeight="1"/>
    <row r="102473" ht="13.5" customHeight="1"/>
    <row r="102475" ht="13.5" customHeight="1"/>
    <row r="102477" ht="13.5" customHeight="1"/>
    <row r="102479" ht="13.5" customHeight="1"/>
    <row r="102481" ht="13.5" customHeight="1"/>
    <row r="102483" ht="13.5" customHeight="1"/>
    <row r="102485" ht="13.5" customHeight="1"/>
    <row r="102487" ht="13.5" customHeight="1"/>
    <row r="102489" ht="13.5" customHeight="1"/>
    <row r="102491" ht="13.5" customHeight="1"/>
    <row r="102493" ht="13.5" customHeight="1"/>
    <row r="102495" ht="13.5" customHeight="1"/>
    <row r="102497" ht="13.5" customHeight="1"/>
    <row r="102499" ht="13.5" customHeight="1"/>
    <row r="102501" ht="13.5" customHeight="1"/>
    <row r="102503" ht="13.5" customHeight="1"/>
    <row r="102505" ht="13.5" customHeight="1"/>
    <row r="102507" ht="13.5" customHeight="1"/>
    <row r="102509" ht="13.5" customHeight="1"/>
    <row r="102511" ht="13.5" customHeight="1"/>
    <row r="102513" ht="13.5" customHeight="1"/>
    <row r="102515" ht="13.5" customHeight="1"/>
    <row r="102517" ht="13.5" customHeight="1"/>
    <row r="102519" ht="13.5" customHeight="1"/>
    <row r="102521" ht="13.5" customHeight="1"/>
    <row r="102523" ht="13.5" customHeight="1"/>
    <row r="102525" ht="13.5" customHeight="1"/>
    <row r="102527" ht="13.5" customHeight="1"/>
    <row r="102529" ht="13.5" customHeight="1"/>
    <row r="102531" ht="13.5" customHeight="1"/>
    <row r="102533" ht="13.5" customHeight="1"/>
    <row r="102535" ht="13.5" customHeight="1"/>
    <row r="102537" ht="13.5" customHeight="1"/>
    <row r="102539" ht="13.5" customHeight="1"/>
    <row r="102541" ht="13.5" customHeight="1"/>
    <row r="102543" ht="13.5" customHeight="1"/>
    <row r="102545" ht="13.5" customHeight="1"/>
    <row r="102547" ht="13.5" customHeight="1"/>
    <row r="102549" ht="13.5" customHeight="1"/>
    <row r="102551" ht="13.5" customHeight="1"/>
    <row r="102553" ht="13.5" customHeight="1"/>
    <row r="102555" ht="13.5" customHeight="1"/>
    <row r="102557" ht="13.5" customHeight="1"/>
    <row r="102559" ht="13.5" customHeight="1"/>
    <row r="102561" ht="13.5" customHeight="1"/>
    <row r="102563" ht="13.5" customHeight="1"/>
    <row r="102565" ht="13.5" customHeight="1"/>
    <row r="102567" ht="13.5" customHeight="1"/>
    <row r="102569" ht="13.5" customHeight="1"/>
    <row r="102571" ht="13.5" customHeight="1"/>
    <row r="102573" ht="13.5" customHeight="1"/>
    <row r="102575" ht="13.5" customHeight="1"/>
    <row r="102577" ht="13.5" customHeight="1"/>
    <row r="102579" ht="13.5" customHeight="1"/>
    <row r="102581" ht="13.5" customHeight="1"/>
    <row r="102583" ht="13.5" customHeight="1"/>
    <row r="102585" ht="13.5" customHeight="1"/>
    <row r="102587" ht="13.5" customHeight="1"/>
    <row r="102589" ht="13.5" customHeight="1"/>
    <row r="102591" ht="13.5" customHeight="1"/>
    <row r="102593" ht="13.5" customHeight="1"/>
    <row r="102595" ht="13.5" customHeight="1"/>
    <row r="102597" ht="13.5" customHeight="1"/>
    <row r="102599" ht="13.5" customHeight="1"/>
    <row r="102601" ht="13.5" customHeight="1"/>
    <row r="102603" ht="13.5" customHeight="1"/>
    <row r="102605" ht="13.5" customHeight="1"/>
    <row r="102607" ht="13.5" customHeight="1"/>
    <row r="102609" ht="13.5" customHeight="1"/>
    <row r="102611" ht="13.5" customHeight="1"/>
    <row r="102613" ht="13.5" customHeight="1"/>
    <row r="102615" ht="13.5" customHeight="1"/>
    <row r="102617" ht="13.5" customHeight="1"/>
    <row r="102619" ht="13.5" customHeight="1"/>
    <row r="102621" ht="13.5" customHeight="1"/>
    <row r="102623" ht="13.5" customHeight="1"/>
    <row r="102625" ht="13.5" customHeight="1"/>
    <row r="102627" ht="13.5" customHeight="1"/>
    <row r="102629" ht="13.5" customHeight="1"/>
    <row r="102631" ht="13.5" customHeight="1"/>
    <row r="102633" ht="13.5" customHeight="1"/>
    <row r="102635" ht="13.5" customHeight="1"/>
    <row r="102637" ht="13.5" customHeight="1"/>
    <row r="102639" ht="13.5" customHeight="1"/>
    <row r="102641" ht="13.5" customHeight="1"/>
    <row r="102643" ht="13.5" customHeight="1"/>
    <row r="102645" ht="13.5" customHeight="1"/>
    <row r="102647" ht="13.5" customHeight="1"/>
    <row r="102649" ht="13.5" customHeight="1"/>
    <row r="102651" ht="13.5" customHeight="1"/>
    <row r="102653" ht="13.5" customHeight="1"/>
    <row r="102655" ht="13.5" customHeight="1"/>
    <row r="102657" ht="13.5" customHeight="1"/>
    <row r="102659" ht="13.5" customHeight="1"/>
    <row r="102661" ht="13.5" customHeight="1"/>
    <row r="102663" ht="13.5" customHeight="1"/>
    <row r="102665" ht="13.5" customHeight="1"/>
    <row r="102667" ht="13.5" customHeight="1"/>
    <row r="102669" ht="13.5" customHeight="1"/>
    <row r="102671" ht="13.5" customHeight="1"/>
    <row r="102673" ht="13.5" customHeight="1"/>
    <row r="102675" ht="13.5" customHeight="1"/>
    <row r="102677" ht="13.5" customHeight="1"/>
    <row r="102679" ht="13.5" customHeight="1"/>
    <row r="102681" ht="13.5" customHeight="1"/>
    <row r="102683" ht="13.5" customHeight="1"/>
    <row r="102685" ht="13.5" customHeight="1"/>
    <row r="102687" ht="13.5" customHeight="1"/>
    <row r="102689" ht="13.5" customHeight="1"/>
    <row r="102691" ht="13.5" customHeight="1"/>
    <row r="102693" ht="13.5" customHeight="1"/>
    <row r="102695" ht="13.5" customHeight="1"/>
    <row r="102697" ht="13.5" customHeight="1"/>
    <row r="102699" ht="13.5" customHeight="1"/>
    <row r="102701" ht="13.5" customHeight="1"/>
    <row r="102703" ht="13.5" customHeight="1"/>
    <row r="102705" ht="13.5" customHeight="1"/>
    <row r="102707" ht="13.5" customHeight="1"/>
    <row r="102709" ht="13.5" customHeight="1"/>
    <row r="102711" ht="13.5" customHeight="1"/>
    <row r="102713" ht="13.5" customHeight="1"/>
    <row r="102715" ht="13.5" customHeight="1"/>
    <row r="102717" ht="13.5" customHeight="1"/>
    <row r="102719" ht="13.5" customHeight="1"/>
    <row r="102721" ht="13.5" customHeight="1"/>
    <row r="102723" ht="13.5" customHeight="1"/>
    <row r="102725" ht="13.5" customHeight="1"/>
    <row r="102727" ht="13.5" customHeight="1"/>
    <row r="102729" ht="13.5" customHeight="1"/>
    <row r="102731" ht="13.5" customHeight="1"/>
    <row r="102733" ht="13.5" customHeight="1"/>
    <row r="102735" ht="13.5" customHeight="1"/>
    <row r="102737" ht="13.5" customHeight="1"/>
    <row r="102739" ht="13.5" customHeight="1"/>
    <row r="102741" ht="13.5" customHeight="1"/>
    <row r="102743" ht="13.5" customHeight="1"/>
    <row r="102745" ht="13.5" customHeight="1"/>
    <row r="102747" ht="13.5" customHeight="1"/>
    <row r="102749" ht="13.5" customHeight="1"/>
    <row r="102751" ht="13.5" customHeight="1"/>
    <row r="102753" ht="13.5" customHeight="1"/>
    <row r="102755" ht="13.5" customHeight="1"/>
    <row r="102757" ht="13.5" customHeight="1"/>
    <row r="102759" ht="13.5" customHeight="1"/>
    <row r="102761" ht="13.5" customHeight="1"/>
    <row r="102763" ht="13.5" customHeight="1"/>
    <row r="102765" ht="13.5" customHeight="1"/>
    <row r="102767" ht="13.5" customHeight="1"/>
    <row r="102769" ht="13.5" customHeight="1"/>
    <row r="102771" ht="13.5" customHeight="1"/>
    <row r="102773" ht="13.5" customHeight="1"/>
    <row r="102775" ht="13.5" customHeight="1"/>
    <row r="102777" ht="13.5" customHeight="1"/>
    <row r="102779" ht="13.5" customHeight="1"/>
    <row r="102781" ht="13.5" customHeight="1"/>
    <row r="102783" ht="13.5" customHeight="1"/>
    <row r="102785" ht="13.5" customHeight="1"/>
    <row r="102787" ht="13.5" customHeight="1"/>
    <row r="102789" ht="13.5" customHeight="1"/>
    <row r="102791" ht="13.5" customHeight="1"/>
    <row r="102793" ht="13.5" customHeight="1"/>
    <row r="102795" ht="13.5" customHeight="1"/>
    <row r="102797" ht="13.5" customHeight="1"/>
    <row r="102799" ht="13.5" customHeight="1"/>
    <row r="102801" ht="13.5" customHeight="1"/>
    <row r="102803" ht="13.5" customHeight="1"/>
    <row r="102805" ht="13.5" customHeight="1"/>
    <row r="102807" ht="13.5" customHeight="1"/>
    <row r="102809" ht="13.5" customHeight="1"/>
    <row r="102811" ht="13.5" customHeight="1"/>
    <row r="102813" ht="13.5" customHeight="1"/>
    <row r="102815" ht="13.5" customHeight="1"/>
    <row r="102817" ht="13.5" customHeight="1"/>
    <row r="102819" ht="13.5" customHeight="1"/>
    <row r="102821" ht="13.5" customHeight="1"/>
    <row r="102823" ht="13.5" customHeight="1"/>
    <row r="102825" ht="13.5" customHeight="1"/>
    <row r="102827" ht="13.5" customHeight="1"/>
    <row r="102829" ht="13.5" customHeight="1"/>
    <row r="102831" ht="13.5" customHeight="1"/>
    <row r="102833" ht="13.5" customHeight="1"/>
    <row r="102835" ht="13.5" customHeight="1"/>
    <row r="102837" ht="13.5" customHeight="1"/>
    <row r="102839" ht="13.5" customHeight="1"/>
    <row r="102841" ht="13.5" customHeight="1"/>
    <row r="102843" ht="13.5" customHeight="1"/>
    <row r="102845" ht="13.5" customHeight="1"/>
    <row r="102847" ht="13.5" customHeight="1"/>
    <row r="102849" ht="13.5" customHeight="1"/>
    <row r="102851" ht="13.5" customHeight="1"/>
    <row r="102853" ht="13.5" customHeight="1"/>
    <row r="102855" ht="13.5" customHeight="1"/>
    <row r="102857" ht="13.5" customHeight="1"/>
    <row r="102859" ht="13.5" customHeight="1"/>
    <row r="102861" ht="13.5" customHeight="1"/>
    <row r="102863" ht="13.5" customHeight="1"/>
    <row r="102865" ht="13.5" customHeight="1"/>
    <row r="102867" ht="13.5" customHeight="1"/>
    <row r="102869" ht="13.5" customHeight="1"/>
    <row r="102871" ht="13.5" customHeight="1"/>
    <row r="102873" ht="13.5" customHeight="1"/>
    <row r="102875" ht="13.5" customHeight="1"/>
    <row r="102877" ht="13.5" customHeight="1"/>
    <row r="102879" ht="13.5" customHeight="1"/>
    <row r="102881" ht="13.5" customHeight="1"/>
    <row r="102883" ht="13.5" customHeight="1"/>
    <row r="102885" ht="13.5" customHeight="1"/>
    <row r="102887" ht="13.5" customHeight="1"/>
    <row r="102889" ht="13.5" customHeight="1"/>
    <row r="102891" ht="13.5" customHeight="1"/>
    <row r="102893" ht="13.5" customHeight="1"/>
    <row r="102895" ht="13.5" customHeight="1"/>
    <row r="102897" ht="13.5" customHeight="1"/>
    <row r="102899" ht="13.5" customHeight="1"/>
    <row r="102901" ht="13.5" customHeight="1"/>
    <row r="102903" ht="13.5" customHeight="1"/>
    <row r="102905" ht="13.5" customHeight="1"/>
    <row r="102907" ht="13.5" customHeight="1"/>
    <row r="102909" ht="13.5" customHeight="1"/>
    <row r="102911" ht="13.5" customHeight="1"/>
    <row r="102913" ht="13.5" customHeight="1"/>
    <row r="102915" ht="13.5" customHeight="1"/>
    <row r="102917" ht="13.5" customHeight="1"/>
    <row r="102919" ht="13.5" customHeight="1"/>
    <row r="102921" ht="13.5" customHeight="1"/>
    <row r="102923" ht="13.5" customHeight="1"/>
    <row r="102925" ht="13.5" customHeight="1"/>
    <row r="102927" ht="13.5" customHeight="1"/>
    <row r="102929" ht="13.5" customHeight="1"/>
    <row r="102931" ht="13.5" customHeight="1"/>
    <row r="102933" ht="13.5" customHeight="1"/>
    <row r="102935" ht="13.5" customHeight="1"/>
    <row r="102937" ht="13.5" customHeight="1"/>
    <row r="102939" ht="13.5" customHeight="1"/>
    <row r="102941" ht="13.5" customHeight="1"/>
    <row r="102943" ht="13.5" customHeight="1"/>
    <row r="102945" ht="13.5" customHeight="1"/>
    <row r="102947" ht="13.5" customHeight="1"/>
    <row r="102949" ht="13.5" customHeight="1"/>
    <row r="102951" ht="13.5" customHeight="1"/>
    <row r="102953" ht="13.5" customHeight="1"/>
    <row r="102955" ht="13.5" customHeight="1"/>
    <row r="102957" ht="13.5" customHeight="1"/>
    <row r="102959" ht="13.5" customHeight="1"/>
    <row r="102961" ht="13.5" customHeight="1"/>
    <row r="102963" ht="13.5" customHeight="1"/>
    <row r="102965" ht="13.5" customHeight="1"/>
    <row r="102967" ht="13.5" customHeight="1"/>
    <row r="102969" ht="13.5" customHeight="1"/>
    <row r="102971" ht="13.5" customHeight="1"/>
    <row r="102973" ht="13.5" customHeight="1"/>
    <row r="102975" ht="13.5" customHeight="1"/>
    <row r="102977" ht="13.5" customHeight="1"/>
    <row r="102979" ht="13.5" customHeight="1"/>
    <row r="102981" ht="13.5" customHeight="1"/>
    <row r="102983" ht="13.5" customHeight="1"/>
    <row r="102985" ht="13.5" customHeight="1"/>
    <row r="102987" ht="13.5" customHeight="1"/>
    <row r="102989" ht="13.5" customHeight="1"/>
    <row r="102991" ht="13.5" customHeight="1"/>
    <row r="102993" ht="13.5" customHeight="1"/>
    <row r="102995" ht="13.5" customHeight="1"/>
    <row r="102997" ht="13.5" customHeight="1"/>
    <row r="102999" ht="13.5" customHeight="1"/>
    <row r="103001" ht="13.5" customHeight="1"/>
    <row r="103003" ht="13.5" customHeight="1"/>
    <row r="103005" ht="13.5" customHeight="1"/>
    <row r="103007" ht="13.5" customHeight="1"/>
    <row r="103009" ht="13.5" customHeight="1"/>
    <row r="103011" ht="13.5" customHeight="1"/>
    <row r="103013" ht="13.5" customHeight="1"/>
    <row r="103015" ht="13.5" customHeight="1"/>
    <row r="103017" ht="13.5" customHeight="1"/>
    <row r="103019" ht="13.5" customHeight="1"/>
    <row r="103021" ht="13.5" customHeight="1"/>
    <row r="103023" ht="13.5" customHeight="1"/>
    <row r="103025" ht="13.5" customHeight="1"/>
    <row r="103027" ht="13.5" customHeight="1"/>
    <row r="103029" ht="13.5" customHeight="1"/>
    <row r="103031" ht="13.5" customHeight="1"/>
    <row r="103033" ht="13.5" customHeight="1"/>
    <row r="103035" ht="13.5" customHeight="1"/>
    <row r="103037" ht="13.5" customHeight="1"/>
    <row r="103039" ht="13.5" customHeight="1"/>
    <row r="103041" ht="13.5" customHeight="1"/>
    <row r="103043" ht="13.5" customHeight="1"/>
    <row r="103045" ht="13.5" customHeight="1"/>
    <row r="103047" ht="13.5" customHeight="1"/>
    <row r="103049" ht="13.5" customHeight="1"/>
    <row r="103051" ht="13.5" customHeight="1"/>
    <row r="103053" ht="13.5" customHeight="1"/>
    <row r="103055" ht="13.5" customHeight="1"/>
    <row r="103057" ht="13.5" customHeight="1"/>
    <row r="103059" ht="13.5" customHeight="1"/>
    <row r="103061" ht="13.5" customHeight="1"/>
    <row r="103063" ht="13.5" customHeight="1"/>
    <row r="103065" ht="13.5" customHeight="1"/>
    <row r="103067" ht="13.5" customHeight="1"/>
    <row r="103069" ht="13.5" customHeight="1"/>
    <row r="103071" ht="13.5" customHeight="1"/>
    <row r="103073" ht="13.5" customHeight="1"/>
    <row r="103075" ht="13.5" customHeight="1"/>
    <row r="103077" ht="13.5" customHeight="1"/>
    <row r="103079" ht="13.5" customHeight="1"/>
    <row r="103081" ht="13.5" customHeight="1"/>
    <row r="103083" ht="13.5" customHeight="1"/>
    <row r="103085" ht="13.5" customHeight="1"/>
    <row r="103087" ht="13.5" customHeight="1"/>
    <row r="103089" ht="13.5" customHeight="1"/>
    <row r="103091" ht="13.5" customHeight="1"/>
    <row r="103093" ht="13.5" customHeight="1"/>
    <row r="103095" ht="13.5" customHeight="1"/>
    <row r="103097" ht="13.5" customHeight="1"/>
    <row r="103099" ht="13.5" customHeight="1"/>
    <row r="103101" ht="13.5" customHeight="1"/>
    <row r="103103" ht="13.5" customHeight="1"/>
    <row r="103105" ht="13.5" customHeight="1"/>
    <row r="103107" ht="13.5" customHeight="1"/>
    <row r="103109" ht="13.5" customHeight="1"/>
    <row r="103111" ht="13.5" customHeight="1"/>
    <row r="103113" ht="13.5" customHeight="1"/>
    <row r="103115" ht="13.5" customHeight="1"/>
    <row r="103117" ht="13.5" customHeight="1"/>
    <row r="103119" ht="13.5" customHeight="1"/>
    <row r="103121" ht="13.5" customHeight="1"/>
    <row r="103123" ht="13.5" customHeight="1"/>
    <row r="103125" ht="13.5" customHeight="1"/>
    <row r="103127" ht="13.5" customHeight="1"/>
    <row r="103129" ht="13.5" customHeight="1"/>
    <row r="103131" ht="13.5" customHeight="1"/>
    <row r="103133" ht="13.5" customHeight="1"/>
    <row r="103135" ht="13.5" customHeight="1"/>
    <row r="103137" ht="13.5" customHeight="1"/>
    <row r="103139" ht="13.5" customHeight="1"/>
    <row r="103141" ht="13.5" customHeight="1"/>
    <row r="103143" ht="13.5" customHeight="1"/>
    <row r="103145" ht="13.5" customHeight="1"/>
    <row r="103147" ht="13.5" customHeight="1"/>
    <row r="103149" ht="13.5" customHeight="1"/>
    <row r="103151" ht="13.5" customHeight="1"/>
    <row r="103153" ht="13.5" customHeight="1"/>
    <row r="103155" ht="13.5" customHeight="1"/>
    <row r="103157" ht="13.5" customHeight="1"/>
    <row r="103159" ht="13.5" customHeight="1"/>
    <row r="103161" ht="13.5" customHeight="1"/>
    <row r="103163" ht="13.5" customHeight="1"/>
    <row r="103165" ht="13.5" customHeight="1"/>
    <row r="103167" ht="13.5" customHeight="1"/>
    <row r="103169" ht="13.5" customHeight="1"/>
    <row r="103171" ht="13.5" customHeight="1"/>
    <row r="103173" ht="13.5" customHeight="1"/>
    <row r="103175" ht="13.5" customHeight="1"/>
    <row r="103177" ht="13.5" customHeight="1"/>
    <row r="103179" ht="13.5" customHeight="1"/>
    <row r="103181" ht="13.5" customHeight="1"/>
    <row r="103183" ht="13.5" customHeight="1"/>
    <row r="103185" ht="13.5" customHeight="1"/>
    <row r="103187" ht="13.5" customHeight="1"/>
    <row r="103189" ht="13.5" customHeight="1"/>
    <row r="103191" ht="13.5" customHeight="1"/>
    <row r="103193" ht="13.5" customHeight="1"/>
    <row r="103195" ht="13.5" customHeight="1"/>
    <row r="103197" ht="13.5" customHeight="1"/>
    <row r="103199" ht="13.5" customHeight="1"/>
    <row r="103201" ht="13.5" customHeight="1"/>
    <row r="103203" ht="13.5" customHeight="1"/>
    <row r="103205" ht="13.5" customHeight="1"/>
    <row r="103207" ht="13.5" customHeight="1"/>
    <row r="103209" ht="13.5" customHeight="1"/>
    <row r="103211" ht="13.5" customHeight="1"/>
    <row r="103213" ht="13.5" customHeight="1"/>
    <row r="103215" ht="13.5" customHeight="1"/>
    <row r="103217" ht="13.5" customHeight="1"/>
    <row r="103219" ht="13.5" customHeight="1"/>
    <row r="103221" ht="13.5" customHeight="1"/>
    <row r="103223" ht="13.5" customHeight="1"/>
    <row r="103225" ht="13.5" customHeight="1"/>
    <row r="103227" ht="13.5" customHeight="1"/>
    <row r="103229" ht="13.5" customHeight="1"/>
    <row r="103231" ht="13.5" customHeight="1"/>
    <row r="103233" ht="13.5" customHeight="1"/>
    <row r="103235" ht="13.5" customHeight="1"/>
    <row r="103237" ht="13.5" customHeight="1"/>
    <row r="103239" ht="13.5" customHeight="1"/>
    <row r="103241" ht="13.5" customHeight="1"/>
    <row r="103243" ht="13.5" customHeight="1"/>
    <row r="103245" ht="13.5" customHeight="1"/>
    <row r="103247" ht="13.5" customHeight="1"/>
    <row r="103249" ht="13.5" customHeight="1"/>
    <row r="103251" ht="13.5" customHeight="1"/>
    <row r="103253" ht="13.5" customHeight="1"/>
    <row r="103255" ht="13.5" customHeight="1"/>
    <row r="103257" ht="13.5" customHeight="1"/>
    <row r="103259" ht="13.5" customHeight="1"/>
    <row r="103261" ht="13.5" customHeight="1"/>
    <row r="103263" ht="13.5" customHeight="1"/>
    <row r="103265" ht="13.5" customHeight="1"/>
    <row r="103267" ht="13.5" customHeight="1"/>
    <row r="103269" ht="13.5" customHeight="1"/>
    <row r="103271" ht="13.5" customHeight="1"/>
    <row r="103273" ht="13.5" customHeight="1"/>
    <row r="103275" ht="13.5" customHeight="1"/>
    <row r="103277" ht="13.5" customHeight="1"/>
    <row r="103279" ht="13.5" customHeight="1"/>
    <row r="103281" ht="13.5" customHeight="1"/>
    <row r="103283" ht="13.5" customHeight="1"/>
    <row r="103285" ht="13.5" customHeight="1"/>
    <row r="103287" ht="13.5" customHeight="1"/>
    <row r="103289" ht="13.5" customHeight="1"/>
    <row r="103291" ht="13.5" customHeight="1"/>
    <row r="103293" ht="13.5" customHeight="1"/>
    <row r="103295" ht="13.5" customHeight="1"/>
    <row r="103297" ht="13.5" customHeight="1"/>
    <row r="103299" ht="13.5" customHeight="1"/>
    <row r="103301" ht="13.5" customHeight="1"/>
    <row r="103303" ht="13.5" customHeight="1"/>
    <row r="103305" ht="13.5" customHeight="1"/>
    <row r="103307" ht="13.5" customHeight="1"/>
    <row r="103309" ht="13.5" customHeight="1"/>
    <row r="103311" ht="13.5" customHeight="1"/>
    <row r="103313" ht="13.5" customHeight="1"/>
    <row r="103315" ht="13.5" customHeight="1"/>
    <row r="103317" ht="13.5" customHeight="1"/>
    <row r="103319" ht="13.5" customHeight="1"/>
    <row r="103321" ht="13.5" customHeight="1"/>
    <row r="103323" ht="13.5" customHeight="1"/>
    <row r="103325" ht="13.5" customHeight="1"/>
    <row r="103327" ht="13.5" customHeight="1"/>
    <row r="103329" ht="13.5" customHeight="1"/>
    <row r="103331" ht="13.5" customHeight="1"/>
    <row r="103333" ht="13.5" customHeight="1"/>
    <row r="103335" ht="13.5" customHeight="1"/>
    <row r="103337" ht="13.5" customHeight="1"/>
    <row r="103339" ht="13.5" customHeight="1"/>
    <row r="103341" ht="13.5" customHeight="1"/>
    <row r="103343" ht="13.5" customHeight="1"/>
    <row r="103345" ht="13.5" customHeight="1"/>
    <row r="103347" ht="13.5" customHeight="1"/>
    <row r="103349" ht="13.5" customHeight="1"/>
    <row r="103351" ht="13.5" customHeight="1"/>
    <row r="103353" ht="13.5" customHeight="1"/>
    <row r="103355" ht="13.5" customHeight="1"/>
    <row r="103357" ht="13.5" customHeight="1"/>
    <row r="103359" ht="13.5" customHeight="1"/>
    <row r="103361" ht="13.5" customHeight="1"/>
    <row r="103363" ht="13.5" customHeight="1"/>
    <row r="103365" ht="13.5" customHeight="1"/>
    <row r="103367" ht="13.5" customHeight="1"/>
    <row r="103369" ht="13.5" customHeight="1"/>
    <row r="103371" ht="13.5" customHeight="1"/>
    <row r="103373" ht="13.5" customHeight="1"/>
    <row r="103375" ht="13.5" customHeight="1"/>
    <row r="103377" ht="13.5" customHeight="1"/>
    <row r="103379" ht="13.5" customHeight="1"/>
    <row r="103381" ht="13.5" customHeight="1"/>
    <row r="103383" ht="13.5" customHeight="1"/>
    <row r="103385" ht="13.5" customHeight="1"/>
    <row r="103387" ht="13.5" customHeight="1"/>
    <row r="103389" ht="13.5" customHeight="1"/>
    <row r="103391" ht="13.5" customHeight="1"/>
    <row r="103393" ht="13.5" customHeight="1"/>
    <row r="103395" ht="13.5" customHeight="1"/>
    <row r="103397" ht="13.5" customHeight="1"/>
    <row r="103399" ht="13.5" customHeight="1"/>
    <row r="103401" ht="13.5" customHeight="1"/>
    <row r="103403" ht="13.5" customHeight="1"/>
    <row r="103405" ht="13.5" customHeight="1"/>
    <row r="103407" ht="13.5" customHeight="1"/>
    <row r="103409" ht="13.5" customHeight="1"/>
    <row r="103411" ht="13.5" customHeight="1"/>
    <row r="103413" ht="13.5" customHeight="1"/>
    <row r="103415" ht="13.5" customHeight="1"/>
    <row r="103417" ht="13.5" customHeight="1"/>
    <row r="103419" ht="13.5" customHeight="1"/>
    <row r="103421" ht="13.5" customHeight="1"/>
    <row r="103423" ht="13.5" customHeight="1"/>
    <row r="103425" ht="13.5" customHeight="1"/>
    <row r="103427" ht="13.5" customHeight="1"/>
    <row r="103429" ht="13.5" customHeight="1"/>
    <row r="103431" ht="13.5" customHeight="1"/>
    <row r="103433" ht="13.5" customHeight="1"/>
    <row r="103435" ht="13.5" customHeight="1"/>
    <row r="103437" ht="13.5" customHeight="1"/>
    <row r="103439" ht="13.5" customHeight="1"/>
    <row r="103441" ht="13.5" customHeight="1"/>
    <row r="103443" ht="13.5" customHeight="1"/>
    <row r="103445" ht="13.5" customHeight="1"/>
    <row r="103447" ht="13.5" customHeight="1"/>
    <row r="103449" ht="13.5" customHeight="1"/>
    <row r="103451" ht="13.5" customHeight="1"/>
    <row r="103453" ht="13.5" customHeight="1"/>
    <row r="103455" ht="13.5" customHeight="1"/>
    <row r="103457" ht="13.5" customHeight="1"/>
    <row r="103459" ht="13.5" customHeight="1"/>
    <row r="103461" ht="13.5" customHeight="1"/>
    <row r="103463" ht="13.5" customHeight="1"/>
    <row r="103465" ht="13.5" customHeight="1"/>
    <row r="103467" ht="13.5" customHeight="1"/>
    <row r="103469" ht="13.5" customHeight="1"/>
    <row r="103471" ht="13.5" customHeight="1"/>
    <row r="103473" ht="13.5" customHeight="1"/>
    <row r="103475" ht="13.5" customHeight="1"/>
    <row r="103477" ht="13.5" customHeight="1"/>
    <row r="103479" ht="13.5" customHeight="1"/>
    <row r="103481" ht="13.5" customHeight="1"/>
    <row r="103483" ht="13.5" customHeight="1"/>
    <row r="103485" ht="13.5" customHeight="1"/>
    <row r="103487" ht="13.5" customHeight="1"/>
    <row r="103489" ht="13.5" customHeight="1"/>
    <row r="103491" ht="13.5" customHeight="1"/>
    <row r="103493" ht="13.5" customHeight="1"/>
    <row r="103495" ht="13.5" customHeight="1"/>
    <row r="103497" ht="13.5" customHeight="1"/>
    <row r="103499" ht="13.5" customHeight="1"/>
    <row r="103501" ht="13.5" customHeight="1"/>
    <row r="103503" ht="13.5" customHeight="1"/>
    <row r="103505" ht="13.5" customHeight="1"/>
    <row r="103507" ht="13.5" customHeight="1"/>
    <row r="103509" ht="13.5" customHeight="1"/>
    <row r="103511" ht="13.5" customHeight="1"/>
    <row r="103513" ht="13.5" customHeight="1"/>
    <row r="103515" ht="13.5" customHeight="1"/>
    <row r="103517" ht="13.5" customHeight="1"/>
    <row r="103519" ht="13.5" customHeight="1"/>
    <row r="103521" ht="13.5" customHeight="1"/>
    <row r="103523" ht="13.5" customHeight="1"/>
    <row r="103525" ht="13.5" customHeight="1"/>
    <row r="103527" ht="13.5" customHeight="1"/>
    <row r="103529" ht="13.5" customHeight="1"/>
    <row r="103531" ht="13.5" customHeight="1"/>
    <row r="103533" ht="13.5" customHeight="1"/>
    <row r="103535" ht="13.5" customHeight="1"/>
    <row r="103537" ht="13.5" customHeight="1"/>
    <row r="103539" ht="13.5" customHeight="1"/>
    <row r="103541" ht="13.5" customHeight="1"/>
    <row r="103543" ht="13.5" customHeight="1"/>
    <row r="103545" ht="13.5" customHeight="1"/>
    <row r="103547" ht="13.5" customHeight="1"/>
    <row r="103549" ht="13.5" customHeight="1"/>
    <row r="103551" ht="13.5" customHeight="1"/>
    <row r="103553" ht="13.5" customHeight="1"/>
    <row r="103555" ht="13.5" customHeight="1"/>
    <row r="103557" ht="13.5" customHeight="1"/>
    <row r="103559" ht="13.5" customHeight="1"/>
    <row r="103561" ht="13.5" customHeight="1"/>
    <row r="103563" ht="13.5" customHeight="1"/>
    <row r="103565" ht="13.5" customHeight="1"/>
    <row r="103567" ht="13.5" customHeight="1"/>
    <row r="103569" ht="13.5" customHeight="1"/>
    <row r="103571" ht="13.5" customHeight="1"/>
    <row r="103573" ht="13.5" customHeight="1"/>
    <row r="103575" ht="13.5" customHeight="1"/>
    <row r="103577" ht="13.5" customHeight="1"/>
    <row r="103579" ht="13.5" customHeight="1"/>
    <row r="103581" ht="13.5" customHeight="1"/>
    <row r="103583" ht="13.5" customHeight="1"/>
    <row r="103585" ht="13.5" customHeight="1"/>
    <row r="103587" ht="13.5" customHeight="1"/>
    <row r="103589" ht="13.5" customHeight="1"/>
    <row r="103591" ht="13.5" customHeight="1"/>
    <row r="103593" ht="13.5" customHeight="1"/>
    <row r="103595" ht="13.5" customHeight="1"/>
    <row r="103597" ht="13.5" customHeight="1"/>
    <row r="103599" ht="13.5" customHeight="1"/>
    <row r="103601" ht="13.5" customHeight="1"/>
    <row r="103603" ht="13.5" customHeight="1"/>
    <row r="103605" ht="13.5" customHeight="1"/>
    <row r="103607" ht="13.5" customHeight="1"/>
    <row r="103609" ht="13.5" customHeight="1"/>
    <row r="103611" ht="13.5" customHeight="1"/>
    <row r="103613" ht="13.5" customHeight="1"/>
    <row r="103615" ht="13.5" customHeight="1"/>
    <row r="103617" ht="13.5" customHeight="1"/>
    <row r="103619" ht="13.5" customHeight="1"/>
    <row r="103621" ht="13.5" customHeight="1"/>
    <row r="103623" ht="13.5" customHeight="1"/>
    <row r="103625" ht="13.5" customHeight="1"/>
    <row r="103627" ht="13.5" customHeight="1"/>
    <row r="103629" ht="13.5" customHeight="1"/>
    <row r="103631" ht="13.5" customHeight="1"/>
    <row r="103633" ht="13.5" customHeight="1"/>
    <row r="103635" ht="13.5" customHeight="1"/>
    <row r="103637" ht="13.5" customHeight="1"/>
    <row r="103639" ht="13.5" customHeight="1"/>
    <row r="103641" ht="13.5" customHeight="1"/>
    <row r="103643" ht="13.5" customHeight="1"/>
    <row r="103645" ht="13.5" customHeight="1"/>
    <row r="103647" ht="13.5" customHeight="1"/>
    <row r="103649" ht="13.5" customHeight="1"/>
    <row r="103651" ht="13.5" customHeight="1"/>
    <row r="103653" ht="13.5" customHeight="1"/>
    <row r="103655" ht="13.5" customHeight="1"/>
    <row r="103657" ht="13.5" customHeight="1"/>
    <row r="103659" ht="13.5" customHeight="1"/>
    <row r="103661" ht="13.5" customHeight="1"/>
    <row r="103663" ht="13.5" customHeight="1"/>
    <row r="103665" ht="13.5" customHeight="1"/>
    <row r="103667" ht="13.5" customHeight="1"/>
    <row r="103669" ht="13.5" customHeight="1"/>
    <row r="103671" ht="13.5" customHeight="1"/>
    <row r="103673" ht="13.5" customHeight="1"/>
    <row r="103675" ht="13.5" customHeight="1"/>
    <row r="103677" ht="13.5" customHeight="1"/>
    <row r="103679" ht="13.5" customHeight="1"/>
    <row r="103681" ht="13.5" customHeight="1"/>
    <row r="103683" ht="13.5" customHeight="1"/>
    <row r="103685" ht="13.5" customHeight="1"/>
    <row r="103687" ht="13.5" customHeight="1"/>
    <row r="103689" ht="13.5" customHeight="1"/>
    <row r="103691" ht="13.5" customHeight="1"/>
    <row r="103693" ht="13.5" customHeight="1"/>
    <row r="103695" ht="13.5" customHeight="1"/>
    <row r="103697" ht="13.5" customHeight="1"/>
    <row r="103699" ht="13.5" customHeight="1"/>
    <row r="103701" ht="13.5" customHeight="1"/>
    <row r="103703" ht="13.5" customHeight="1"/>
    <row r="103705" ht="13.5" customHeight="1"/>
    <row r="103707" ht="13.5" customHeight="1"/>
    <row r="103709" ht="13.5" customHeight="1"/>
    <row r="103711" ht="13.5" customHeight="1"/>
    <row r="103713" ht="13.5" customHeight="1"/>
    <row r="103715" ht="13.5" customHeight="1"/>
    <row r="103717" ht="13.5" customHeight="1"/>
    <row r="103719" ht="13.5" customHeight="1"/>
    <row r="103721" ht="13.5" customHeight="1"/>
    <row r="103723" ht="13.5" customHeight="1"/>
    <row r="103725" ht="13.5" customHeight="1"/>
    <row r="103727" ht="13.5" customHeight="1"/>
    <row r="103729" ht="13.5" customHeight="1"/>
    <row r="103731" ht="13.5" customHeight="1"/>
    <row r="103733" ht="13.5" customHeight="1"/>
    <row r="103735" ht="13.5" customHeight="1"/>
    <row r="103737" ht="13.5" customHeight="1"/>
    <row r="103739" ht="13.5" customHeight="1"/>
    <row r="103741" ht="13.5" customHeight="1"/>
    <row r="103743" ht="13.5" customHeight="1"/>
    <row r="103745" ht="13.5" customHeight="1"/>
    <row r="103747" ht="13.5" customHeight="1"/>
    <row r="103749" ht="13.5" customHeight="1"/>
    <row r="103751" ht="13.5" customHeight="1"/>
    <row r="103753" ht="13.5" customHeight="1"/>
    <row r="103755" ht="13.5" customHeight="1"/>
    <row r="103757" ht="13.5" customHeight="1"/>
    <row r="103759" ht="13.5" customHeight="1"/>
    <row r="103761" ht="13.5" customHeight="1"/>
    <row r="103763" ht="13.5" customHeight="1"/>
    <row r="103765" ht="13.5" customHeight="1"/>
    <row r="103767" ht="13.5" customHeight="1"/>
    <row r="103769" ht="13.5" customHeight="1"/>
    <row r="103771" ht="13.5" customHeight="1"/>
    <row r="103773" ht="13.5" customHeight="1"/>
    <row r="103775" ht="13.5" customHeight="1"/>
    <row r="103777" ht="13.5" customHeight="1"/>
    <row r="103779" ht="13.5" customHeight="1"/>
    <row r="103781" ht="13.5" customHeight="1"/>
    <row r="103783" ht="13.5" customHeight="1"/>
    <row r="103785" ht="13.5" customHeight="1"/>
    <row r="103787" ht="13.5" customHeight="1"/>
    <row r="103789" ht="13.5" customHeight="1"/>
    <row r="103791" ht="13.5" customHeight="1"/>
    <row r="103793" ht="13.5" customHeight="1"/>
    <row r="103795" ht="13.5" customHeight="1"/>
    <row r="103797" ht="13.5" customHeight="1"/>
    <row r="103799" ht="13.5" customHeight="1"/>
    <row r="103801" ht="13.5" customHeight="1"/>
    <row r="103803" ht="13.5" customHeight="1"/>
    <row r="103805" ht="13.5" customHeight="1"/>
    <row r="103807" ht="13.5" customHeight="1"/>
    <row r="103809" ht="13.5" customHeight="1"/>
    <row r="103811" ht="13.5" customHeight="1"/>
    <row r="103813" ht="13.5" customHeight="1"/>
    <row r="103815" ht="13.5" customHeight="1"/>
    <row r="103817" ht="13.5" customHeight="1"/>
    <row r="103819" ht="13.5" customHeight="1"/>
    <row r="103821" ht="13.5" customHeight="1"/>
    <row r="103823" ht="13.5" customHeight="1"/>
    <row r="103825" ht="13.5" customHeight="1"/>
    <row r="103827" ht="13.5" customHeight="1"/>
    <row r="103829" ht="13.5" customHeight="1"/>
    <row r="103831" ht="13.5" customHeight="1"/>
    <row r="103833" ht="13.5" customHeight="1"/>
    <row r="103835" ht="13.5" customHeight="1"/>
    <row r="103837" ht="13.5" customHeight="1"/>
    <row r="103839" ht="13.5" customHeight="1"/>
    <row r="103841" ht="13.5" customHeight="1"/>
    <row r="103843" ht="13.5" customHeight="1"/>
    <row r="103845" ht="13.5" customHeight="1"/>
    <row r="103847" ht="13.5" customHeight="1"/>
    <row r="103849" ht="13.5" customHeight="1"/>
    <row r="103851" ht="13.5" customHeight="1"/>
    <row r="103853" ht="13.5" customHeight="1"/>
    <row r="103855" ht="13.5" customHeight="1"/>
    <row r="103857" ht="13.5" customHeight="1"/>
    <row r="103859" ht="13.5" customHeight="1"/>
    <row r="103861" ht="13.5" customHeight="1"/>
    <row r="103863" ht="13.5" customHeight="1"/>
    <row r="103865" ht="13.5" customHeight="1"/>
    <row r="103867" ht="13.5" customHeight="1"/>
    <row r="103869" ht="13.5" customHeight="1"/>
    <row r="103871" ht="13.5" customHeight="1"/>
    <row r="103873" ht="13.5" customHeight="1"/>
    <row r="103875" ht="13.5" customHeight="1"/>
    <row r="103877" ht="13.5" customHeight="1"/>
    <row r="103879" ht="13.5" customHeight="1"/>
    <row r="103881" ht="13.5" customHeight="1"/>
    <row r="103883" ht="13.5" customHeight="1"/>
    <row r="103885" ht="13.5" customHeight="1"/>
    <row r="103887" ht="13.5" customHeight="1"/>
    <row r="103889" ht="13.5" customHeight="1"/>
    <row r="103891" ht="13.5" customHeight="1"/>
    <row r="103893" ht="13.5" customHeight="1"/>
    <row r="103895" ht="13.5" customHeight="1"/>
    <row r="103897" ht="13.5" customHeight="1"/>
    <row r="103899" ht="13.5" customHeight="1"/>
    <row r="103901" ht="13.5" customHeight="1"/>
    <row r="103903" ht="13.5" customHeight="1"/>
    <row r="103905" ht="13.5" customHeight="1"/>
    <row r="103907" ht="13.5" customHeight="1"/>
    <row r="103909" ht="13.5" customHeight="1"/>
    <row r="103911" ht="13.5" customHeight="1"/>
    <row r="103913" ht="13.5" customHeight="1"/>
    <row r="103915" ht="13.5" customHeight="1"/>
    <row r="103917" ht="13.5" customHeight="1"/>
    <row r="103919" ht="13.5" customHeight="1"/>
    <row r="103921" ht="13.5" customHeight="1"/>
    <row r="103923" ht="13.5" customHeight="1"/>
    <row r="103925" ht="13.5" customHeight="1"/>
    <row r="103927" ht="13.5" customHeight="1"/>
    <row r="103929" ht="13.5" customHeight="1"/>
    <row r="103931" ht="13.5" customHeight="1"/>
    <row r="103933" ht="13.5" customHeight="1"/>
    <row r="103935" ht="13.5" customHeight="1"/>
    <row r="103937" ht="13.5" customHeight="1"/>
    <row r="103939" ht="13.5" customHeight="1"/>
    <row r="103941" ht="13.5" customHeight="1"/>
    <row r="103943" ht="13.5" customHeight="1"/>
    <row r="103945" ht="13.5" customHeight="1"/>
    <row r="103947" ht="13.5" customHeight="1"/>
    <row r="103949" ht="13.5" customHeight="1"/>
    <row r="103951" ht="13.5" customHeight="1"/>
    <row r="103953" ht="13.5" customHeight="1"/>
    <row r="103955" ht="13.5" customHeight="1"/>
    <row r="103957" ht="13.5" customHeight="1"/>
    <row r="103959" ht="13.5" customHeight="1"/>
    <row r="103961" ht="13.5" customHeight="1"/>
    <row r="103963" ht="13.5" customHeight="1"/>
    <row r="103965" ht="13.5" customHeight="1"/>
    <row r="103967" ht="13.5" customHeight="1"/>
    <row r="103969" ht="13.5" customHeight="1"/>
    <row r="103971" ht="13.5" customHeight="1"/>
    <row r="103973" ht="13.5" customHeight="1"/>
    <row r="103975" ht="13.5" customHeight="1"/>
    <row r="103977" ht="13.5" customHeight="1"/>
    <row r="103979" ht="13.5" customHeight="1"/>
    <row r="103981" ht="13.5" customHeight="1"/>
    <row r="103983" ht="13.5" customHeight="1"/>
    <row r="103985" ht="13.5" customHeight="1"/>
    <row r="103987" ht="13.5" customHeight="1"/>
    <row r="103989" ht="13.5" customHeight="1"/>
    <row r="103991" ht="13.5" customHeight="1"/>
    <row r="103993" ht="13.5" customHeight="1"/>
    <row r="103995" ht="13.5" customHeight="1"/>
    <row r="103997" ht="13.5" customHeight="1"/>
    <row r="103999" ht="13.5" customHeight="1"/>
    <row r="104001" ht="13.5" customHeight="1"/>
    <row r="104003" ht="13.5" customHeight="1"/>
    <row r="104005" ht="13.5" customHeight="1"/>
    <row r="104007" ht="13.5" customHeight="1"/>
    <row r="104009" ht="13.5" customHeight="1"/>
    <row r="104011" ht="13.5" customHeight="1"/>
    <row r="104013" ht="13.5" customHeight="1"/>
    <row r="104015" ht="13.5" customHeight="1"/>
    <row r="104017" ht="13.5" customHeight="1"/>
    <row r="104019" ht="13.5" customHeight="1"/>
    <row r="104021" ht="13.5" customHeight="1"/>
    <row r="104023" ht="13.5" customHeight="1"/>
    <row r="104025" ht="13.5" customHeight="1"/>
    <row r="104027" ht="13.5" customHeight="1"/>
    <row r="104029" ht="13.5" customHeight="1"/>
    <row r="104031" ht="13.5" customHeight="1"/>
    <row r="104033" ht="13.5" customHeight="1"/>
    <row r="104035" ht="13.5" customHeight="1"/>
    <row r="104037" ht="13.5" customHeight="1"/>
    <row r="104039" ht="13.5" customHeight="1"/>
    <row r="104041" ht="13.5" customHeight="1"/>
    <row r="104043" ht="13.5" customHeight="1"/>
    <row r="104045" ht="13.5" customHeight="1"/>
    <row r="104047" ht="13.5" customHeight="1"/>
    <row r="104049" ht="13.5" customHeight="1"/>
    <row r="104051" ht="13.5" customHeight="1"/>
    <row r="104053" ht="13.5" customHeight="1"/>
    <row r="104055" ht="13.5" customHeight="1"/>
    <row r="104057" ht="13.5" customHeight="1"/>
    <row r="104059" ht="13.5" customHeight="1"/>
    <row r="104061" ht="13.5" customHeight="1"/>
    <row r="104063" ht="13.5" customHeight="1"/>
    <row r="104065" ht="13.5" customHeight="1"/>
    <row r="104067" ht="13.5" customHeight="1"/>
    <row r="104069" ht="13.5" customHeight="1"/>
    <row r="104071" ht="13.5" customHeight="1"/>
    <row r="104073" ht="13.5" customHeight="1"/>
    <row r="104075" ht="13.5" customHeight="1"/>
    <row r="104077" ht="13.5" customHeight="1"/>
    <row r="104079" ht="13.5" customHeight="1"/>
    <row r="104081" ht="13.5" customHeight="1"/>
    <row r="104083" ht="13.5" customHeight="1"/>
    <row r="104085" ht="13.5" customHeight="1"/>
    <row r="104087" ht="13.5" customHeight="1"/>
    <row r="104089" ht="13.5" customHeight="1"/>
    <row r="104091" ht="13.5" customHeight="1"/>
    <row r="104093" ht="13.5" customHeight="1"/>
    <row r="104095" ht="13.5" customHeight="1"/>
    <row r="104097" ht="13.5" customHeight="1"/>
    <row r="104099" ht="13.5" customHeight="1"/>
    <row r="104101" ht="13.5" customHeight="1"/>
    <row r="104103" ht="13.5" customHeight="1"/>
    <row r="104105" ht="13.5" customHeight="1"/>
    <row r="104107" ht="13.5" customHeight="1"/>
    <row r="104109" ht="13.5" customHeight="1"/>
    <row r="104111" ht="13.5" customHeight="1"/>
    <row r="104113" ht="13.5" customHeight="1"/>
    <row r="104115" ht="13.5" customHeight="1"/>
    <row r="104117" ht="13.5" customHeight="1"/>
    <row r="104119" ht="13.5" customHeight="1"/>
    <row r="104121" ht="13.5" customHeight="1"/>
    <row r="104123" ht="13.5" customHeight="1"/>
    <row r="104125" ht="13.5" customHeight="1"/>
    <row r="104127" ht="13.5" customHeight="1"/>
    <row r="104129" ht="13.5" customHeight="1"/>
    <row r="104131" ht="13.5" customHeight="1"/>
    <row r="104133" ht="13.5" customHeight="1"/>
    <row r="104135" ht="13.5" customHeight="1"/>
    <row r="104137" ht="13.5" customHeight="1"/>
    <row r="104139" ht="13.5" customHeight="1"/>
    <row r="104141" ht="13.5" customHeight="1"/>
    <row r="104143" ht="13.5" customHeight="1"/>
    <row r="104145" ht="13.5" customHeight="1"/>
    <row r="104147" ht="13.5" customHeight="1"/>
    <row r="104149" ht="13.5" customHeight="1"/>
    <row r="104151" ht="13.5" customHeight="1"/>
    <row r="104153" ht="13.5" customHeight="1"/>
    <row r="104155" ht="13.5" customHeight="1"/>
    <row r="104157" ht="13.5" customHeight="1"/>
    <row r="104159" ht="13.5" customHeight="1"/>
    <row r="104161" ht="13.5" customHeight="1"/>
    <row r="104163" ht="13.5" customHeight="1"/>
    <row r="104165" ht="13.5" customHeight="1"/>
    <row r="104167" ht="13.5" customHeight="1"/>
    <row r="104169" ht="13.5" customHeight="1"/>
    <row r="104171" ht="13.5" customHeight="1"/>
    <row r="104173" ht="13.5" customHeight="1"/>
    <row r="104175" ht="13.5" customHeight="1"/>
    <row r="104177" ht="13.5" customHeight="1"/>
    <row r="104179" ht="13.5" customHeight="1"/>
    <row r="104181" ht="13.5" customHeight="1"/>
    <row r="104183" ht="13.5" customHeight="1"/>
    <row r="104185" ht="13.5" customHeight="1"/>
    <row r="104187" ht="13.5" customHeight="1"/>
    <row r="104189" ht="13.5" customHeight="1"/>
    <row r="104191" ht="13.5" customHeight="1"/>
    <row r="104193" ht="13.5" customHeight="1"/>
    <row r="104195" ht="13.5" customHeight="1"/>
    <row r="104197" ht="13.5" customHeight="1"/>
    <row r="104199" ht="13.5" customHeight="1"/>
    <row r="104201" ht="13.5" customHeight="1"/>
    <row r="104203" ht="13.5" customHeight="1"/>
    <row r="104205" ht="13.5" customHeight="1"/>
    <row r="104207" ht="13.5" customHeight="1"/>
    <row r="104209" ht="13.5" customHeight="1"/>
    <row r="104211" ht="13.5" customHeight="1"/>
    <row r="104213" ht="13.5" customHeight="1"/>
    <row r="104215" ht="13.5" customHeight="1"/>
    <row r="104217" ht="13.5" customHeight="1"/>
    <row r="104219" ht="13.5" customHeight="1"/>
    <row r="104221" ht="13.5" customHeight="1"/>
    <row r="104223" ht="13.5" customHeight="1"/>
    <row r="104225" ht="13.5" customHeight="1"/>
    <row r="104227" ht="13.5" customHeight="1"/>
    <row r="104229" ht="13.5" customHeight="1"/>
    <row r="104231" ht="13.5" customHeight="1"/>
    <row r="104233" ht="13.5" customHeight="1"/>
    <row r="104235" ht="13.5" customHeight="1"/>
    <row r="104237" ht="13.5" customHeight="1"/>
    <row r="104239" ht="13.5" customHeight="1"/>
    <row r="104241" ht="13.5" customHeight="1"/>
    <row r="104243" ht="13.5" customHeight="1"/>
    <row r="104245" ht="13.5" customHeight="1"/>
    <row r="104247" ht="13.5" customHeight="1"/>
    <row r="104249" ht="13.5" customHeight="1"/>
    <row r="104251" ht="13.5" customHeight="1"/>
    <row r="104253" ht="13.5" customHeight="1"/>
    <row r="104255" ht="13.5" customHeight="1"/>
    <row r="104257" ht="13.5" customHeight="1"/>
    <row r="104259" ht="13.5" customHeight="1"/>
    <row r="104261" ht="13.5" customHeight="1"/>
    <row r="104263" ht="13.5" customHeight="1"/>
    <row r="104265" ht="13.5" customHeight="1"/>
    <row r="104267" ht="13.5" customHeight="1"/>
    <row r="104269" ht="13.5" customHeight="1"/>
    <row r="104271" ht="13.5" customHeight="1"/>
    <row r="104273" ht="13.5" customHeight="1"/>
    <row r="104275" ht="13.5" customHeight="1"/>
    <row r="104277" ht="13.5" customHeight="1"/>
    <row r="104279" ht="13.5" customHeight="1"/>
    <row r="104281" ht="13.5" customHeight="1"/>
    <row r="104283" ht="13.5" customHeight="1"/>
    <row r="104285" ht="13.5" customHeight="1"/>
    <row r="104287" ht="13.5" customHeight="1"/>
    <row r="104289" ht="13.5" customHeight="1"/>
    <row r="104291" ht="13.5" customHeight="1"/>
    <row r="104293" ht="13.5" customHeight="1"/>
    <row r="104295" ht="13.5" customHeight="1"/>
    <row r="104297" ht="13.5" customHeight="1"/>
    <row r="104299" ht="13.5" customHeight="1"/>
    <row r="104301" ht="13.5" customHeight="1"/>
    <row r="104303" ht="13.5" customHeight="1"/>
    <row r="104305" ht="13.5" customHeight="1"/>
    <row r="104307" ht="13.5" customHeight="1"/>
    <row r="104309" ht="13.5" customHeight="1"/>
    <row r="104311" ht="13.5" customHeight="1"/>
    <row r="104313" ht="13.5" customHeight="1"/>
    <row r="104315" ht="13.5" customHeight="1"/>
    <row r="104317" ht="13.5" customHeight="1"/>
    <row r="104319" ht="13.5" customHeight="1"/>
    <row r="104321" ht="13.5" customHeight="1"/>
    <row r="104323" ht="13.5" customHeight="1"/>
    <row r="104325" ht="13.5" customHeight="1"/>
    <row r="104327" ht="13.5" customHeight="1"/>
    <row r="104329" ht="13.5" customHeight="1"/>
    <row r="104331" ht="13.5" customHeight="1"/>
    <row r="104333" ht="13.5" customHeight="1"/>
    <row r="104335" ht="13.5" customHeight="1"/>
    <row r="104337" ht="13.5" customHeight="1"/>
    <row r="104339" ht="13.5" customHeight="1"/>
    <row r="104341" ht="13.5" customHeight="1"/>
    <row r="104343" ht="13.5" customHeight="1"/>
    <row r="104345" ht="13.5" customHeight="1"/>
    <row r="104347" ht="13.5" customHeight="1"/>
    <row r="104349" ht="13.5" customHeight="1"/>
    <row r="104351" ht="13.5" customHeight="1"/>
    <row r="104353" ht="13.5" customHeight="1"/>
    <row r="104355" ht="13.5" customHeight="1"/>
    <row r="104357" ht="13.5" customHeight="1"/>
    <row r="104359" ht="13.5" customHeight="1"/>
    <row r="104361" ht="13.5" customHeight="1"/>
    <row r="104363" ht="13.5" customHeight="1"/>
    <row r="104365" ht="13.5" customHeight="1"/>
    <row r="104367" ht="13.5" customHeight="1"/>
    <row r="104369" ht="13.5" customHeight="1"/>
    <row r="104371" ht="13.5" customHeight="1"/>
    <row r="104373" ht="13.5" customHeight="1"/>
    <row r="104375" ht="13.5" customHeight="1"/>
    <row r="104377" ht="13.5" customHeight="1"/>
    <row r="104379" ht="13.5" customHeight="1"/>
    <row r="104381" ht="13.5" customHeight="1"/>
    <row r="104383" ht="13.5" customHeight="1"/>
    <row r="104385" ht="13.5" customHeight="1"/>
    <row r="104387" ht="13.5" customHeight="1"/>
    <row r="104389" ht="13.5" customHeight="1"/>
    <row r="104391" ht="13.5" customHeight="1"/>
    <row r="104393" ht="13.5" customHeight="1"/>
    <row r="104395" ht="13.5" customHeight="1"/>
    <row r="104397" ht="13.5" customHeight="1"/>
    <row r="104399" ht="13.5" customHeight="1"/>
    <row r="104401" ht="13.5" customHeight="1"/>
    <row r="104403" ht="13.5" customHeight="1"/>
    <row r="104405" ht="13.5" customHeight="1"/>
    <row r="104407" ht="13.5" customHeight="1"/>
    <row r="104409" ht="13.5" customHeight="1"/>
    <row r="104411" ht="13.5" customHeight="1"/>
    <row r="104413" ht="13.5" customHeight="1"/>
    <row r="104415" ht="13.5" customHeight="1"/>
    <row r="104417" ht="13.5" customHeight="1"/>
    <row r="104419" ht="13.5" customHeight="1"/>
    <row r="104421" ht="13.5" customHeight="1"/>
    <row r="104423" ht="13.5" customHeight="1"/>
    <row r="104425" ht="13.5" customHeight="1"/>
    <row r="104427" ht="13.5" customHeight="1"/>
    <row r="104429" ht="13.5" customHeight="1"/>
    <row r="104431" ht="13.5" customHeight="1"/>
    <row r="104433" ht="13.5" customHeight="1"/>
    <row r="104435" ht="13.5" customHeight="1"/>
    <row r="104437" ht="13.5" customHeight="1"/>
    <row r="104439" ht="13.5" customHeight="1"/>
    <row r="104441" ht="13.5" customHeight="1"/>
    <row r="104443" ht="13.5" customHeight="1"/>
    <row r="104445" ht="13.5" customHeight="1"/>
    <row r="104447" ht="13.5" customHeight="1"/>
    <row r="104449" ht="13.5" customHeight="1"/>
    <row r="104451" ht="13.5" customHeight="1"/>
    <row r="104453" ht="13.5" customHeight="1"/>
    <row r="104455" ht="13.5" customHeight="1"/>
    <row r="104457" ht="13.5" customHeight="1"/>
    <row r="104459" ht="13.5" customHeight="1"/>
    <row r="104461" ht="13.5" customHeight="1"/>
    <row r="104463" ht="13.5" customHeight="1"/>
    <row r="104465" ht="13.5" customHeight="1"/>
    <row r="104467" ht="13.5" customHeight="1"/>
    <row r="104469" ht="13.5" customHeight="1"/>
    <row r="104471" ht="13.5" customHeight="1"/>
    <row r="104473" ht="13.5" customHeight="1"/>
    <row r="104475" ht="13.5" customHeight="1"/>
    <row r="104477" ht="13.5" customHeight="1"/>
    <row r="104479" ht="13.5" customHeight="1"/>
    <row r="104481" ht="13.5" customHeight="1"/>
    <row r="104483" ht="13.5" customHeight="1"/>
    <row r="104485" ht="13.5" customHeight="1"/>
    <row r="104487" ht="13.5" customHeight="1"/>
    <row r="104489" ht="13.5" customHeight="1"/>
    <row r="104491" ht="13.5" customHeight="1"/>
    <row r="104493" ht="13.5" customHeight="1"/>
    <row r="104495" ht="13.5" customHeight="1"/>
    <row r="104497" ht="13.5" customHeight="1"/>
    <row r="104499" ht="13.5" customHeight="1"/>
    <row r="104501" ht="13.5" customHeight="1"/>
    <row r="104503" ht="13.5" customHeight="1"/>
    <row r="104505" ht="13.5" customHeight="1"/>
    <row r="104507" ht="13.5" customHeight="1"/>
    <row r="104509" ht="13.5" customHeight="1"/>
    <row r="104511" ht="13.5" customHeight="1"/>
    <row r="104513" ht="13.5" customHeight="1"/>
    <row r="104515" ht="13.5" customHeight="1"/>
    <row r="104517" ht="13.5" customHeight="1"/>
    <row r="104519" ht="13.5" customHeight="1"/>
    <row r="104521" ht="13.5" customHeight="1"/>
    <row r="104523" ht="13.5" customHeight="1"/>
    <row r="104525" ht="13.5" customHeight="1"/>
    <row r="104527" ht="13.5" customHeight="1"/>
    <row r="104529" ht="13.5" customHeight="1"/>
    <row r="104531" ht="13.5" customHeight="1"/>
    <row r="104533" ht="13.5" customHeight="1"/>
    <row r="104535" ht="13.5" customHeight="1"/>
    <row r="104537" ht="13.5" customHeight="1"/>
    <row r="104539" ht="13.5" customHeight="1"/>
    <row r="104541" ht="13.5" customHeight="1"/>
    <row r="104543" ht="13.5" customHeight="1"/>
    <row r="104545" ht="13.5" customHeight="1"/>
    <row r="104547" ht="13.5" customHeight="1"/>
    <row r="104549" ht="13.5" customHeight="1"/>
    <row r="104551" ht="13.5" customHeight="1"/>
    <row r="104553" ht="13.5" customHeight="1"/>
    <row r="104555" ht="13.5" customHeight="1"/>
    <row r="104557" ht="13.5" customHeight="1"/>
    <row r="104559" ht="13.5" customHeight="1"/>
    <row r="104561" ht="13.5" customHeight="1"/>
    <row r="104563" ht="13.5" customHeight="1"/>
    <row r="104565" ht="13.5" customHeight="1"/>
    <row r="104567" ht="13.5" customHeight="1"/>
    <row r="104569" ht="13.5" customHeight="1"/>
    <row r="104571" ht="13.5" customHeight="1"/>
    <row r="104573" ht="13.5" customHeight="1"/>
    <row r="104575" ht="13.5" customHeight="1"/>
    <row r="104577" ht="13.5" customHeight="1"/>
    <row r="104579" ht="13.5" customHeight="1"/>
    <row r="104581" ht="13.5" customHeight="1"/>
    <row r="104583" ht="13.5" customHeight="1"/>
    <row r="104585" ht="13.5" customHeight="1"/>
    <row r="104587" ht="13.5" customHeight="1"/>
    <row r="104589" ht="13.5" customHeight="1"/>
    <row r="104591" ht="13.5" customHeight="1"/>
    <row r="104593" ht="13.5" customHeight="1"/>
    <row r="104595" ht="13.5" customHeight="1"/>
    <row r="104597" ht="13.5" customHeight="1"/>
    <row r="104599" ht="13.5" customHeight="1"/>
    <row r="104601" ht="13.5" customHeight="1"/>
    <row r="104603" ht="13.5" customHeight="1"/>
    <row r="104605" ht="13.5" customHeight="1"/>
    <row r="104607" ht="13.5" customHeight="1"/>
    <row r="104609" ht="13.5" customHeight="1"/>
    <row r="104611" ht="13.5" customHeight="1"/>
    <row r="104613" ht="13.5" customHeight="1"/>
    <row r="104615" ht="13.5" customHeight="1"/>
    <row r="104617" ht="13.5" customHeight="1"/>
    <row r="104619" ht="13.5" customHeight="1"/>
    <row r="104621" ht="13.5" customHeight="1"/>
    <row r="104623" ht="13.5" customHeight="1"/>
    <row r="104625" ht="13.5" customHeight="1"/>
    <row r="104627" ht="13.5" customHeight="1"/>
    <row r="104629" ht="13.5" customHeight="1"/>
    <row r="104631" ht="13.5" customHeight="1"/>
    <row r="104633" ht="13.5" customHeight="1"/>
    <row r="104635" ht="13.5" customHeight="1"/>
    <row r="104637" ht="13.5" customHeight="1"/>
    <row r="104639" ht="13.5" customHeight="1"/>
    <row r="104641" ht="13.5" customHeight="1"/>
    <row r="104643" ht="13.5" customHeight="1"/>
    <row r="104645" ht="13.5" customHeight="1"/>
    <row r="104647" ht="13.5" customHeight="1"/>
    <row r="104649" ht="13.5" customHeight="1"/>
    <row r="104651" ht="13.5" customHeight="1"/>
    <row r="104653" ht="13.5" customHeight="1"/>
    <row r="104655" ht="13.5" customHeight="1"/>
    <row r="104657" ht="13.5" customHeight="1"/>
    <row r="104659" ht="13.5" customHeight="1"/>
    <row r="104661" ht="13.5" customHeight="1"/>
    <row r="104663" ht="13.5" customHeight="1"/>
    <row r="104665" ht="13.5" customHeight="1"/>
    <row r="104667" ht="13.5" customHeight="1"/>
    <row r="104669" ht="13.5" customHeight="1"/>
    <row r="104671" ht="13.5" customHeight="1"/>
    <row r="104673" ht="13.5" customHeight="1"/>
    <row r="104675" ht="13.5" customHeight="1"/>
    <row r="104677" ht="13.5" customHeight="1"/>
    <row r="104679" ht="13.5" customHeight="1"/>
    <row r="104681" ht="13.5" customHeight="1"/>
    <row r="104683" ht="13.5" customHeight="1"/>
    <row r="104685" ht="13.5" customHeight="1"/>
    <row r="104687" ht="13.5" customHeight="1"/>
    <row r="104689" ht="13.5" customHeight="1"/>
    <row r="104691" ht="13.5" customHeight="1"/>
    <row r="104693" ht="13.5" customHeight="1"/>
    <row r="104695" ht="13.5" customHeight="1"/>
    <row r="104697" ht="13.5" customHeight="1"/>
    <row r="104699" ht="13.5" customHeight="1"/>
    <row r="104701" ht="13.5" customHeight="1"/>
    <row r="104703" ht="13.5" customHeight="1"/>
    <row r="104705" ht="13.5" customHeight="1"/>
    <row r="104707" ht="13.5" customHeight="1"/>
    <row r="104709" ht="13.5" customHeight="1"/>
    <row r="104711" ht="13.5" customHeight="1"/>
    <row r="104713" ht="13.5" customHeight="1"/>
    <row r="104715" ht="13.5" customHeight="1"/>
    <row r="104717" ht="13.5" customHeight="1"/>
    <row r="104719" ht="13.5" customHeight="1"/>
    <row r="104721" ht="13.5" customHeight="1"/>
    <row r="104723" ht="13.5" customHeight="1"/>
    <row r="104725" ht="13.5" customHeight="1"/>
    <row r="104727" ht="13.5" customHeight="1"/>
    <row r="104729" ht="13.5" customHeight="1"/>
    <row r="104731" ht="13.5" customHeight="1"/>
    <row r="104733" ht="13.5" customHeight="1"/>
    <row r="104735" ht="13.5" customHeight="1"/>
    <row r="104737" ht="13.5" customHeight="1"/>
    <row r="104739" ht="13.5" customHeight="1"/>
    <row r="104741" ht="13.5" customHeight="1"/>
    <row r="104743" ht="13.5" customHeight="1"/>
    <row r="104745" ht="13.5" customHeight="1"/>
    <row r="104747" ht="13.5" customHeight="1"/>
    <row r="104749" ht="13.5" customHeight="1"/>
    <row r="104751" ht="13.5" customHeight="1"/>
    <row r="104753" ht="13.5" customHeight="1"/>
    <row r="104755" ht="13.5" customHeight="1"/>
    <row r="104757" ht="13.5" customHeight="1"/>
    <row r="104759" ht="13.5" customHeight="1"/>
    <row r="104761" ht="13.5" customHeight="1"/>
    <row r="104763" ht="13.5" customHeight="1"/>
    <row r="104765" ht="13.5" customHeight="1"/>
    <row r="104767" ht="13.5" customHeight="1"/>
    <row r="104769" ht="13.5" customHeight="1"/>
    <row r="104771" ht="13.5" customHeight="1"/>
    <row r="104773" ht="13.5" customHeight="1"/>
    <row r="104775" ht="13.5" customHeight="1"/>
    <row r="104777" ht="13.5" customHeight="1"/>
    <row r="104779" ht="13.5" customHeight="1"/>
    <row r="104781" ht="13.5" customHeight="1"/>
    <row r="104783" ht="13.5" customHeight="1"/>
    <row r="104785" ht="13.5" customHeight="1"/>
    <row r="104787" ht="13.5" customHeight="1"/>
    <row r="104789" ht="13.5" customHeight="1"/>
    <row r="104791" ht="13.5" customHeight="1"/>
    <row r="104793" ht="13.5" customHeight="1"/>
    <row r="104795" ht="13.5" customHeight="1"/>
    <row r="104797" ht="13.5" customHeight="1"/>
    <row r="104799" ht="13.5" customHeight="1"/>
    <row r="104801" ht="13.5" customHeight="1"/>
    <row r="104803" ht="13.5" customHeight="1"/>
    <row r="104805" ht="13.5" customHeight="1"/>
    <row r="104807" ht="13.5" customHeight="1"/>
    <row r="104809" ht="13.5" customHeight="1"/>
    <row r="104811" ht="13.5" customHeight="1"/>
    <row r="104813" ht="13.5" customHeight="1"/>
    <row r="104815" ht="13.5" customHeight="1"/>
    <row r="104817" ht="13.5" customHeight="1"/>
    <row r="104819" ht="13.5" customHeight="1"/>
    <row r="104821" ht="13.5" customHeight="1"/>
    <row r="104823" ht="13.5" customHeight="1"/>
    <row r="104825" ht="13.5" customHeight="1"/>
    <row r="104827" ht="13.5" customHeight="1"/>
    <row r="104829" ht="13.5" customHeight="1"/>
    <row r="104831" ht="13.5" customHeight="1"/>
    <row r="104833" ht="13.5" customHeight="1"/>
    <row r="104835" ht="13.5" customHeight="1"/>
    <row r="104837" ht="13.5" customHeight="1"/>
    <row r="104839" ht="13.5" customHeight="1"/>
    <row r="104841" ht="13.5" customHeight="1"/>
    <row r="104843" ht="13.5" customHeight="1"/>
    <row r="104845" ht="13.5" customHeight="1"/>
    <row r="104847" ht="13.5" customHeight="1"/>
    <row r="104849" ht="13.5" customHeight="1"/>
    <row r="104851" ht="13.5" customHeight="1"/>
    <row r="104853" ht="13.5" customHeight="1"/>
    <row r="104855" ht="13.5" customHeight="1"/>
    <row r="104857" ht="13.5" customHeight="1"/>
    <row r="104859" ht="13.5" customHeight="1"/>
    <row r="104861" ht="13.5" customHeight="1"/>
    <row r="104863" ht="13.5" customHeight="1"/>
    <row r="104865" ht="13.5" customHeight="1"/>
    <row r="104867" ht="13.5" customHeight="1"/>
    <row r="104869" ht="13.5" customHeight="1"/>
    <row r="104871" ht="13.5" customHeight="1"/>
    <row r="104873" ht="13.5" customHeight="1"/>
    <row r="104875" ht="13.5" customHeight="1"/>
    <row r="104877" ht="13.5" customHeight="1"/>
    <row r="104879" ht="13.5" customHeight="1"/>
    <row r="104881" ht="13.5" customHeight="1"/>
    <row r="104883" ht="13.5" customHeight="1"/>
    <row r="104885" ht="13.5" customHeight="1"/>
    <row r="104887" ht="13.5" customHeight="1"/>
    <row r="104889" ht="13.5" customHeight="1"/>
    <row r="104891" ht="13.5" customHeight="1"/>
    <row r="104893" ht="13.5" customHeight="1"/>
    <row r="104895" ht="13.5" customHeight="1"/>
    <row r="104897" ht="13.5" customHeight="1"/>
    <row r="104899" ht="13.5" customHeight="1"/>
    <row r="104901" ht="13.5" customHeight="1"/>
    <row r="104903" ht="13.5" customHeight="1"/>
    <row r="104905" ht="13.5" customHeight="1"/>
    <row r="104907" ht="13.5" customHeight="1"/>
    <row r="104909" ht="13.5" customHeight="1"/>
    <row r="104911" ht="13.5" customHeight="1"/>
    <row r="104913" ht="13.5" customHeight="1"/>
    <row r="104915" ht="13.5" customHeight="1"/>
    <row r="104917" ht="13.5" customHeight="1"/>
    <row r="104919" ht="13.5" customHeight="1"/>
    <row r="104921" ht="13.5" customHeight="1"/>
    <row r="104923" ht="13.5" customHeight="1"/>
    <row r="104925" ht="13.5" customHeight="1"/>
    <row r="104927" ht="13.5" customHeight="1"/>
    <row r="104929" ht="13.5" customHeight="1"/>
    <row r="104931" ht="13.5" customHeight="1"/>
    <row r="104933" ht="13.5" customHeight="1"/>
    <row r="104935" ht="13.5" customHeight="1"/>
    <row r="104937" ht="13.5" customHeight="1"/>
    <row r="104939" ht="13.5" customHeight="1"/>
    <row r="104941" ht="13.5" customHeight="1"/>
    <row r="104943" ht="13.5" customHeight="1"/>
    <row r="104945" ht="13.5" customHeight="1"/>
    <row r="104947" ht="13.5" customHeight="1"/>
    <row r="104949" ht="13.5" customHeight="1"/>
    <row r="104951" ht="13.5" customHeight="1"/>
    <row r="104953" ht="13.5" customHeight="1"/>
    <row r="104955" ht="13.5" customHeight="1"/>
    <row r="104957" ht="13.5" customHeight="1"/>
    <row r="104959" ht="13.5" customHeight="1"/>
    <row r="104961" ht="13.5" customHeight="1"/>
    <row r="104963" ht="13.5" customHeight="1"/>
    <row r="104965" ht="13.5" customHeight="1"/>
    <row r="104967" ht="13.5" customHeight="1"/>
    <row r="104969" ht="13.5" customHeight="1"/>
    <row r="104971" ht="13.5" customHeight="1"/>
    <row r="104973" ht="13.5" customHeight="1"/>
    <row r="104975" ht="13.5" customHeight="1"/>
    <row r="104977" ht="13.5" customHeight="1"/>
    <row r="104979" ht="13.5" customHeight="1"/>
    <row r="104981" ht="13.5" customHeight="1"/>
    <row r="104983" ht="13.5" customHeight="1"/>
    <row r="104985" ht="13.5" customHeight="1"/>
    <row r="104987" ht="13.5" customHeight="1"/>
    <row r="104989" ht="13.5" customHeight="1"/>
    <row r="104991" ht="13.5" customHeight="1"/>
    <row r="104993" ht="13.5" customHeight="1"/>
    <row r="104995" ht="13.5" customHeight="1"/>
    <row r="104997" ht="13.5" customHeight="1"/>
    <row r="104999" ht="13.5" customHeight="1"/>
    <row r="105001" ht="13.5" customHeight="1"/>
    <row r="105003" ht="13.5" customHeight="1"/>
    <row r="105005" ht="13.5" customHeight="1"/>
    <row r="105007" ht="13.5" customHeight="1"/>
    <row r="105009" ht="13.5" customHeight="1"/>
    <row r="105011" ht="13.5" customHeight="1"/>
    <row r="105013" ht="13.5" customHeight="1"/>
    <row r="105015" ht="13.5" customHeight="1"/>
    <row r="105017" ht="13.5" customHeight="1"/>
    <row r="105019" ht="13.5" customHeight="1"/>
    <row r="105021" ht="13.5" customHeight="1"/>
    <row r="105023" ht="13.5" customHeight="1"/>
    <row r="105025" ht="13.5" customHeight="1"/>
    <row r="105027" ht="13.5" customHeight="1"/>
    <row r="105029" ht="13.5" customHeight="1"/>
    <row r="105031" ht="13.5" customHeight="1"/>
    <row r="105033" ht="13.5" customHeight="1"/>
    <row r="105035" ht="13.5" customHeight="1"/>
    <row r="105037" ht="13.5" customHeight="1"/>
    <row r="105039" ht="13.5" customHeight="1"/>
    <row r="105041" ht="13.5" customHeight="1"/>
    <row r="105043" ht="13.5" customHeight="1"/>
    <row r="105045" ht="13.5" customHeight="1"/>
    <row r="105047" ht="13.5" customHeight="1"/>
    <row r="105049" ht="13.5" customHeight="1"/>
    <row r="105051" ht="13.5" customHeight="1"/>
    <row r="105053" ht="13.5" customHeight="1"/>
    <row r="105055" ht="13.5" customHeight="1"/>
    <row r="105057" ht="13.5" customHeight="1"/>
    <row r="105059" ht="13.5" customHeight="1"/>
    <row r="105061" ht="13.5" customHeight="1"/>
    <row r="105063" ht="13.5" customHeight="1"/>
    <row r="105065" ht="13.5" customHeight="1"/>
    <row r="105067" ht="13.5" customHeight="1"/>
    <row r="105069" ht="13.5" customHeight="1"/>
    <row r="105071" ht="13.5" customHeight="1"/>
    <row r="105073" ht="13.5" customHeight="1"/>
    <row r="105075" ht="13.5" customHeight="1"/>
    <row r="105077" ht="13.5" customHeight="1"/>
    <row r="105079" ht="13.5" customHeight="1"/>
    <row r="105081" ht="13.5" customHeight="1"/>
    <row r="105083" ht="13.5" customHeight="1"/>
    <row r="105085" ht="13.5" customHeight="1"/>
    <row r="105087" ht="13.5" customHeight="1"/>
    <row r="105089" ht="13.5" customHeight="1"/>
    <row r="105091" ht="13.5" customHeight="1"/>
    <row r="105093" ht="13.5" customHeight="1"/>
    <row r="105095" ht="13.5" customHeight="1"/>
    <row r="105097" ht="13.5" customHeight="1"/>
    <row r="105099" ht="13.5" customHeight="1"/>
    <row r="105101" ht="13.5" customHeight="1"/>
    <row r="105103" ht="13.5" customHeight="1"/>
    <row r="105105" ht="13.5" customHeight="1"/>
    <row r="105107" ht="13.5" customHeight="1"/>
    <row r="105109" ht="13.5" customHeight="1"/>
    <row r="105111" ht="13.5" customHeight="1"/>
    <row r="105113" ht="13.5" customHeight="1"/>
    <row r="105115" ht="13.5" customHeight="1"/>
    <row r="105117" ht="13.5" customHeight="1"/>
    <row r="105119" ht="13.5" customHeight="1"/>
    <row r="105121" ht="13.5" customHeight="1"/>
    <row r="105123" ht="13.5" customHeight="1"/>
    <row r="105125" ht="13.5" customHeight="1"/>
    <row r="105127" ht="13.5" customHeight="1"/>
    <row r="105129" ht="13.5" customHeight="1"/>
    <row r="105131" ht="13.5" customHeight="1"/>
    <row r="105133" ht="13.5" customHeight="1"/>
    <row r="105135" ht="13.5" customHeight="1"/>
    <row r="105137" ht="13.5" customHeight="1"/>
    <row r="105139" ht="13.5" customHeight="1"/>
    <row r="105141" ht="13.5" customHeight="1"/>
    <row r="105143" ht="13.5" customHeight="1"/>
    <row r="105145" ht="13.5" customHeight="1"/>
    <row r="105147" ht="13.5" customHeight="1"/>
    <row r="105149" ht="13.5" customHeight="1"/>
    <row r="105151" ht="13.5" customHeight="1"/>
    <row r="105153" ht="13.5" customHeight="1"/>
    <row r="105155" ht="13.5" customHeight="1"/>
    <row r="105157" ht="13.5" customHeight="1"/>
    <row r="105159" ht="13.5" customHeight="1"/>
    <row r="105161" ht="13.5" customHeight="1"/>
    <row r="105163" ht="13.5" customHeight="1"/>
    <row r="105165" ht="13.5" customHeight="1"/>
    <row r="105167" ht="13.5" customHeight="1"/>
    <row r="105169" ht="13.5" customHeight="1"/>
    <row r="105171" ht="13.5" customHeight="1"/>
    <row r="105173" ht="13.5" customHeight="1"/>
    <row r="105175" ht="13.5" customHeight="1"/>
    <row r="105177" ht="13.5" customHeight="1"/>
    <row r="105179" ht="13.5" customHeight="1"/>
    <row r="105181" ht="13.5" customHeight="1"/>
    <row r="105183" ht="13.5" customHeight="1"/>
    <row r="105185" ht="13.5" customHeight="1"/>
    <row r="105187" ht="13.5" customHeight="1"/>
    <row r="105189" ht="13.5" customHeight="1"/>
    <row r="105191" ht="13.5" customHeight="1"/>
    <row r="105193" ht="13.5" customHeight="1"/>
    <row r="105195" ht="13.5" customHeight="1"/>
    <row r="105197" ht="13.5" customHeight="1"/>
    <row r="105199" ht="13.5" customHeight="1"/>
    <row r="105201" ht="13.5" customHeight="1"/>
    <row r="105203" ht="13.5" customHeight="1"/>
    <row r="105205" ht="13.5" customHeight="1"/>
    <row r="105207" ht="13.5" customHeight="1"/>
    <row r="105209" ht="13.5" customHeight="1"/>
    <row r="105211" ht="13.5" customHeight="1"/>
    <row r="105213" ht="13.5" customHeight="1"/>
    <row r="105215" ht="13.5" customHeight="1"/>
    <row r="105217" ht="13.5" customHeight="1"/>
    <row r="105219" ht="13.5" customHeight="1"/>
    <row r="105221" ht="13.5" customHeight="1"/>
    <row r="105223" ht="13.5" customHeight="1"/>
    <row r="105225" ht="13.5" customHeight="1"/>
    <row r="105227" ht="13.5" customHeight="1"/>
    <row r="105229" ht="13.5" customHeight="1"/>
    <row r="105231" ht="13.5" customHeight="1"/>
    <row r="105233" ht="13.5" customHeight="1"/>
    <row r="105235" ht="13.5" customHeight="1"/>
    <row r="105237" ht="13.5" customHeight="1"/>
    <row r="105239" ht="13.5" customHeight="1"/>
    <row r="105241" ht="13.5" customHeight="1"/>
    <row r="105243" ht="13.5" customHeight="1"/>
    <row r="105245" ht="13.5" customHeight="1"/>
    <row r="105247" ht="13.5" customHeight="1"/>
    <row r="105249" ht="13.5" customHeight="1"/>
    <row r="105251" ht="13.5" customHeight="1"/>
    <row r="105253" ht="13.5" customHeight="1"/>
    <row r="105255" ht="13.5" customHeight="1"/>
    <row r="105257" ht="13.5" customHeight="1"/>
    <row r="105259" ht="13.5" customHeight="1"/>
    <row r="105261" ht="13.5" customHeight="1"/>
    <row r="105263" ht="13.5" customHeight="1"/>
    <row r="105265" ht="13.5" customHeight="1"/>
    <row r="105267" ht="13.5" customHeight="1"/>
    <row r="105269" ht="13.5" customHeight="1"/>
    <row r="105271" ht="13.5" customHeight="1"/>
    <row r="105273" ht="13.5" customHeight="1"/>
    <row r="105275" ht="13.5" customHeight="1"/>
    <row r="105277" ht="13.5" customHeight="1"/>
    <row r="105279" ht="13.5" customHeight="1"/>
    <row r="105281" ht="13.5" customHeight="1"/>
    <row r="105283" ht="13.5" customHeight="1"/>
    <row r="105285" ht="13.5" customHeight="1"/>
    <row r="105287" ht="13.5" customHeight="1"/>
    <row r="105289" ht="13.5" customHeight="1"/>
    <row r="105291" ht="13.5" customHeight="1"/>
    <row r="105293" ht="13.5" customHeight="1"/>
    <row r="105295" ht="13.5" customHeight="1"/>
    <row r="105297" ht="13.5" customHeight="1"/>
    <row r="105299" ht="13.5" customHeight="1"/>
    <row r="105301" ht="13.5" customHeight="1"/>
    <row r="105303" ht="13.5" customHeight="1"/>
    <row r="105305" ht="13.5" customHeight="1"/>
    <row r="105307" ht="13.5" customHeight="1"/>
    <row r="105309" ht="13.5" customHeight="1"/>
    <row r="105311" ht="13.5" customHeight="1"/>
    <row r="105313" ht="13.5" customHeight="1"/>
    <row r="105315" ht="13.5" customHeight="1"/>
    <row r="105317" ht="13.5" customHeight="1"/>
    <row r="105319" ht="13.5" customHeight="1"/>
    <row r="105321" ht="13.5" customHeight="1"/>
    <row r="105323" ht="13.5" customHeight="1"/>
    <row r="105325" ht="13.5" customHeight="1"/>
    <row r="105327" ht="13.5" customHeight="1"/>
    <row r="105329" ht="13.5" customHeight="1"/>
    <row r="105331" ht="13.5" customHeight="1"/>
    <row r="105333" ht="13.5" customHeight="1"/>
    <row r="105335" ht="13.5" customHeight="1"/>
    <row r="105337" ht="13.5" customHeight="1"/>
    <row r="105339" ht="13.5" customHeight="1"/>
    <row r="105341" ht="13.5" customHeight="1"/>
    <row r="105343" ht="13.5" customHeight="1"/>
    <row r="105345" ht="13.5" customHeight="1"/>
    <row r="105347" ht="13.5" customHeight="1"/>
    <row r="105349" ht="13.5" customHeight="1"/>
    <row r="105351" ht="13.5" customHeight="1"/>
    <row r="105353" ht="13.5" customHeight="1"/>
    <row r="105355" ht="13.5" customHeight="1"/>
    <row r="105357" ht="13.5" customHeight="1"/>
    <row r="105359" ht="13.5" customHeight="1"/>
    <row r="105361" ht="13.5" customHeight="1"/>
    <row r="105363" ht="13.5" customHeight="1"/>
    <row r="105365" ht="13.5" customHeight="1"/>
    <row r="105367" ht="13.5" customHeight="1"/>
    <row r="105369" ht="13.5" customHeight="1"/>
    <row r="105371" ht="13.5" customHeight="1"/>
    <row r="105373" ht="13.5" customHeight="1"/>
    <row r="105375" ht="13.5" customHeight="1"/>
    <row r="105377" ht="13.5" customHeight="1"/>
    <row r="105379" ht="13.5" customHeight="1"/>
    <row r="105381" ht="13.5" customHeight="1"/>
    <row r="105383" ht="13.5" customHeight="1"/>
    <row r="105385" ht="13.5" customHeight="1"/>
    <row r="105387" ht="13.5" customHeight="1"/>
    <row r="105389" ht="13.5" customHeight="1"/>
    <row r="105391" ht="13.5" customHeight="1"/>
    <row r="105393" ht="13.5" customHeight="1"/>
    <row r="105395" ht="13.5" customHeight="1"/>
    <row r="105397" ht="13.5" customHeight="1"/>
    <row r="105399" ht="13.5" customHeight="1"/>
    <row r="105401" ht="13.5" customHeight="1"/>
    <row r="105403" ht="13.5" customHeight="1"/>
    <row r="105405" ht="13.5" customHeight="1"/>
    <row r="105407" ht="13.5" customHeight="1"/>
    <row r="105409" ht="13.5" customHeight="1"/>
    <row r="105411" ht="13.5" customHeight="1"/>
    <row r="105413" ht="13.5" customHeight="1"/>
    <row r="105415" ht="13.5" customHeight="1"/>
    <row r="105417" ht="13.5" customHeight="1"/>
    <row r="105419" ht="13.5" customHeight="1"/>
    <row r="105421" ht="13.5" customHeight="1"/>
    <row r="105423" ht="13.5" customHeight="1"/>
    <row r="105425" ht="13.5" customHeight="1"/>
    <row r="105427" ht="13.5" customHeight="1"/>
    <row r="105429" ht="13.5" customHeight="1"/>
    <row r="105431" ht="13.5" customHeight="1"/>
    <row r="105433" ht="13.5" customHeight="1"/>
    <row r="105435" ht="13.5" customHeight="1"/>
    <row r="105437" ht="13.5" customHeight="1"/>
    <row r="105439" ht="13.5" customHeight="1"/>
    <row r="105441" ht="13.5" customHeight="1"/>
    <row r="105443" ht="13.5" customHeight="1"/>
    <row r="105445" ht="13.5" customHeight="1"/>
    <row r="105447" ht="13.5" customHeight="1"/>
    <row r="105449" ht="13.5" customHeight="1"/>
    <row r="105451" ht="13.5" customHeight="1"/>
    <row r="105453" ht="13.5" customHeight="1"/>
    <row r="105455" ht="13.5" customHeight="1"/>
    <row r="105457" ht="13.5" customHeight="1"/>
    <row r="105459" ht="13.5" customHeight="1"/>
    <row r="105461" ht="13.5" customHeight="1"/>
    <row r="105463" ht="13.5" customHeight="1"/>
    <row r="105465" ht="13.5" customHeight="1"/>
    <row r="105467" ht="13.5" customHeight="1"/>
    <row r="105469" ht="13.5" customHeight="1"/>
    <row r="105471" ht="13.5" customHeight="1"/>
    <row r="105473" ht="13.5" customHeight="1"/>
    <row r="105475" ht="13.5" customHeight="1"/>
    <row r="105477" ht="13.5" customHeight="1"/>
    <row r="105479" ht="13.5" customHeight="1"/>
    <row r="105481" ht="13.5" customHeight="1"/>
    <row r="105483" ht="13.5" customHeight="1"/>
    <row r="105485" ht="13.5" customHeight="1"/>
    <row r="105487" ht="13.5" customHeight="1"/>
    <row r="105489" ht="13.5" customHeight="1"/>
    <row r="105491" ht="13.5" customHeight="1"/>
    <row r="105493" ht="13.5" customHeight="1"/>
    <row r="105495" ht="13.5" customHeight="1"/>
    <row r="105497" ht="13.5" customHeight="1"/>
    <row r="105499" ht="13.5" customHeight="1"/>
    <row r="105501" ht="13.5" customHeight="1"/>
    <row r="105503" ht="13.5" customHeight="1"/>
    <row r="105505" ht="13.5" customHeight="1"/>
    <row r="105507" ht="13.5" customHeight="1"/>
    <row r="105509" ht="13.5" customHeight="1"/>
    <row r="105511" ht="13.5" customHeight="1"/>
    <row r="105513" ht="13.5" customHeight="1"/>
    <row r="105515" ht="13.5" customHeight="1"/>
    <row r="105517" ht="13.5" customHeight="1"/>
    <row r="105519" ht="13.5" customHeight="1"/>
    <row r="105521" ht="13.5" customHeight="1"/>
    <row r="105523" ht="13.5" customHeight="1"/>
    <row r="105525" ht="13.5" customHeight="1"/>
    <row r="105527" ht="13.5" customHeight="1"/>
    <row r="105529" ht="13.5" customHeight="1"/>
    <row r="105531" ht="13.5" customHeight="1"/>
    <row r="105533" ht="13.5" customHeight="1"/>
    <row r="105535" ht="13.5" customHeight="1"/>
    <row r="105537" ht="13.5" customHeight="1"/>
    <row r="105539" ht="13.5" customHeight="1"/>
    <row r="105541" ht="13.5" customHeight="1"/>
    <row r="105543" ht="13.5" customHeight="1"/>
    <row r="105545" ht="13.5" customHeight="1"/>
    <row r="105547" ht="13.5" customHeight="1"/>
    <row r="105549" ht="13.5" customHeight="1"/>
    <row r="105551" ht="13.5" customHeight="1"/>
    <row r="105553" ht="13.5" customHeight="1"/>
    <row r="105555" ht="13.5" customHeight="1"/>
    <row r="105557" ht="13.5" customHeight="1"/>
    <row r="105559" ht="13.5" customHeight="1"/>
    <row r="105561" ht="13.5" customHeight="1"/>
    <row r="105563" ht="13.5" customHeight="1"/>
    <row r="105565" ht="13.5" customHeight="1"/>
    <row r="105567" ht="13.5" customHeight="1"/>
    <row r="105569" ht="13.5" customHeight="1"/>
    <row r="105571" ht="13.5" customHeight="1"/>
    <row r="105573" ht="13.5" customHeight="1"/>
    <row r="105575" ht="13.5" customHeight="1"/>
    <row r="105577" ht="13.5" customHeight="1"/>
    <row r="105579" ht="13.5" customHeight="1"/>
    <row r="105581" ht="13.5" customHeight="1"/>
    <row r="105583" ht="13.5" customHeight="1"/>
    <row r="105585" ht="13.5" customHeight="1"/>
    <row r="105587" ht="13.5" customHeight="1"/>
    <row r="105589" ht="13.5" customHeight="1"/>
    <row r="105591" ht="13.5" customHeight="1"/>
    <row r="105593" ht="13.5" customHeight="1"/>
    <row r="105595" ht="13.5" customHeight="1"/>
    <row r="105597" ht="13.5" customHeight="1"/>
    <row r="105599" ht="13.5" customHeight="1"/>
    <row r="105601" ht="13.5" customHeight="1"/>
    <row r="105603" ht="13.5" customHeight="1"/>
    <row r="105605" ht="13.5" customHeight="1"/>
    <row r="105607" ht="13.5" customHeight="1"/>
    <row r="105609" ht="13.5" customHeight="1"/>
    <row r="105611" ht="13.5" customHeight="1"/>
    <row r="105613" ht="13.5" customHeight="1"/>
    <row r="105615" ht="13.5" customHeight="1"/>
    <row r="105617" ht="13.5" customHeight="1"/>
    <row r="105619" ht="13.5" customHeight="1"/>
    <row r="105621" ht="13.5" customHeight="1"/>
    <row r="105623" ht="13.5" customHeight="1"/>
    <row r="105625" ht="13.5" customHeight="1"/>
    <row r="105627" ht="13.5" customHeight="1"/>
    <row r="105629" ht="13.5" customHeight="1"/>
    <row r="105631" ht="13.5" customHeight="1"/>
    <row r="105633" ht="13.5" customHeight="1"/>
    <row r="105635" ht="13.5" customHeight="1"/>
    <row r="105637" ht="13.5" customHeight="1"/>
    <row r="105639" ht="13.5" customHeight="1"/>
    <row r="105641" ht="13.5" customHeight="1"/>
    <row r="105643" ht="13.5" customHeight="1"/>
    <row r="105645" ht="13.5" customHeight="1"/>
    <row r="105647" ht="13.5" customHeight="1"/>
    <row r="105649" ht="13.5" customHeight="1"/>
    <row r="105651" ht="13.5" customHeight="1"/>
    <row r="105653" ht="13.5" customHeight="1"/>
    <row r="105655" ht="13.5" customHeight="1"/>
    <row r="105657" ht="13.5" customHeight="1"/>
    <row r="105659" ht="13.5" customHeight="1"/>
    <row r="105661" ht="13.5" customHeight="1"/>
    <row r="105663" ht="13.5" customHeight="1"/>
    <row r="105665" ht="13.5" customHeight="1"/>
    <row r="105667" ht="13.5" customHeight="1"/>
    <row r="105669" ht="13.5" customHeight="1"/>
    <row r="105671" ht="13.5" customHeight="1"/>
    <row r="105673" ht="13.5" customHeight="1"/>
    <row r="105675" ht="13.5" customHeight="1"/>
    <row r="105677" ht="13.5" customHeight="1"/>
    <row r="105679" ht="13.5" customHeight="1"/>
    <row r="105681" ht="13.5" customHeight="1"/>
    <row r="105683" ht="13.5" customHeight="1"/>
    <row r="105685" ht="13.5" customHeight="1"/>
    <row r="105687" ht="13.5" customHeight="1"/>
    <row r="105689" ht="13.5" customHeight="1"/>
    <row r="105691" ht="13.5" customHeight="1"/>
    <row r="105693" ht="13.5" customHeight="1"/>
    <row r="105695" ht="13.5" customHeight="1"/>
    <row r="105697" ht="13.5" customHeight="1"/>
    <row r="105699" ht="13.5" customHeight="1"/>
    <row r="105701" ht="13.5" customHeight="1"/>
    <row r="105703" ht="13.5" customHeight="1"/>
    <row r="105705" ht="13.5" customHeight="1"/>
    <row r="105707" ht="13.5" customHeight="1"/>
    <row r="105709" ht="13.5" customHeight="1"/>
    <row r="105711" ht="13.5" customHeight="1"/>
    <row r="105713" ht="13.5" customHeight="1"/>
    <row r="105715" ht="13.5" customHeight="1"/>
    <row r="105717" ht="13.5" customHeight="1"/>
    <row r="105719" ht="13.5" customHeight="1"/>
    <row r="105721" ht="13.5" customHeight="1"/>
    <row r="105723" ht="13.5" customHeight="1"/>
    <row r="105725" ht="13.5" customHeight="1"/>
    <row r="105727" ht="13.5" customHeight="1"/>
    <row r="105729" ht="13.5" customHeight="1"/>
    <row r="105731" ht="13.5" customHeight="1"/>
    <row r="105733" ht="13.5" customHeight="1"/>
    <row r="105735" ht="13.5" customHeight="1"/>
    <row r="105737" ht="13.5" customHeight="1"/>
    <row r="105739" ht="13.5" customHeight="1"/>
    <row r="105741" ht="13.5" customHeight="1"/>
    <row r="105743" ht="13.5" customHeight="1"/>
    <row r="105745" ht="13.5" customHeight="1"/>
    <row r="105747" ht="13.5" customHeight="1"/>
    <row r="105749" ht="13.5" customHeight="1"/>
    <row r="105751" ht="13.5" customHeight="1"/>
    <row r="105753" ht="13.5" customHeight="1"/>
    <row r="105755" ht="13.5" customHeight="1"/>
    <row r="105757" ht="13.5" customHeight="1"/>
    <row r="105759" ht="13.5" customHeight="1"/>
    <row r="105761" ht="13.5" customHeight="1"/>
    <row r="105763" ht="13.5" customHeight="1"/>
    <row r="105765" ht="13.5" customHeight="1"/>
    <row r="105767" ht="13.5" customHeight="1"/>
    <row r="105769" ht="13.5" customHeight="1"/>
    <row r="105771" ht="13.5" customHeight="1"/>
    <row r="105773" ht="13.5" customHeight="1"/>
    <row r="105775" ht="13.5" customHeight="1"/>
    <row r="105777" ht="13.5" customHeight="1"/>
    <row r="105779" ht="13.5" customHeight="1"/>
    <row r="105781" ht="13.5" customHeight="1"/>
    <row r="105783" ht="13.5" customHeight="1"/>
    <row r="105785" ht="13.5" customHeight="1"/>
    <row r="105787" ht="13.5" customHeight="1"/>
    <row r="105789" ht="13.5" customHeight="1"/>
    <row r="105791" ht="13.5" customHeight="1"/>
    <row r="105793" ht="13.5" customHeight="1"/>
    <row r="105795" ht="13.5" customHeight="1"/>
    <row r="105797" ht="13.5" customHeight="1"/>
    <row r="105799" ht="13.5" customHeight="1"/>
    <row r="105801" ht="13.5" customHeight="1"/>
    <row r="105803" ht="13.5" customHeight="1"/>
    <row r="105805" ht="13.5" customHeight="1"/>
    <row r="105807" ht="13.5" customHeight="1"/>
    <row r="105809" ht="13.5" customHeight="1"/>
    <row r="105811" ht="13.5" customHeight="1"/>
    <row r="105813" ht="13.5" customHeight="1"/>
    <row r="105815" ht="13.5" customHeight="1"/>
    <row r="105817" ht="13.5" customHeight="1"/>
    <row r="105819" ht="13.5" customHeight="1"/>
    <row r="105821" ht="13.5" customHeight="1"/>
    <row r="105823" ht="13.5" customHeight="1"/>
    <row r="105825" ht="13.5" customHeight="1"/>
    <row r="105827" ht="13.5" customHeight="1"/>
    <row r="105829" ht="13.5" customHeight="1"/>
    <row r="105831" ht="13.5" customHeight="1"/>
    <row r="105833" ht="13.5" customHeight="1"/>
    <row r="105835" ht="13.5" customHeight="1"/>
    <row r="105837" ht="13.5" customHeight="1"/>
    <row r="105839" ht="13.5" customHeight="1"/>
    <row r="105841" ht="13.5" customHeight="1"/>
    <row r="105843" ht="13.5" customHeight="1"/>
    <row r="105845" ht="13.5" customHeight="1"/>
    <row r="105847" ht="13.5" customHeight="1"/>
    <row r="105849" ht="13.5" customHeight="1"/>
    <row r="105851" ht="13.5" customHeight="1"/>
    <row r="105853" ht="13.5" customHeight="1"/>
    <row r="105855" ht="13.5" customHeight="1"/>
    <row r="105857" ht="13.5" customHeight="1"/>
    <row r="105859" ht="13.5" customHeight="1"/>
    <row r="105861" ht="13.5" customHeight="1"/>
    <row r="105863" ht="13.5" customHeight="1"/>
    <row r="105865" ht="13.5" customHeight="1"/>
    <row r="105867" ht="13.5" customHeight="1"/>
    <row r="105869" ht="13.5" customHeight="1"/>
    <row r="105871" ht="13.5" customHeight="1"/>
    <row r="105873" ht="13.5" customHeight="1"/>
    <row r="105875" ht="13.5" customHeight="1"/>
    <row r="105877" ht="13.5" customHeight="1"/>
    <row r="105879" ht="13.5" customHeight="1"/>
    <row r="105881" ht="13.5" customHeight="1"/>
    <row r="105883" ht="13.5" customHeight="1"/>
    <row r="105885" ht="13.5" customHeight="1"/>
    <row r="105887" ht="13.5" customHeight="1"/>
    <row r="105889" ht="13.5" customHeight="1"/>
    <row r="105891" ht="13.5" customHeight="1"/>
    <row r="105893" ht="13.5" customHeight="1"/>
    <row r="105895" ht="13.5" customHeight="1"/>
    <row r="105897" ht="13.5" customHeight="1"/>
    <row r="105899" ht="13.5" customHeight="1"/>
    <row r="105901" ht="13.5" customHeight="1"/>
    <row r="105903" ht="13.5" customHeight="1"/>
    <row r="105905" ht="13.5" customHeight="1"/>
    <row r="105907" ht="13.5" customHeight="1"/>
    <row r="105909" ht="13.5" customHeight="1"/>
    <row r="105911" ht="13.5" customHeight="1"/>
    <row r="105913" ht="13.5" customHeight="1"/>
    <row r="105915" ht="13.5" customHeight="1"/>
    <row r="105917" ht="13.5" customHeight="1"/>
    <row r="105919" ht="13.5" customHeight="1"/>
    <row r="105921" ht="13.5" customHeight="1"/>
    <row r="105923" ht="13.5" customHeight="1"/>
    <row r="105925" ht="13.5" customHeight="1"/>
    <row r="105927" ht="13.5" customHeight="1"/>
    <row r="105929" ht="13.5" customHeight="1"/>
    <row r="105931" ht="13.5" customHeight="1"/>
    <row r="105933" ht="13.5" customHeight="1"/>
    <row r="105935" ht="13.5" customHeight="1"/>
    <row r="105937" ht="13.5" customHeight="1"/>
    <row r="105939" ht="13.5" customHeight="1"/>
    <row r="105941" ht="13.5" customHeight="1"/>
    <row r="105943" ht="13.5" customHeight="1"/>
    <row r="105945" ht="13.5" customHeight="1"/>
    <row r="105947" ht="13.5" customHeight="1"/>
    <row r="105949" ht="13.5" customHeight="1"/>
    <row r="105951" ht="13.5" customHeight="1"/>
    <row r="105953" ht="13.5" customHeight="1"/>
    <row r="105955" ht="13.5" customHeight="1"/>
    <row r="105957" ht="13.5" customHeight="1"/>
    <row r="105959" ht="13.5" customHeight="1"/>
    <row r="105961" ht="13.5" customHeight="1"/>
    <row r="105963" ht="13.5" customHeight="1"/>
    <row r="105965" ht="13.5" customHeight="1"/>
    <row r="105967" ht="13.5" customHeight="1"/>
    <row r="105969" ht="13.5" customHeight="1"/>
    <row r="105971" ht="13.5" customHeight="1"/>
    <row r="105973" ht="13.5" customHeight="1"/>
    <row r="105975" ht="13.5" customHeight="1"/>
    <row r="105977" ht="13.5" customHeight="1"/>
    <row r="105979" ht="13.5" customHeight="1"/>
    <row r="105981" ht="13.5" customHeight="1"/>
    <row r="105983" ht="13.5" customHeight="1"/>
    <row r="105985" ht="13.5" customHeight="1"/>
    <row r="105987" ht="13.5" customHeight="1"/>
    <row r="105989" ht="13.5" customHeight="1"/>
    <row r="105991" ht="13.5" customHeight="1"/>
    <row r="105993" ht="13.5" customHeight="1"/>
    <row r="105995" ht="13.5" customHeight="1"/>
    <row r="105997" ht="13.5" customHeight="1"/>
    <row r="105999" ht="13.5" customHeight="1"/>
    <row r="106001" ht="13.5" customHeight="1"/>
    <row r="106003" ht="13.5" customHeight="1"/>
    <row r="106005" ht="13.5" customHeight="1"/>
    <row r="106007" ht="13.5" customHeight="1"/>
    <row r="106009" ht="13.5" customHeight="1"/>
    <row r="106011" ht="13.5" customHeight="1"/>
    <row r="106013" ht="13.5" customHeight="1"/>
    <row r="106015" ht="13.5" customHeight="1"/>
    <row r="106017" ht="13.5" customHeight="1"/>
    <row r="106019" ht="13.5" customHeight="1"/>
    <row r="106021" ht="13.5" customHeight="1"/>
    <row r="106023" ht="13.5" customHeight="1"/>
    <row r="106025" ht="13.5" customHeight="1"/>
    <row r="106027" ht="13.5" customHeight="1"/>
    <row r="106029" ht="13.5" customHeight="1"/>
    <row r="106031" ht="13.5" customHeight="1"/>
    <row r="106033" ht="13.5" customHeight="1"/>
    <row r="106035" ht="13.5" customHeight="1"/>
    <row r="106037" ht="13.5" customHeight="1"/>
    <row r="106039" ht="13.5" customHeight="1"/>
    <row r="106041" ht="13.5" customHeight="1"/>
    <row r="106043" ht="13.5" customHeight="1"/>
    <row r="106045" ht="13.5" customHeight="1"/>
    <row r="106047" ht="13.5" customHeight="1"/>
    <row r="106049" ht="13.5" customHeight="1"/>
    <row r="106051" ht="13.5" customHeight="1"/>
    <row r="106053" ht="13.5" customHeight="1"/>
    <row r="106055" ht="13.5" customHeight="1"/>
    <row r="106057" ht="13.5" customHeight="1"/>
    <row r="106059" ht="13.5" customHeight="1"/>
    <row r="106061" ht="13.5" customHeight="1"/>
    <row r="106063" ht="13.5" customHeight="1"/>
    <row r="106065" ht="13.5" customHeight="1"/>
    <row r="106067" ht="13.5" customHeight="1"/>
    <row r="106069" ht="13.5" customHeight="1"/>
    <row r="106071" ht="13.5" customHeight="1"/>
    <row r="106073" ht="13.5" customHeight="1"/>
    <row r="106075" ht="13.5" customHeight="1"/>
    <row r="106077" ht="13.5" customHeight="1"/>
    <row r="106079" ht="13.5" customHeight="1"/>
    <row r="106081" ht="13.5" customHeight="1"/>
    <row r="106083" ht="13.5" customHeight="1"/>
    <row r="106085" ht="13.5" customHeight="1"/>
    <row r="106087" ht="13.5" customHeight="1"/>
    <row r="106089" ht="13.5" customHeight="1"/>
    <row r="106091" ht="13.5" customHeight="1"/>
    <row r="106093" ht="13.5" customHeight="1"/>
    <row r="106095" ht="13.5" customHeight="1"/>
    <row r="106097" ht="13.5" customHeight="1"/>
    <row r="106099" ht="13.5" customHeight="1"/>
    <row r="106101" ht="13.5" customHeight="1"/>
    <row r="106103" ht="13.5" customHeight="1"/>
    <row r="106105" ht="13.5" customHeight="1"/>
    <row r="106107" ht="13.5" customHeight="1"/>
    <row r="106109" ht="13.5" customHeight="1"/>
    <row r="106111" ht="13.5" customHeight="1"/>
    <row r="106113" ht="13.5" customHeight="1"/>
    <row r="106115" ht="13.5" customHeight="1"/>
    <row r="106117" ht="13.5" customHeight="1"/>
    <row r="106119" ht="13.5" customHeight="1"/>
    <row r="106121" ht="13.5" customHeight="1"/>
    <row r="106123" ht="13.5" customHeight="1"/>
    <row r="106125" ht="13.5" customHeight="1"/>
    <row r="106127" ht="13.5" customHeight="1"/>
    <row r="106129" ht="13.5" customHeight="1"/>
    <row r="106131" ht="13.5" customHeight="1"/>
    <row r="106133" ht="13.5" customHeight="1"/>
    <row r="106135" ht="13.5" customHeight="1"/>
    <row r="106137" ht="13.5" customHeight="1"/>
    <row r="106139" ht="13.5" customHeight="1"/>
    <row r="106141" ht="13.5" customHeight="1"/>
    <row r="106143" ht="13.5" customHeight="1"/>
    <row r="106145" ht="13.5" customHeight="1"/>
    <row r="106147" ht="13.5" customHeight="1"/>
    <row r="106149" ht="13.5" customHeight="1"/>
    <row r="106151" ht="13.5" customHeight="1"/>
    <row r="106153" ht="13.5" customHeight="1"/>
    <row r="106155" ht="13.5" customHeight="1"/>
    <row r="106157" ht="13.5" customHeight="1"/>
    <row r="106159" ht="13.5" customHeight="1"/>
    <row r="106161" ht="13.5" customHeight="1"/>
    <row r="106163" ht="13.5" customHeight="1"/>
    <row r="106165" ht="13.5" customHeight="1"/>
    <row r="106167" ht="13.5" customHeight="1"/>
    <row r="106169" ht="13.5" customHeight="1"/>
    <row r="106171" ht="13.5" customHeight="1"/>
    <row r="106173" ht="13.5" customHeight="1"/>
    <row r="106175" ht="13.5" customHeight="1"/>
    <row r="106177" ht="13.5" customHeight="1"/>
    <row r="106179" ht="13.5" customHeight="1"/>
    <row r="106181" ht="13.5" customHeight="1"/>
    <row r="106183" ht="13.5" customHeight="1"/>
    <row r="106185" ht="13.5" customHeight="1"/>
    <row r="106187" ht="13.5" customHeight="1"/>
    <row r="106189" ht="13.5" customHeight="1"/>
    <row r="106191" ht="13.5" customHeight="1"/>
    <row r="106193" ht="13.5" customHeight="1"/>
    <row r="106195" ht="13.5" customHeight="1"/>
    <row r="106197" ht="13.5" customHeight="1"/>
    <row r="106199" ht="13.5" customHeight="1"/>
    <row r="106201" ht="13.5" customHeight="1"/>
    <row r="106203" ht="13.5" customHeight="1"/>
    <row r="106205" ht="13.5" customHeight="1"/>
    <row r="106207" ht="13.5" customHeight="1"/>
    <row r="106209" ht="13.5" customHeight="1"/>
    <row r="106211" ht="13.5" customHeight="1"/>
    <row r="106213" ht="13.5" customHeight="1"/>
    <row r="106215" ht="13.5" customHeight="1"/>
    <row r="106217" ht="13.5" customHeight="1"/>
    <row r="106219" ht="13.5" customHeight="1"/>
    <row r="106221" ht="13.5" customHeight="1"/>
    <row r="106223" ht="13.5" customHeight="1"/>
    <row r="106225" ht="13.5" customHeight="1"/>
    <row r="106227" ht="13.5" customHeight="1"/>
    <row r="106229" ht="13.5" customHeight="1"/>
    <row r="106231" ht="13.5" customHeight="1"/>
    <row r="106233" ht="13.5" customHeight="1"/>
    <row r="106235" ht="13.5" customHeight="1"/>
    <row r="106237" ht="13.5" customHeight="1"/>
    <row r="106239" ht="13.5" customHeight="1"/>
    <row r="106241" ht="13.5" customHeight="1"/>
    <row r="106243" ht="13.5" customHeight="1"/>
    <row r="106245" ht="13.5" customHeight="1"/>
    <row r="106247" ht="13.5" customHeight="1"/>
    <row r="106249" ht="13.5" customHeight="1"/>
    <row r="106251" ht="13.5" customHeight="1"/>
    <row r="106253" ht="13.5" customHeight="1"/>
    <row r="106255" ht="13.5" customHeight="1"/>
    <row r="106257" ht="13.5" customHeight="1"/>
    <row r="106259" ht="13.5" customHeight="1"/>
    <row r="106261" ht="13.5" customHeight="1"/>
    <row r="106263" ht="13.5" customHeight="1"/>
    <row r="106265" ht="13.5" customHeight="1"/>
    <row r="106267" ht="13.5" customHeight="1"/>
    <row r="106269" ht="13.5" customHeight="1"/>
    <row r="106271" ht="13.5" customHeight="1"/>
    <row r="106273" ht="13.5" customHeight="1"/>
    <row r="106275" ht="13.5" customHeight="1"/>
    <row r="106277" ht="13.5" customHeight="1"/>
    <row r="106279" ht="13.5" customHeight="1"/>
    <row r="106281" ht="13.5" customHeight="1"/>
    <row r="106283" ht="13.5" customHeight="1"/>
    <row r="106285" ht="13.5" customHeight="1"/>
    <row r="106287" ht="13.5" customHeight="1"/>
    <row r="106289" ht="13.5" customHeight="1"/>
    <row r="106291" ht="13.5" customHeight="1"/>
    <row r="106293" ht="13.5" customHeight="1"/>
    <row r="106295" ht="13.5" customHeight="1"/>
    <row r="106297" ht="13.5" customHeight="1"/>
    <row r="106299" ht="13.5" customHeight="1"/>
    <row r="106301" ht="13.5" customHeight="1"/>
    <row r="106303" ht="13.5" customHeight="1"/>
    <row r="106305" ht="13.5" customHeight="1"/>
    <row r="106307" ht="13.5" customHeight="1"/>
    <row r="106309" ht="13.5" customHeight="1"/>
    <row r="106311" ht="13.5" customHeight="1"/>
    <row r="106313" ht="13.5" customHeight="1"/>
    <row r="106315" ht="13.5" customHeight="1"/>
    <row r="106317" ht="13.5" customHeight="1"/>
    <row r="106319" ht="13.5" customHeight="1"/>
    <row r="106321" ht="13.5" customHeight="1"/>
    <row r="106323" ht="13.5" customHeight="1"/>
    <row r="106325" ht="13.5" customHeight="1"/>
    <row r="106327" ht="13.5" customHeight="1"/>
    <row r="106329" ht="13.5" customHeight="1"/>
    <row r="106331" ht="13.5" customHeight="1"/>
    <row r="106333" ht="13.5" customHeight="1"/>
    <row r="106335" ht="13.5" customHeight="1"/>
    <row r="106337" ht="13.5" customHeight="1"/>
    <row r="106339" ht="13.5" customHeight="1"/>
    <row r="106341" ht="13.5" customHeight="1"/>
    <row r="106343" ht="13.5" customHeight="1"/>
    <row r="106345" ht="13.5" customHeight="1"/>
    <row r="106347" ht="13.5" customHeight="1"/>
    <row r="106349" ht="13.5" customHeight="1"/>
    <row r="106351" ht="13.5" customHeight="1"/>
    <row r="106353" ht="13.5" customHeight="1"/>
    <row r="106355" ht="13.5" customHeight="1"/>
    <row r="106357" ht="13.5" customHeight="1"/>
    <row r="106359" ht="13.5" customHeight="1"/>
    <row r="106361" ht="13.5" customHeight="1"/>
    <row r="106363" ht="13.5" customHeight="1"/>
    <row r="106365" ht="13.5" customHeight="1"/>
    <row r="106367" ht="13.5" customHeight="1"/>
    <row r="106369" ht="13.5" customHeight="1"/>
    <row r="106371" ht="13.5" customHeight="1"/>
    <row r="106373" ht="13.5" customHeight="1"/>
    <row r="106375" ht="13.5" customHeight="1"/>
    <row r="106377" ht="13.5" customHeight="1"/>
    <row r="106379" ht="13.5" customHeight="1"/>
    <row r="106381" ht="13.5" customHeight="1"/>
    <row r="106383" ht="13.5" customHeight="1"/>
    <row r="106385" ht="13.5" customHeight="1"/>
    <row r="106387" ht="13.5" customHeight="1"/>
    <row r="106389" ht="13.5" customHeight="1"/>
    <row r="106391" ht="13.5" customHeight="1"/>
    <row r="106393" ht="13.5" customHeight="1"/>
    <row r="106395" ht="13.5" customHeight="1"/>
    <row r="106397" ht="13.5" customHeight="1"/>
    <row r="106399" ht="13.5" customHeight="1"/>
    <row r="106401" ht="13.5" customHeight="1"/>
    <row r="106403" ht="13.5" customHeight="1"/>
    <row r="106405" ht="13.5" customHeight="1"/>
    <row r="106407" ht="13.5" customHeight="1"/>
    <row r="106409" ht="13.5" customHeight="1"/>
    <row r="106411" ht="13.5" customHeight="1"/>
    <row r="106413" ht="13.5" customHeight="1"/>
    <row r="106415" ht="13.5" customHeight="1"/>
    <row r="106417" ht="13.5" customHeight="1"/>
    <row r="106419" ht="13.5" customHeight="1"/>
    <row r="106421" ht="13.5" customHeight="1"/>
    <row r="106423" ht="13.5" customHeight="1"/>
    <row r="106425" ht="13.5" customHeight="1"/>
    <row r="106427" ht="13.5" customHeight="1"/>
    <row r="106429" ht="13.5" customHeight="1"/>
    <row r="106431" ht="13.5" customHeight="1"/>
    <row r="106433" ht="13.5" customHeight="1"/>
    <row r="106435" ht="13.5" customHeight="1"/>
    <row r="106437" ht="13.5" customHeight="1"/>
    <row r="106439" ht="13.5" customHeight="1"/>
    <row r="106441" ht="13.5" customHeight="1"/>
    <row r="106443" ht="13.5" customHeight="1"/>
    <row r="106445" ht="13.5" customHeight="1"/>
    <row r="106447" ht="13.5" customHeight="1"/>
    <row r="106449" ht="13.5" customHeight="1"/>
    <row r="106451" ht="13.5" customHeight="1"/>
    <row r="106453" ht="13.5" customHeight="1"/>
    <row r="106455" ht="13.5" customHeight="1"/>
    <row r="106457" ht="13.5" customHeight="1"/>
    <row r="106459" ht="13.5" customHeight="1"/>
    <row r="106461" ht="13.5" customHeight="1"/>
    <row r="106463" ht="13.5" customHeight="1"/>
    <row r="106465" ht="13.5" customHeight="1"/>
    <row r="106467" ht="13.5" customHeight="1"/>
    <row r="106469" ht="13.5" customHeight="1"/>
    <row r="106471" ht="13.5" customHeight="1"/>
    <row r="106473" ht="13.5" customHeight="1"/>
    <row r="106475" ht="13.5" customHeight="1"/>
    <row r="106477" ht="13.5" customHeight="1"/>
    <row r="106479" ht="13.5" customHeight="1"/>
    <row r="106481" ht="13.5" customHeight="1"/>
    <row r="106483" ht="13.5" customHeight="1"/>
    <row r="106485" ht="13.5" customHeight="1"/>
    <row r="106487" ht="13.5" customHeight="1"/>
    <row r="106489" ht="13.5" customHeight="1"/>
    <row r="106491" ht="13.5" customHeight="1"/>
    <row r="106493" ht="13.5" customHeight="1"/>
    <row r="106495" ht="13.5" customHeight="1"/>
    <row r="106497" ht="13.5" customHeight="1"/>
    <row r="106499" ht="13.5" customHeight="1"/>
    <row r="106501" ht="13.5" customHeight="1"/>
    <row r="106503" ht="13.5" customHeight="1"/>
    <row r="106505" ht="13.5" customHeight="1"/>
    <row r="106507" ht="13.5" customHeight="1"/>
    <row r="106509" ht="13.5" customHeight="1"/>
    <row r="106511" ht="13.5" customHeight="1"/>
    <row r="106513" ht="13.5" customHeight="1"/>
    <row r="106515" ht="13.5" customHeight="1"/>
    <row r="106517" ht="13.5" customHeight="1"/>
    <row r="106519" ht="13.5" customHeight="1"/>
    <row r="106521" ht="13.5" customHeight="1"/>
    <row r="106523" ht="13.5" customHeight="1"/>
    <row r="106525" ht="13.5" customHeight="1"/>
    <row r="106527" ht="13.5" customHeight="1"/>
    <row r="106529" ht="13.5" customHeight="1"/>
    <row r="106531" ht="13.5" customHeight="1"/>
    <row r="106533" ht="13.5" customHeight="1"/>
    <row r="106535" ht="13.5" customHeight="1"/>
    <row r="106537" ht="13.5" customHeight="1"/>
    <row r="106539" ht="13.5" customHeight="1"/>
    <row r="106541" ht="13.5" customHeight="1"/>
    <row r="106543" ht="13.5" customHeight="1"/>
    <row r="106545" ht="13.5" customHeight="1"/>
    <row r="106547" ht="13.5" customHeight="1"/>
    <row r="106549" ht="13.5" customHeight="1"/>
    <row r="106551" ht="13.5" customHeight="1"/>
    <row r="106553" ht="13.5" customHeight="1"/>
    <row r="106555" ht="13.5" customHeight="1"/>
    <row r="106557" ht="13.5" customHeight="1"/>
    <row r="106559" ht="13.5" customHeight="1"/>
    <row r="106561" ht="13.5" customHeight="1"/>
    <row r="106563" ht="13.5" customHeight="1"/>
    <row r="106565" ht="13.5" customHeight="1"/>
    <row r="106567" ht="13.5" customHeight="1"/>
    <row r="106569" ht="13.5" customHeight="1"/>
    <row r="106571" ht="13.5" customHeight="1"/>
    <row r="106573" ht="13.5" customHeight="1"/>
    <row r="106575" ht="13.5" customHeight="1"/>
    <row r="106577" ht="13.5" customHeight="1"/>
    <row r="106579" ht="13.5" customHeight="1"/>
    <row r="106581" ht="13.5" customHeight="1"/>
    <row r="106583" ht="13.5" customHeight="1"/>
    <row r="106585" ht="13.5" customHeight="1"/>
    <row r="106587" ht="13.5" customHeight="1"/>
    <row r="106589" ht="13.5" customHeight="1"/>
    <row r="106591" ht="13.5" customHeight="1"/>
    <row r="106593" ht="13.5" customHeight="1"/>
    <row r="106595" ht="13.5" customHeight="1"/>
    <row r="106597" ht="13.5" customHeight="1"/>
    <row r="106599" ht="13.5" customHeight="1"/>
    <row r="106601" ht="13.5" customHeight="1"/>
    <row r="106603" ht="13.5" customHeight="1"/>
    <row r="106605" ht="13.5" customHeight="1"/>
    <row r="106607" ht="13.5" customHeight="1"/>
    <row r="106609" ht="13.5" customHeight="1"/>
    <row r="106611" ht="13.5" customHeight="1"/>
    <row r="106613" ht="13.5" customHeight="1"/>
    <row r="106615" ht="13.5" customHeight="1"/>
    <row r="106617" ht="13.5" customHeight="1"/>
    <row r="106619" ht="13.5" customHeight="1"/>
    <row r="106621" ht="13.5" customHeight="1"/>
    <row r="106623" ht="13.5" customHeight="1"/>
    <row r="106625" ht="13.5" customHeight="1"/>
    <row r="106627" ht="13.5" customHeight="1"/>
    <row r="106629" ht="13.5" customHeight="1"/>
    <row r="106631" ht="13.5" customHeight="1"/>
    <row r="106633" ht="13.5" customHeight="1"/>
    <row r="106635" ht="13.5" customHeight="1"/>
    <row r="106637" ht="13.5" customHeight="1"/>
    <row r="106639" ht="13.5" customHeight="1"/>
    <row r="106641" ht="13.5" customHeight="1"/>
    <row r="106643" ht="13.5" customHeight="1"/>
    <row r="106645" ht="13.5" customHeight="1"/>
    <row r="106647" ht="13.5" customHeight="1"/>
    <row r="106649" ht="13.5" customHeight="1"/>
    <row r="106651" ht="13.5" customHeight="1"/>
    <row r="106653" ht="13.5" customHeight="1"/>
    <row r="106655" ht="13.5" customHeight="1"/>
    <row r="106657" ht="13.5" customHeight="1"/>
    <row r="106659" ht="13.5" customHeight="1"/>
    <row r="106661" ht="13.5" customHeight="1"/>
    <row r="106663" ht="13.5" customHeight="1"/>
    <row r="106665" ht="13.5" customHeight="1"/>
    <row r="106667" ht="13.5" customHeight="1"/>
    <row r="106669" ht="13.5" customHeight="1"/>
    <row r="106671" ht="13.5" customHeight="1"/>
    <row r="106673" ht="13.5" customHeight="1"/>
    <row r="106675" ht="13.5" customHeight="1"/>
    <row r="106677" ht="13.5" customHeight="1"/>
    <row r="106679" ht="13.5" customHeight="1"/>
    <row r="106681" ht="13.5" customHeight="1"/>
    <row r="106683" ht="13.5" customHeight="1"/>
    <row r="106685" ht="13.5" customHeight="1"/>
    <row r="106687" ht="13.5" customHeight="1"/>
    <row r="106689" ht="13.5" customHeight="1"/>
    <row r="106691" ht="13.5" customHeight="1"/>
    <row r="106693" ht="13.5" customHeight="1"/>
    <row r="106695" ht="13.5" customHeight="1"/>
    <row r="106697" ht="13.5" customHeight="1"/>
    <row r="106699" ht="13.5" customHeight="1"/>
    <row r="106701" ht="13.5" customHeight="1"/>
    <row r="106703" ht="13.5" customHeight="1"/>
    <row r="106705" ht="13.5" customHeight="1"/>
    <row r="106707" ht="13.5" customHeight="1"/>
    <row r="106709" ht="13.5" customHeight="1"/>
    <row r="106711" ht="13.5" customHeight="1"/>
    <row r="106713" ht="13.5" customHeight="1"/>
    <row r="106715" ht="13.5" customHeight="1"/>
    <row r="106717" ht="13.5" customHeight="1"/>
    <row r="106719" ht="13.5" customHeight="1"/>
    <row r="106721" ht="13.5" customHeight="1"/>
    <row r="106723" ht="13.5" customHeight="1"/>
    <row r="106725" ht="13.5" customHeight="1"/>
    <row r="106727" ht="13.5" customHeight="1"/>
    <row r="106729" ht="13.5" customHeight="1"/>
    <row r="106731" ht="13.5" customHeight="1"/>
    <row r="106733" ht="13.5" customHeight="1"/>
    <row r="106735" ht="13.5" customHeight="1"/>
    <row r="106737" ht="13.5" customHeight="1"/>
    <row r="106739" ht="13.5" customHeight="1"/>
    <row r="106741" ht="13.5" customHeight="1"/>
    <row r="106743" ht="13.5" customHeight="1"/>
    <row r="106745" ht="13.5" customHeight="1"/>
    <row r="106747" ht="13.5" customHeight="1"/>
    <row r="106749" ht="13.5" customHeight="1"/>
    <row r="106751" ht="13.5" customHeight="1"/>
    <row r="106753" ht="13.5" customHeight="1"/>
    <row r="106755" ht="13.5" customHeight="1"/>
    <row r="106757" ht="13.5" customHeight="1"/>
    <row r="106759" ht="13.5" customHeight="1"/>
    <row r="106761" ht="13.5" customHeight="1"/>
    <row r="106763" ht="13.5" customHeight="1"/>
    <row r="106765" ht="13.5" customHeight="1"/>
    <row r="106767" ht="13.5" customHeight="1"/>
    <row r="106769" ht="13.5" customHeight="1"/>
    <row r="106771" ht="13.5" customHeight="1"/>
    <row r="106773" ht="13.5" customHeight="1"/>
    <row r="106775" ht="13.5" customHeight="1"/>
    <row r="106777" ht="13.5" customHeight="1"/>
    <row r="106779" ht="13.5" customHeight="1"/>
    <row r="106781" ht="13.5" customHeight="1"/>
    <row r="106783" ht="13.5" customHeight="1"/>
    <row r="106785" ht="13.5" customHeight="1"/>
    <row r="106787" ht="13.5" customHeight="1"/>
    <row r="106789" ht="13.5" customHeight="1"/>
    <row r="106791" ht="13.5" customHeight="1"/>
    <row r="106793" ht="13.5" customHeight="1"/>
    <row r="106795" ht="13.5" customHeight="1"/>
    <row r="106797" ht="13.5" customHeight="1"/>
    <row r="106799" ht="13.5" customHeight="1"/>
    <row r="106801" ht="13.5" customHeight="1"/>
    <row r="106803" ht="13.5" customHeight="1"/>
    <row r="106805" ht="13.5" customHeight="1"/>
    <row r="106807" ht="13.5" customHeight="1"/>
    <row r="106809" ht="13.5" customHeight="1"/>
    <row r="106811" ht="13.5" customHeight="1"/>
    <row r="106813" ht="13.5" customHeight="1"/>
    <row r="106815" ht="13.5" customHeight="1"/>
    <row r="106817" ht="13.5" customHeight="1"/>
    <row r="106819" ht="13.5" customHeight="1"/>
    <row r="106821" ht="13.5" customHeight="1"/>
    <row r="106823" ht="13.5" customHeight="1"/>
    <row r="106825" ht="13.5" customHeight="1"/>
    <row r="106827" ht="13.5" customHeight="1"/>
    <row r="106829" ht="13.5" customHeight="1"/>
    <row r="106831" ht="13.5" customHeight="1"/>
    <row r="106833" ht="13.5" customHeight="1"/>
    <row r="106835" ht="13.5" customHeight="1"/>
    <row r="106837" ht="13.5" customHeight="1"/>
    <row r="106839" ht="13.5" customHeight="1"/>
    <row r="106841" ht="13.5" customHeight="1"/>
    <row r="106843" ht="13.5" customHeight="1"/>
    <row r="106845" ht="13.5" customHeight="1"/>
    <row r="106847" ht="13.5" customHeight="1"/>
    <row r="106849" ht="13.5" customHeight="1"/>
    <row r="106851" ht="13.5" customHeight="1"/>
    <row r="106853" ht="13.5" customHeight="1"/>
    <row r="106855" ht="13.5" customHeight="1"/>
    <row r="106857" ht="13.5" customHeight="1"/>
    <row r="106859" ht="13.5" customHeight="1"/>
    <row r="106861" ht="13.5" customHeight="1"/>
    <row r="106863" ht="13.5" customHeight="1"/>
    <row r="106865" ht="13.5" customHeight="1"/>
    <row r="106867" ht="13.5" customHeight="1"/>
    <row r="106869" ht="13.5" customHeight="1"/>
    <row r="106871" ht="13.5" customHeight="1"/>
    <row r="106873" ht="13.5" customHeight="1"/>
    <row r="106875" ht="13.5" customHeight="1"/>
    <row r="106877" ht="13.5" customHeight="1"/>
    <row r="106879" ht="13.5" customHeight="1"/>
    <row r="106881" ht="13.5" customHeight="1"/>
    <row r="106883" ht="13.5" customHeight="1"/>
    <row r="106885" ht="13.5" customHeight="1"/>
    <row r="106887" ht="13.5" customHeight="1"/>
    <row r="106889" ht="13.5" customHeight="1"/>
    <row r="106891" ht="13.5" customHeight="1"/>
    <row r="106893" ht="13.5" customHeight="1"/>
    <row r="106895" ht="13.5" customHeight="1"/>
    <row r="106897" ht="13.5" customHeight="1"/>
    <row r="106899" ht="13.5" customHeight="1"/>
    <row r="106901" ht="13.5" customHeight="1"/>
    <row r="106903" ht="13.5" customHeight="1"/>
    <row r="106905" ht="13.5" customHeight="1"/>
    <row r="106907" ht="13.5" customHeight="1"/>
    <row r="106909" ht="13.5" customHeight="1"/>
    <row r="106911" ht="13.5" customHeight="1"/>
    <row r="106913" ht="13.5" customHeight="1"/>
    <row r="106915" ht="13.5" customHeight="1"/>
    <row r="106917" ht="13.5" customHeight="1"/>
    <row r="106919" ht="13.5" customHeight="1"/>
    <row r="106921" ht="13.5" customHeight="1"/>
    <row r="106923" ht="13.5" customHeight="1"/>
    <row r="106925" ht="13.5" customHeight="1"/>
    <row r="106927" ht="13.5" customHeight="1"/>
    <row r="106929" ht="13.5" customHeight="1"/>
    <row r="106931" ht="13.5" customHeight="1"/>
    <row r="106933" ht="13.5" customHeight="1"/>
    <row r="106935" ht="13.5" customHeight="1"/>
    <row r="106937" ht="13.5" customHeight="1"/>
    <row r="106939" ht="13.5" customHeight="1"/>
    <row r="106941" ht="13.5" customHeight="1"/>
    <row r="106943" ht="13.5" customHeight="1"/>
    <row r="106945" ht="13.5" customHeight="1"/>
    <row r="106947" ht="13.5" customHeight="1"/>
    <row r="106949" ht="13.5" customHeight="1"/>
    <row r="106951" ht="13.5" customHeight="1"/>
    <row r="106953" ht="13.5" customHeight="1"/>
    <row r="106955" ht="13.5" customHeight="1"/>
    <row r="106957" ht="13.5" customHeight="1"/>
    <row r="106959" ht="13.5" customHeight="1"/>
    <row r="106961" ht="13.5" customHeight="1"/>
    <row r="106963" ht="13.5" customHeight="1"/>
    <row r="106965" ht="13.5" customHeight="1"/>
    <row r="106967" ht="13.5" customHeight="1"/>
    <row r="106969" ht="13.5" customHeight="1"/>
    <row r="106971" ht="13.5" customHeight="1"/>
    <row r="106973" ht="13.5" customHeight="1"/>
    <row r="106975" ht="13.5" customHeight="1"/>
    <row r="106977" ht="13.5" customHeight="1"/>
    <row r="106979" ht="13.5" customHeight="1"/>
    <row r="106981" ht="13.5" customHeight="1"/>
    <row r="106983" ht="13.5" customHeight="1"/>
    <row r="106985" ht="13.5" customHeight="1"/>
    <row r="106987" ht="13.5" customHeight="1"/>
    <row r="106989" ht="13.5" customHeight="1"/>
    <row r="106991" ht="13.5" customHeight="1"/>
    <row r="106993" ht="13.5" customHeight="1"/>
    <row r="106995" ht="13.5" customHeight="1"/>
    <row r="106997" ht="13.5" customHeight="1"/>
    <row r="106999" ht="13.5" customHeight="1"/>
    <row r="107001" ht="13.5" customHeight="1"/>
    <row r="107003" ht="13.5" customHeight="1"/>
    <row r="107005" ht="13.5" customHeight="1"/>
    <row r="107007" ht="13.5" customHeight="1"/>
    <row r="107009" ht="13.5" customHeight="1"/>
    <row r="107011" ht="13.5" customHeight="1"/>
    <row r="107013" ht="13.5" customHeight="1"/>
    <row r="107015" ht="13.5" customHeight="1"/>
    <row r="107017" ht="13.5" customHeight="1"/>
    <row r="107019" ht="13.5" customHeight="1"/>
    <row r="107021" ht="13.5" customHeight="1"/>
    <row r="107023" ht="13.5" customHeight="1"/>
    <row r="107025" ht="13.5" customHeight="1"/>
    <row r="107027" ht="13.5" customHeight="1"/>
    <row r="107029" ht="13.5" customHeight="1"/>
    <row r="107031" ht="13.5" customHeight="1"/>
    <row r="107033" ht="13.5" customHeight="1"/>
    <row r="107035" ht="13.5" customHeight="1"/>
    <row r="107037" ht="13.5" customHeight="1"/>
    <row r="107039" ht="13.5" customHeight="1"/>
    <row r="107041" ht="13.5" customHeight="1"/>
    <row r="107043" ht="13.5" customHeight="1"/>
    <row r="107045" ht="13.5" customHeight="1"/>
    <row r="107047" ht="13.5" customHeight="1"/>
    <row r="107049" ht="13.5" customHeight="1"/>
    <row r="107051" ht="13.5" customHeight="1"/>
    <row r="107053" ht="13.5" customHeight="1"/>
    <row r="107055" ht="13.5" customHeight="1"/>
    <row r="107057" ht="13.5" customHeight="1"/>
    <row r="107059" ht="13.5" customHeight="1"/>
    <row r="107061" ht="13.5" customHeight="1"/>
    <row r="107063" ht="13.5" customHeight="1"/>
    <row r="107065" ht="13.5" customHeight="1"/>
    <row r="107067" ht="13.5" customHeight="1"/>
    <row r="107069" ht="13.5" customHeight="1"/>
    <row r="107071" ht="13.5" customHeight="1"/>
    <row r="107073" ht="13.5" customHeight="1"/>
    <row r="107075" ht="13.5" customHeight="1"/>
    <row r="107077" ht="13.5" customHeight="1"/>
    <row r="107079" ht="13.5" customHeight="1"/>
    <row r="107081" ht="13.5" customHeight="1"/>
    <row r="107083" ht="13.5" customHeight="1"/>
    <row r="107085" ht="13.5" customHeight="1"/>
    <row r="107087" ht="13.5" customHeight="1"/>
    <row r="107089" ht="13.5" customHeight="1"/>
    <row r="107091" ht="13.5" customHeight="1"/>
    <row r="107093" ht="13.5" customHeight="1"/>
    <row r="107095" ht="13.5" customHeight="1"/>
    <row r="107097" ht="13.5" customHeight="1"/>
    <row r="107099" ht="13.5" customHeight="1"/>
    <row r="107101" ht="13.5" customHeight="1"/>
    <row r="107103" ht="13.5" customHeight="1"/>
    <row r="107105" ht="13.5" customHeight="1"/>
    <row r="107107" ht="13.5" customHeight="1"/>
    <row r="107109" ht="13.5" customHeight="1"/>
    <row r="107111" ht="13.5" customHeight="1"/>
    <row r="107113" ht="13.5" customHeight="1"/>
    <row r="107115" ht="13.5" customHeight="1"/>
    <row r="107117" ht="13.5" customHeight="1"/>
    <row r="107119" ht="13.5" customHeight="1"/>
    <row r="107121" ht="13.5" customHeight="1"/>
    <row r="107123" ht="13.5" customHeight="1"/>
    <row r="107125" ht="13.5" customHeight="1"/>
    <row r="107127" ht="13.5" customHeight="1"/>
    <row r="107129" ht="13.5" customHeight="1"/>
    <row r="107131" ht="13.5" customHeight="1"/>
    <row r="107133" ht="13.5" customHeight="1"/>
    <row r="107135" ht="13.5" customHeight="1"/>
    <row r="107137" ht="13.5" customHeight="1"/>
    <row r="107139" ht="13.5" customHeight="1"/>
    <row r="107141" ht="13.5" customHeight="1"/>
    <row r="107143" ht="13.5" customHeight="1"/>
    <row r="107145" ht="13.5" customHeight="1"/>
    <row r="107147" ht="13.5" customHeight="1"/>
    <row r="107149" ht="13.5" customHeight="1"/>
    <row r="107151" ht="13.5" customHeight="1"/>
    <row r="107153" ht="13.5" customHeight="1"/>
    <row r="107155" ht="13.5" customHeight="1"/>
    <row r="107157" ht="13.5" customHeight="1"/>
    <row r="107159" ht="13.5" customHeight="1"/>
    <row r="107161" ht="13.5" customHeight="1"/>
    <row r="107163" ht="13.5" customHeight="1"/>
    <row r="107165" ht="13.5" customHeight="1"/>
    <row r="107167" ht="13.5" customHeight="1"/>
    <row r="107169" ht="13.5" customHeight="1"/>
    <row r="107171" ht="13.5" customHeight="1"/>
    <row r="107173" ht="13.5" customHeight="1"/>
    <row r="107175" ht="13.5" customHeight="1"/>
    <row r="107177" ht="13.5" customHeight="1"/>
    <row r="107179" ht="13.5" customHeight="1"/>
    <row r="107181" ht="13.5" customHeight="1"/>
    <row r="107183" ht="13.5" customHeight="1"/>
    <row r="107185" ht="13.5" customHeight="1"/>
    <row r="107187" ht="13.5" customHeight="1"/>
    <row r="107189" ht="13.5" customHeight="1"/>
    <row r="107191" ht="13.5" customHeight="1"/>
    <row r="107193" ht="13.5" customHeight="1"/>
    <row r="107195" ht="13.5" customHeight="1"/>
    <row r="107197" ht="13.5" customHeight="1"/>
    <row r="107199" ht="13.5" customHeight="1"/>
    <row r="107201" ht="13.5" customHeight="1"/>
    <row r="107203" ht="13.5" customHeight="1"/>
    <row r="107205" ht="13.5" customHeight="1"/>
    <row r="107207" ht="13.5" customHeight="1"/>
    <row r="107209" ht="13.5" customHeight="1"/>
    <row r="107211" ht="13.5" customHeight="1"/>
    <row r="107213" ht="13.5" customHeight="1"/>
    <row r="107215" ht="13.5" customHeight="1"/>
    <row r="107217" ht="13.5" customHeight="1"/>
    <row r="107219" ht="13.5" customHeight="1"/>
    <row r="107221" ht="13.5" customHeight="1"/>
    <row r="107223" ht="13.5" customHeight="1"/>
    <row r="107225" ht="13.5" customHeight="1"/>
    <row r="107227" ht="13.5" customHeight="1"/>
    <row r="107229" ht="13.5" customHeight="1"/>
    <row r="107231" ht="13.5" customHeight="1"/>
    <row r="107233" ht="13.5" customHeight="1"/>
    <row r="107235" ht="13.5" customHeight="1"/>
    <row r="107237" ht="13.5" customHeight="1"/>
    <row r="107239" ht="13.5" customHeight="1"/>
    <row r="107241" ht="13.5" customHeight="1"/>
    <row r="107243" ht="13.5" customHeight="1"/>
    <row r="107245" ht="13.5" customHeight="1"/>
    <row r="107247" ht="13.5" customHeight="1"/>
    <row r="107249" ht="13.5" customHeight="1"/>
    <row r="107251" ht="13.5" customHeight="1"/>
    <row r="107253" ht="13.5" customHeight="1"/>
    <row r="107255" ht="13.5" customHeight="1"/>
    <row r="107257" ht="13.5" customHeight="1"/>
    <row r="107259" ht="13.5" customHeight="1"/>
    <row r="107261" ht="13.5" customHeight="1"/>
    <row r="107263" ht="13.5" customHeight="1"/>
    <row r="107265" ht="13.5" customHeight="1"/>
    <row r="107267" ht="13.5" customHeight="1"/>
    <row r="107269" ht="13.5" customHeight="1"/>
    <row r="107271" ht="13.5" customHeight="1"/>
    <row r="107273" ht="13.5" customHeight="1"/>
    <row r="107275" ht="13.5" customHeight="1"/>
    <row r="107277" ht="13.5" customHeight="1"/>
    <row r="107279" ht="13.5" customHeight="1"/>
    <row r="107281" ht="13.5" customHeight="1"/>
    <row r="107283" ht="13.5" customHeight="1"/>
    <row r="107285" ht="13.5" customHeight="1"/>
    <row r="107287" ht="13.5" customHeight="1"/>
    <row r="107289" ht="13.5" customHeight="1"/>
    <row r="107291" ht="13.5" customHeight="1"/>
    <row r="107293" ht="13.5" customHeight="1"/>
    <row r="107295" ht="13.5" customHeight="1"/>
    <row r="107297" ht="13.5" customHeight="1"/>
    <row r="107299" ht="13.5" customHeight="1"/>
    <row r="107301" ht="13.5" customHeight="1"/>
    <row r="107303" ht="13.5" customHeight="1"/>
    <row r="107305" ht="13.5" customHeight="1"/>
    <row r="107307" ht="13.5" customHeight="1"/>
    <row r="107309" ht="13.5" customHeight="1"/>
    <row r="107311" ht="13.5" customHeight="1"/>
    <row r="107313" ht="13.5" customHeight="1"/>
    <row r="107315" ht="13.5" customHeight="1"/>
    <row r="107317" ht="13.5" customHeight="1"/>
    <row r="107319" ht="13.5" customHeight="1"/>
    <row r="107321" ht="13.5" customHeight="1"/>
    <row r="107323" ht="13.5" customHeight="1"/>
    <row r="107325" ht="13.5" customHeight="1"/>
    <row r="107327" ht="13.5" customHeight="1"/>
    <row r="107329" ht="13.5" customHeight="1"/>
    <row r="107331" ht="13.5" customHeight="1"/>
    <row r="107333" ht="13.5" customHeight="1"/>
    <row r="107335" ht="13.5" customHeight="1"/>
    <row r="107337" ht="13.5" customHeight="1"/>
    <row r="107339" ht="13.5" customHeight="1"/>
    <row r="107341" ht="13.5" customHeight="1"/>
    <row r="107343" ht="13.5" customHeight="1"/>
    <row r="107345" ht="13.5" customHeight="1"/>
    <row r="107347" ht="13.5" customHeight="1"/>
    <row r="107349" ht="13.5" customHeight="1"/>
    <row r="107351" ht="13.5" customHeight="1"/>
    <row r="107353" ht="13.5" customHeight="1"/>
    <row r="107355" ht="13.5" customHeight="1"/>
    <row r="107357" ht="13.5" customHeight="1"/>
    <row r="107359" ht="13.5" customHeight="1"/>
    <row r="107361" ht="13.5" customHeight="1"/>
    <row r="107363" ht="13.5" customHeight="1"/>
    <row r="107365" ht="13.5" customHeight="1"/>
    <row r="107367" ht="13.5" customHeight="1"/>
    <row r="107369" ht="13.5" customHeight="1"/>
    <row r="107371" ht="13.5" customHeight="1"/>
    <row r="107373" ht="13.5" customHeight="1"/>
    <row r="107375" ht="13.5" customHeight="1"/>
    <row r="107377" ht="13.5" customHeight="1"/>
    <row r="107379" ht="13.5" customHeight="1"/>
    <row r="107381" ht="13.5" customHeight="1"/>
    <row r="107383" ht="13.5" customHeight="1"/>
    <row r="107385" ht="13.5" customHeight="1"/>
    <row r="107387" ht="13.5" customHeight="1"/>
    <row r="107389" ht="13.5" customHeight="1"/>
    <row r="107391" ht="13.5" customHeight="1"/>
    <row r="107393" ht="13.5" customHeight="1"/>
    <row r="107395" ht="13.5" customHeight="1"/>
    <row r="107397" ht="13.5" customHeight="1"/>
    <row r="107399" ht="13.5" customHeight="1"/>
    <row r="107401" ht="13.5" customHeight="1"/>
    <row r="107403" ht="13.5" customHeight="1"/>
    <row r="107405" ht="13.5" customHeight="1"/>
    <row r="107407" ht="13.5" customHeight="1"/>
    <row r="107409" ht="13.5" customHeight="1"/>
    <row r="107411" ht="13.5" customHeight="1"/>
    <row r="107413" ht="13.5" customHeight="1"/>
    <row r="107415" ht="13.5" customHeight="1"/>
    <row r="107417" ht="13.5" customHeight="1"/>
    <row r="107419" ht="13.5" customHeight="1"/>
    <row r="107421" ht="13.5" customHeight="1"/>
    <row r="107423" ht="13.5" customHeight="1"/>
    <row r="107425" ht="13.5" customHeight="1"/>
    <row r="107427" ht="13.5" customHeight="1"/>
    <row r="107429" ht="13.5" customHeight="1"/>
    <row r="107431" ht="13.5" customHeight="1"/>
    <row r="107433" ht="13.5" customHeight="1"/>
    <row r="107435" ht="13.5" customHeight="1"/>
    <row r="107437" ht="13.5" customHeight="1"/>
    <row r="107439" ht="13.5" customHeight="1"/>
    <row r="107441" ht="13.5" customHeight="1"/>
    <row r="107443" ht="13.5" customHeight="1"/>
    <row r="107445" ht="13.5" customHeight="1"/>
    <row r="107447" ht="13.5" customHeight="1"/>
    <row r="107449" ht="13.5" customHeight="1"/>
    <row r="107451" ht="13.5" customHeight="1"/>
    <row r="107453" ht="13.5" customHeight="1"/>
    <row r="107455" ht="13.5" customHeight="1"/>
    <row r="107457" ht="13.5" customHeight="1"/>
    <row r="107459" ht="13.5" customHeight="1"/>
    <row r="107461" ht="13.5" customHeight="1"/>
    <row r="107463" ht="13.5" customHeight="1"/>
    <row r="107465" ht="13.5" customHeight="1"/>
    <row r="107467" ht="13.5" customHeight="1"/>
    <row r="107469" ht="13.5" customHeight="1"/>
    <row r="107471" ht="13.5" customHeight="1"/>
    <row r="107473" ht="13.5" customHeight="1"/>
    <row r="107475" ht="13.5" customHeight="1"/>
    <row r="107477" ht="13.5" customHeight="1"/>
    <row r="107479" ht="13.5" customHeight="1"/>
    <row r="107481" ht="13.5" customHeight="1"/>
    <row r="107483" ht="13.5" customHeight="1"/>
    <row r="107485" ht="13.5" customHeight="1"/>
    <row r="107487" ht="13.5" customHeight="1"/>
    <row r="107489" ht="13.5" customHeight="1"/>
    <row r="107491" ht="13.5" customHeight="1"/>
    <row r="107493" ht="13.5" customHeight="1"/>
    <row r="107495" ht="13.5" customHeight="1"/>
    <row r="107497" ht="13.5" customHeight="1"/>
    <row r="107499" ht="13.5" customHeight="1"/>
    <row r="107501" ht="13.5" customHeight="1"/>
    <row r="107503" ht="13.5" customHeight="1"/>
    <row r="107505" ht="13.5" customHeight="1"/>
    <row r="107507" ht="13.5" customHeight="1"/>
    <row r="107509" ht="13.5" customHeight="1"/>
    <row r="107511" ht="13.5" customHeight="1"/>
    <row r="107513" ht="13.5" customHeight="1"/>
    <row r="107515" ht="13.5" customHeight="1"/>
    <row r="107517" ht="13.5" customHeight="1"/>
    <row r="107519" ht="13.5" customHeight="1"/>
    <row r="107521" ht="13.5" customHeight="1"/>
    <row r="107523" ht="13.5" customHeight="1"/>
    <row r="107525" ht="13.5" customHeight="1"/>
    <row r="107527" ht="13.5" customHeight="1"/>
    <row r="107529" ht="13.5" customHeight="1"/>
    <row r="107531" ht="13.5" customHeight="1"/>
    <row r="107533" ht="13.5" customHeight="1"/>
    <row r="107535" ht="13.5" customHeight="1"/>
    <row r="107537" ht="13.5" customHeight="1"/>
    <row r="107539" ht="13.5" customHeight="1"/>
    <row r="107541" ht="13.5" customHeight="1"/>
    <row r="107543" ht="13.5" customHeight="1"/>
    <row r="107545" ht="13.5" customHeight="1"/>
    <row r="107547" ht="13.5" customHeight="1"/>
    <row r="107549" ht="13.5" customHeight="1"/>
    <row r="107551" ht="13.5" customHeight="1"/>
    <row r="107553" ht="13.5" customHeight="1"/>
    <row r="107555" ht="13.5" customHeight="1"/>
    <row r="107557" ht="13.5" customHeight="1"/>
    <row r="107559" ht="13.5" customHeight="1"/>
    <row r="107561" ht="13.5" customHeight="1"/>
    <row r="107563" ht="13.5" customHeight="1"/>
    <row r="107565" ht="13.5" customHeight="1"/>
    <row r="107567" ht="13.5" customHeight="1"/>
    <row r="107569" ht="13.5" customHeight="1"/>
    <row r="107571" ht="13.5" customHeight="1"/>
    <row r="107573" ht="13.5" customHeight="1"/>
    <row r="107575" ht="13.5" customHeight="1"/>
    <row r="107577" ht="13.5" customHeight="1"/>
    <row r="107579" ht="13.5" customHeight="1"/>
    <row r="107581" ht="13.5" customHeight="1"/>
    <row r="107583" ht="13.5" customHeight="1"/>
    <row r="107585" ht="13.5" customHeight="1"/>
    <row r="107587" ht="13.5" customHeight="1"/>
    <row r="107589" ht="13.5" customHeight="1"/>
    <row r="107591" ht="13.5" customHeight="1"/>
    <row r="107593" ht="13.5" customHeight="1"/>
    <row r="107595" ht="13.5" customHeight="1"/>
    <row r="107597" ht="13.5" customHeight="1"/>
    <row r="107599" ht="13.5" customHeight="1"/>
    <row r="107601" ht="13.5" customHeight="1"/>
    <row r="107603" ht="13.5" customHeight="1"/>
    <row r="107605" ht="13.5" customHeight="1"/>
    <row r="107607" ht="13.5" customHeight="1"/>
    <row r="107609" ht="13.5" customHeight="1"/>
    <row r="107611" ht="13.5" customHeight="1"/>
    <row r="107613" ht="13.5" customHeight="1"/>
    <row r="107615" ht="13.5" customHeight="1"/>
    <row r="107617" ht="13.5" customHeight="1"/>
    <row r="107619" ht="13.5" customHeight="1"/>
    <row r="107621" ht="13.5" customHeight="1"/>
    <row r="107623" ht="13.5" customHeight="1"/>
    <row r="107625" ht="13.5" customHeight="1"/>
    <row r="107627" ht="13.5" customHeight="1"/>
    <row r="107629" ht="13.5" customHeight="1"/>
    <row r="107631" ht="13.5" customHeight="1"/>
    <row r="107633" ht="13.5" customHeight="1"/>
    <row r="107635" ht="13.5" customHeight="1"/>
    <row r="107637" ht="13.5" customHeight="1"/>
    <row r="107639" ht="13.5" customHeight="1"/>
    <row r="107641" ht="13.5" customHeight="1"/>
    <row r="107643" ht="13.5" customHeight="1"/>
    <row r="107645" ht="13.5" customHeight="1"/>
    <row r="107647" ht="13.5" customHeight="1"/>
    <row r="107649" ht="13.5" customHeight="1"/>
    <row r="107651" ht="13.5" customHeight="1"/>
    <row r="107653" ht="13.5" customHeight="1"/>
    <row r="107655" ht="13.5" customHeight="1"/>
    <row r="107657" ht="13.5" customHeight="1"/>
    <row r="107659" ht="13.5" customHeight="1"/>
    <row r="107661" ht="13.5" customHeight="1"/>
    <row r="107663" ht="13.5" customHeight="1"/>
    <row r="107665" ht="13.5" customHeight="1"/>
    <row r="107667" ht="13.5" customHeight="1"/>
    <row r="107669" ht="13.5" customHeight="1"/>
    <row r="107671" ht="13.5" customHeight="1"/>
    <row r="107673" ht="13.5" customHeight="1"/>
    <row r="107675" ht="13.5" customHeight="1"/>
    <row r="107677" ht="13.5" customHeight="1"/>
    <row r="107679" ht="13.5" customHeight="1"/>
    <row r="107681" ht="13.5" customHeight="1"/>
    <row r="107683" ht="13.5" customHeight="1"/>
    <row r="107685" ht="13.5" customHeight="1"/>
    <row r="107687" ht="13.5" customHeight="1"/>
    <row r="107689" ht="13.5" customHeight="1"/>
    <row r="107691" ht="13.5" customHeight="1"/>
    <row r="107693" ht="13.5" customHeight="1"/>
    <row r="107695" ht="13.5" customHeight="1"/>
    <row r="107697" ht="13.5" customHeight="1"/>
    <row r="107699" ht="13.5" customHeight="1"/>
    <row r="107701" ht="13.5" customHeight="1"/>
    <row r="107703" ht="13.5" customHeight="1"/>
    <row r="107705" ht="13.5" customHeight="1"/>
    <row r="107707" ht="13.5" customHeight="1"/>
    <row r="107709" ht="13.5" customHeight="1"/>
    <row r="107711" ht="13.5" customHeight="1"/>
    <row r="107713" ht="13.5" customHeight="1"/>
    <row r="107715" ht="13.5" customHeight="1"/>
    <row r="107717" ht="13.5" customHeight="1"/>
    <row r="107719" ht="13.5" customHeight="1"/>
    <row r="107721" ht="13.5" customHeight="1"/>
    <row r="107723" ht="13.5" customHeight="1"/>
    <row r="107725" ht="13.5" customHeight="1"/>
    <row r="107727" ht="13.5" customHeight="1"/>
    <row r="107729" ht="13.5" customHeight="1"/>
    <row r="107731" ht="13.5" customHeight="1"/>
    <row r="107733" ht="13.5" customHeight="1"/>
    <row r="107735" ht="13.5" customHeight="1"/>
    <row r="107737" ht="13.5" customHeight="1"/>
    <row r="107739" ht="13.5" customHeight="1"/>
    <row r="107741" ht="13.5" customHeight="1"/>
    <row r="107743" ht="13.5" customHeight="1"/>
    <row r="107745" ht="13.5" customHeight="1"/>
    <row r="107747" ht="13.5" customHeight="1"/>
    <row r="107749" ht="13.5" customHeight="1"/>
    <row r="107751" ht="13.5" customHeight="1"/>
    <row r="107753" ht="13.5" customHeight="1"/>
    <row r="107755" ht="13.5" customHeight="1"/>
    <row r="107757" ht="13.5" customHeight="1"/>
    <row r="107759" ht="13.5" customHeight="1"/>
    <row r="107761" ht="13.5" customHeight="1"/>
    <row r="107763" ht="13.5" customHeight="1"/>
    <row r="107765" ht="13.5" customHeight="1"/>
    <row r="107767" ht="13.5" customHeight="1"/>
    <row r="107769" ht="13.5" customHeight="1"/>
    <row r="107771" ht="13.5" customHeight="1"/>
    <row r="107773" ht="13.5" customHeight="1"/>
    <row r="107775" ht="13.5" customHeight="1"/>
    <row r="107777" ht="13.5" customHeight="1"/>
    <row r="107779" ht="13.5" customHeight="1"/>
    <row r="107781" ht="13.5" customHeight="1"/>
    <row r="107783" ht="13.5" customHeight="1"/>
    <row r="107785" ht="13.5" customHeight="1"/>
    <row r="107787" ht="13.5" customHeight="1"/>
    <row r="107789" ht="13.5" customHeight="1"/>
    <row r="107791" ht="13.5" customHeight="1"/>
    <row r="107793" ht="13.5" customHeight="1"/>
    <row r="107795" ht="13.5" customHeight="1"/>
    <row r="107797" ht="13.5" customHeight="1"/>
    <row r="107799" ht="13.5" customHeight="1"/>
    <row r="107801" ht="13.5" customHeight="1"/>
    <row r="107803" ht="13.5" customHeight="1"/>
    <row r="107805" ht="13.5" customHeight="1"/>
    <row r="107807" ht="13.5" customHeight="1"/>
    <row r="107809" ht="13.5" customHeight="1"/>
    <row r="107811" ht="13.5" customHeight="1"/>
    <row r="107813" ht="13.5" customHeight="1"/>
    <row r="107815" ht="13.5" customHeight="1"/>
    <row r="107817" ht="13.5" customHeight="1"/>
    <row r="107819" ht="13.5" customHeight="1"/>
    <row r="107821" ht="13.5" customHeight="1"/>
    <row r="107823" ht="13.5" customHeight="1"/>
    <row r="107825" ht="13.5" customHeight="1"/>
    <row r="107827" ht="13.5" customHeight="1"/>
    <row r="107829" ht="13.5" customHeight="1"/>
    <row r="107831" ht="13.5" customHeight="1"/>
    <row r="107833" ht="13.5" customHeight="1"/>
    <row r="107835" ht="13.5" customHeight="1"/>
    <row r="107837" ht="13.5" customHeight="1"/>
    <row r="107839" ht="13.5" customHeight="1"/>
    <row r="107841" ht="13.5" customHeight="1"/>
    <row r="107843" ht="13.5" customHeight="1"/>
    <row r="107845" ht="13.5" customHeight="1"/>
    <row r="107847" ht="13.5" customHeight="1"/>
    <row r="107849" ht="13.5" customHeight="1"/>
    <row r="107851" ht="13.5" customHeight="1"/>
    <row r="107853" ht="13.5" customHeight="1"/>
    <row r="107855" ht="13.5" customHeight="1"/>
    <row r="107857" ht="13.5" customHeight="1"/>
    <row r="107859" ht="13.5" customHeight="1"/>
    <row r="107861" ht="13.5" customHeight="1"/>
    <row r="107863" ht="13.5" customHeight="1"/>
    <row r="107865" ht="13.5" customHeight="1"/>
    <row r="107867" ht="13.5" customHeight="1"/>
    <row r="107869" ht="13.5" customHeight="1"/>
    <row r="107871" ht="13.5" customHeight="1"/>
    <row r="107873" ht="13.5" customHeight="1"/>
    <row r="107875" ht="13.5" customHeight="1"/>
    <row r="107877" ht="13.5" customHeight="1"/>
    <row r="107879" ht="13.5" customHeight="1"/>
    <row r="107881" ht="13.5" customHeight="1"/>
    <row r="107883" ht="13.5" customHeight="1"/>
    <row r="107885" ht="13.5" customHeight="1"/>
    <row r="107887" ht="13.5" customHeight="1"/>
    <row r="107889" ht="13.5" customHeight="1"/>
    <row r="107891" ht="13.5" customHeight="1"/>
    <row r="107893" ht="13.5" customHeight="1"/>
    <row r="107895" ht="13.5" customHeight="1"/>
    <row r="107897" ht="13.5" customHeight="1"/>
    <row r="107899" ht="13.5" customHeight="1"/>
    <row r="107901" ht="13.5" customHeight="1"/>
    <row r="107903" ht="13.5" customHeight="1"/>
    <row r="107905" ht="13.5" customHeight="1"/>
    <row r="107907" ht="13.5" customHeight="1"/>
    <row r="107909" ht="13.5" customHeight="1"/>
    <row r="107911" ht="13.5" customHeight="1"/>
    <row r="107913" ht="13.5" customHeight="1"/>
    <row r="107915" ht="13.5" customHeight="1"/>
    <row r="107917" ht="13.5" customHeight="1"/>
    <row r="107919" ht="13.5" customHeight="1"/>
    <row r="107921" ht="13.5" customHeight="1"/>
    <row r="107923" ht="13.5" customHeight="1"/>
    <row r="107925" ht="13.5" customHeight="1"/>
    <row r="107927" ht="13.5" customHeight="1"/>
    <row r="107929" ht="13.5" customHeight="1"/>
    <row r="107931" ht="13.5" customHeight="1"/>
    <row r="107933" ht="13.5" customHeight="1"/>
    <row r="107935" ht="13.5" customHeight="1"/>
    <row r="107937" ht="13.5" customHeight="1"/>
    <row r="107939" ht="13.5" customHeight="1"/>
    <row r="107941" ht="13.5" customHeight="1"/>
    <row r="107943" ht="13.5" customHeight="1"/>
    <row r="107945" ht="13.5" customHeight="1"/>
    <row r="107947" ht="13.5" customHeight="1"/>
    <row r="107949" ht="13.5" customHeight="1"/>
    <row r="107951" ht="13.5" customHeight="1"/>
    <row r="107953" ht="13.5" customHeight="1"/>
    <row r="107955" ht="13.5" customHeight="1"/>
    <row r="107957" ht="13.5" customHeight="1"/>
    <row r="107959" ht="13.5" customHeight="1"/>
    <row r="107961" ht="13.5" customHeight="1"/>
    <row r="107963" ht="13.5" customHeight="1"/>
    <row r="107965" ht="13.5" customHeight="1"/>
    <row r="107967" ht="13.5" customHeight="1"/>
    <row r="107969" ht="13.5" customHeight="1"/>
    <row r="107971" ht="13.5" customHeight="1"/>
    <row r="107973" ht="13.5" customHeight="1"/>
    <row r="107975" ht="13.5" customHeight="1"/>
    <row r="107977" ht="13.5" customHeight="1"/>
    <row r="107979" ht="13.5" customHeight="1"/>
    <row r="107981" ht="13.5" customHeight="1"/>
    <row r="107983" ht="13.5" customHeight="1"/>
    <row r="107985" ht="13.5" customHeight="1"/>
    <row r="107987" ht="13.5" customHeight="1"/>
    <row r="107989" ht="13.5" customHeight="1"/>
    <row r="107991" ht="13.5" customHeight="1"/>
    <row r="107993" ht="13.5" customHeight="1"/>
    <row r="107995" ht="13.5" customHeight="1"/>
    <row r="107997" ht="13.5" customHeight="1"/>
    <row r="107999" ht="13.5" customHeight="1"/>
    <row r="108001" ht="13.5" customHeight="1"/>
    <row r="108003" ht="13.5" customHeight="1"/>
    <row r="108005" ht="13.5" customHeight="1"/>
    <row r="108007" ht="13.5" customHeight="1"/>
    <row r="108009" ht="13.5" customHeight="1"/>
    <row r="108011" ht="13.5" customHeight="1"/>
    <row r="108013" ht="13.5" customHeight="1"/>
    <row r="108015" ht="13.5" customHeight="1"/>
    <row r="108017" ht="13.5" customHeight="1"/>
    <row r="108019" ht="13.5" customHeight="1"/>
    <row r="108021" ht="13.5" customHeight="1"/>
    <row r="108023" ht="13.5" customHeight="1"/>
    <row r="108025" ht="13.5" customHeight="1"/>
    <row r="108027" ht="13.5" customHeight="1"/>
    <row r="108029" ht="13.5" customHeight="1"/>
    <row r="108031" ht="13.5" customHeight="1"/>
    <row r="108033" ht="13.5" customHeight="1"/>
    <row r="108035" ht="13.5" customHeight="1"/>
    <row r="108037" ht="13.5" customHeight="1"/>
    <row r="108039" ht="13.5" customHeight="1"/>
    <row r="108041" ht="13.5" customHeight="1"/>
    <row r="108043" ht="13.5" customHeight="1"/>
    <row r="108045" ht="13.5" customHeight="1"/>
    <row r="108047" ht="13.5" customHeight="1"/>
    <row r="108049" ht="13.5" customHeight="1"/>
    <row r="108051" ht="13.5" customHeight="1"/>
    <row r="108053" ht="13.5" customHeight="1"/>
    <row r="108055" ht="13.5" customHeight="1"/>
    <row r="108057" ht="13.5" customHeight="1"/>
    <row r="108059" ht="13.5" customHeight="1"/>
    <row r="108061" ht="13.5" customHeight="1"/>
    <row r="108063" ht="13.5" customHeight="1"/>
    <row r="108065" ht="13.5" customHeight="1"/>
    <row r="108067" ht="13.5" customHeight="1"/>
    <row r="108069" ht="13.5" customHeight="1"/>
    <row r="108071" ht="13.5" customHeight="1"/>
    <row r="108073" ht="13.5" customHeight="1"/>
    <row r="108075" ht="13.5" customHeight="1"/>
    <row r="108077" ht="13.5" customHeight="1"/>
    <row r="108079" ht="13.5" customHeight="1"/>
    <row r="108081" ht="13.5" customHeight="1"/>
    <row r="108083" ht="13.5" customHeight="1"/>
    <row r="108085" ht="13.5" customHeight="1"/>
    <row r="108087" ht="13.5" customHeight="1"/>
    <row r="108089" ht="13.5" customHeight="1"/>
    <row r="108091" ht="13.5" customHeight="1"/>
    <row r="108093" ht="13.5" customHeight="1"/>
    <row r="108095" ht="13.5" customHeight="1"/>
    <row r="108097" ht="13.5" customHeight="1"/>
    <row r="108099" ht="13.5" customHeight="1"/>
    <row r="108101" ht="13.5" customHeight="1"/>
    <row r="108103" ht="13.5" customHeight="1"/>
    <row r="108105" ht="13.5" customHeight="1"/>
    <row r="108107" ht="13.5" customHeight="1"/>
    <row r="108109" ht="13.5" customHeight="1"/>
    <row r="108111" ht="13.5" customHeight="1"/>
    <row r="108113" ht="13.5" customHeight="1"/>
    <row r="108115" ht="13.5" customHeight="1"/>
    <row r="108117" ht="13.5" customHeight="1"/>
    <row r="108119" ht="13.5" customHeight="1"/>
    <row r="108121" ht="13.5" customHeight="1"/>
    <row r="108123" ht="13.5" customHeight="1"/>
    <row r="108125" ht="13.5" customHeight="1"/>
    <row r="108127" ht="13.5" customHeight="1"/>
    <row r="108129" ht="13.5" customHeight="1"/>
    <row r="108131" ht="13.5" customHeight="1"/>
    <row r="108133" ht="13.5" customHeight="1"/>
    <row r="108135" ht="13.5" customHeight="1"/>
    <row r="108137" ht="13.5" customHeight="1"/>
    <row r="108139" ht="13.5" customHeight="1"/>
    <row r="108141" ht="13.5" customHeight="1"/>
    <row r="108143" ht="13.5" customHeight="1"/>
    <row r="108145" ht="13.5" customHeight="1"/>
    <row r="108147" ht="13.5" customHeight="1"/>
    <row r="108149" ht="13.5" customHeight="1"/>
    <row r="108151" ht="13.5" customHeight="1"/>
    <row r="108153" ht="13.5" customHeight="1"/>
    <row r="108155" ht="13.5" customHeight="1"/>
    <row r="108157" ht="13.5" customHeight="1"/>
    <row r="108159" ht="13.5" customHeight="1"/>
    <row r="108161" ht="13.5" customHeight="1"/>
    <row r="108163" ht="13.5" customHeight="1"/>
    <row r="108165" ht="13.5" customHeight="1"/>
    <row r="108167" ht="13.5" customHeight="1"/>
    <row r="108169" ht="13.5" customHeight="1"/>
    <row r="108171" ht="13.5" customHeight="1"/>
    <row r="108173" ht="13.5" customHeight="1"/>
    <row r="108175" ht="13.5" customHeight="1"/>
    <row r="108177" ht="13.5" customHeight="1"/>
    <row r="108179" ht="13.5" customHeight="1"/>
    <row r="108181" ht="13.5" customHeight="1"/>
    <row r="108183" ht="13.5" customHeight="1"/>
    <row r="108185" ht="13.5" customHeight="1"/>
    <row r="108187" ht="13.5" customHeight="1"/>
    <row r="108189" ht="13.5" customHeight="1"/>
    <row r="108191" ht="13.5" customHeight="1"/>
    <row r="108193" ht="13.5" customHeight="1"/>
    <row r="108195" ht="13.5" customHeight="1"/>
    <row r="108197" ht="13.5" customHeight="1"/>
    <row r="108199" ht="13.5" customHeight="1"/>
    <row r="108201" ht="13.5" customHeight="1"/>
    <row r="108203" ht="13.5" customHeight="1"/>
    <row r="108205" ht="13.5" customHeight="1"/>
    <row r="108207" ht="13.5" customHeight="1"/>
    <row r="108209" ht="13.5" customHeight="1"/>
    <row r="108211" ht="13.5" customHeight="1"/>
    <row r="108213" ht="13.5" customHeight="1"/>
    <row r="108215" ht="13.5" customHeight="1"/>
    <row r="108217" ht="13.5" customHeight="1"/>
    <row r="108219" ht="13.5" customHeight="1"/>
    <row r="108221" ht="13.5" customHeight="1"/>
    <row r="108223" ht="13.5" customHeight="1"/>
    <row r="108225" ht="13.5" customHeight="1"/>
    <row r="108227" ht="13.5" customHeight="1"/>
    <row r="108229" ht="13.5" customHeight="1"/>
    <row r="108231" ht="13.5" customHeight="1"/>
    <row r="108233" ht="13.5" customHeight="1"/>
    <row r="108235" ht="13.5" customHeight="1"/>
    <row r="108237" ht="13.5" customHeight="1"/>
    <row r="108239" ht="13.5" customHeight="1"/>
    <row r="108241" ht="13.5" customHeight="1"/>
    <row r="108243" ht="13.5" customHeight="1"/>
    <row r="108245" ht="13.5" customHeight="1"/>
    <row r="108247" ht="13.5" customHeight="1"/>
    <row r="108249" ht="13.5" customHeight="1"/>
    <row r="108251" ht="13.5" customHeight="1"/>
    <row r="108253" ht="13.5" customHeight="1"/>
    <row r="108255" ht="13.5" customHeight="1"/>
    <row r="108257" ht="13.5" customHeight="1"/>
    <row r="108259" ht="13.5" customHeight="1"/>
    <row r="108261" ht="13.5" customHeight="1"/>
    <row r="108263" ht="13.5" customHeight="1"/>
    <row r="108265" ht="13.5" customHeight="1"/>
    <row r="108267" ht="13.5" customHeight="1"/>
    <row r="108269" ht="13.5" customHeight="1"/>
    <row r="108271" ht="13.5" customHeight="1"/>
    <row r="108273" ht="13.5" customHeight="1"/>
    <row r="108275" ht="13.5" customHeight="1"/>
    <row r="108277" ht="13.5" customHeight="1"/>
    <row r="108279" ht="13.5" customHeight="1"/>
    <row r="108281" ht="13.5" customHeight="1"/>
    <row r="108283" ht="13.5" customHeight="1"/>
    <row r="108285" ht="13.5" customHeight="1"/>
    <row r="108287" ht="13.5" customHeight="1"/>
    <row r="108289" ht="13.5" customHeight="1"/>
    <row r="108291" ht="13.5" customHeight="1"/>
    <row r="108293" ht="13.5" customHeight="1"/>
    <row r="108295" ht="13.5" customHeight="1"/>
    <row r="108297" ht="13.5" customHeight="1"/>
    <row r="108299" ht="13.5" customHeight="1"/>
    <row r="108301" ht="13.5" customHeight="1"/>
    <row r="108303" ht="13.5" customHeight="1"/>
    <row r="108305" ht="13.5" customHeight="1"/>
    <row r="108307" ht="13.5" customHeight="1"/>
    <row r="108309" ht="13.5" customHeight="1"/>
    <row r="108311" ht="13.5" customHeight="1"/>
    <row r="108313" ht="13.5" customHeight="1"/>
    <row r="108315" ht="13.5" customHeight="1"/>
    <row r="108317" ht="13.5" customHeight="1"/>
    <row r="108319" ht="13.5" customHeight="1"/>
    <row r="108321" ht="13.5" customHeight="1"/>
    <row r="108323" ht="13.5" customHeight="1"/>
    <row r="108325" ht="13.5" customHeight="1"/>
    <row r="108327" ht="13.5" customHeight="1"/>
    <row r="108329" ht="13.5" customHeight="1"/>
    <row r="108331" ht="13.5" customHeight="1"/>
    <row r="108333" ht="13.5" customHeight="1"/>
    <row r="108335" ht="13.5" customHeight="1"/>
    <row r="108337" ht="13.5" customHeight="1"/>
    <row r="108339" ht="13.5" customHeight="1"/>
    <row r="108341" ht="13.5" customHeight="1"/>
    <row r="108343" ht="13.5" customHeight="1"/>
    <row r="108345" ht="13.5" customHeight="1"/>
    <row r="108347" ht="13.5" customHeight="1"/>
    <row r="108349" ht="13.5" customHeight="1"/>
    <row r="108351" ht="13.5" customHeight="1"/>
    <row r="108353" ht="13.5" customHeight="1"/>
    <row r="108355" ht="13.5" customHeight="1"/>
    <row r="108357" ht="13.5" customHeight="1"/>
    <row r="108359" ht="13.5" customHeight="1"/>
    <row r="108361" ht="13.5" customHeight="1"/>
    <row r="108363" ht="13.5" customHeight="1"/>
    <row r="108365" ht="13.5" customHeight="1"/>
    <row r="108367" ht="13.5" customHeight="1"/>
    <row r="108369" ht="13.5" customHeight="1"/>
    <row r="108371" ht="13.5" customHeight="1"/>
    <row r="108373" ht="13.5" customHeight="1"/>
    <row r="108375" ht="13.5" customHeight="1"/>
    <row r="108377" ht="13.5" customHeight="1"/>
    <row r="108379" ht="13.5" customHeight="1"/>
    <row r="108381" ht="13.5" customHeight="1"/>
    <row r="108383" ht="13.5" customHeight="1"/>
    <row r="108385" ht="13.5" customHeight="1"/>
    <row r="108387" ht="13.5" customHeight="1"/>
    <row r="108389" ht="13.5" customHeight="1"/>
    <row r="108391" ht="13.5" customHeight="1"/>
    <row r="108393" ht="13.5" customHeight="1"/>
    <row r="108395" ht="13.5" customHeight="1"/>
    <row r="108397" ht="13.5" customHeight="1"/>
    <row r="108399" ht="13.5" customHeight="1"/>
    <row r="108401" ht="13.5" customHeight="1"/>
    <row r="108403" ht="13.5" customHeight="1"/>
    <row r="108405" ht="13.5" customHeight="1"/>
    <row r="108407" ht="13.5" customHeight="1"/>
    <row r="108409" ht="13.5" customHeight="1"/>
    <row r="108411" ht="13.5" customHeight="1"/>
    <row r="108413" ht="13.5" customHeight="1"/>
    <row r="108415" ht="13.5" customHeight="1"/>
    <row r="108417" ht="13.5" customHeight="1"/>
    <row r="108419" ht="13.5" customHeight="1"/>
    <row r="108421" ht="13.5" customHeight="1"/>
    <row r="108423" ht="13.5" customHeight="1"/>
    <row r="108425" ht="13.5" customHeight="1"/>
    <row r="108427" ht="13.5" customHeight="1"/>
    <row r="108429" ht="13.5" customHeight="1"/>
    <row r="108431" ht="13.5" customHeight="1"/>
    <row r="108433" ht="13.5" customHeight="1"/>
    <row r="108435" ht="13.5" customHeight="1"/>
    <row r="108437" ht="13.5" customHeight="1"/>
    <row r="108439" ht="13.5" customHeight="1"/>
    <row r="108441" ht="13.5" customHeight="1"/>
    <row r="108443" ht="13.5" customHeight="1"/>
    <row r="108445" ht="13.5" customHeight="1"/>
    <row r="108447" ht="13.5" customHeight="1"/>
    <row r="108449" ht="13.5" customHeight="1"/>
    <row r="108451" ht="13.5" customHeight="1"/>
    <row r="108453" ht="13.5" customHeight="1"/>
    <row r="108455" ht="13.5" customHeight="1"/>
    <row r="108457" ht="13.5" customHeight="1"/>
    <row r="108459" ht="13.5" customHeight="1"/>
    <row r="108461" ht="13.5" customHeight="1"/>
    <row r="108463" ht="13.5" customHeight="1"/>
    <row r="108465" ht="13.5" customHeight="1"/>
    <row r="108467" ht="13.5" customHeight="1"/>
    <row r="108469" ht="13.5" customHeight="1"/>
    <row r="108471" ht="13.5" customHeight="1"/>
    <row r="108473" ht="13.5" customHeight="1"/>
    <row r="108475" ht="13.5" customHeight="1"/>
    <row r="108477" ht="13.5" customHeight="1"/>
    <row r="108479" ht="13.5" customHeight="1"/>
    <row r="108481" ht="13.5" customHeight="1"/>
    <row r="108483" ht="13.5" customHeight="1"/>
    <row r="108485" ht="13.5" customHeight="1"/>
    <row r="108487" ht="13.5" customHeight="1"/>
    <row r="108489" ht="13.5" customHeight="1"/>
    <row r="108491" ht="13.5" customHeight="1"/>
    <row r="108493" ht="13.5" customHeight="1"/>
    <row r="108495" ht="13.5" customHeight="1"/>
    <row r="108497" ht="13.5" customHeight="1"/>
    <row r="108499" ht="13.5" customHeight="1"/>
    <row r="108501" ht="13.5" customHeight="1"/>
    <row r="108503" ht="13.5" customHeight="1"/>
    <row r="108505" ht="13.5" customHeight="1"/>
    <row r="108507" ht="13.5" customHeight="1"/>
    <row r="108509" ht="13.5" customHeight="1"/>
    <row r="108511" ht="13.5" customHeight="1"/>
    <row r="108513" ht="13.5" customHeight="1"/>
    <row r="108515" ht="13.5" customHeight="1"/>
    <row r="108517" ht="13.5" customHeight="1"/>
    <row r="108519" ht="13.5" customHeight="1"/>
    <row r="108521" ht="13.5" customHeight="1"/>
    <row r="108523" ht="13.5" customHeight="1"/>
    <row r="108525" ht="13.5" customHeight="1"/>
    <row r="108527" ht="13.5" customHeight="1"/>
    <row r="108529" ht="13.5" customHeight="1"/>
    <row r="108531" ht="13.5" customHeight="1"/>
    <row r="108533" ht="13.5" customHeight="1"/>
    <row r="108535" ht="13.5" customHeight="1"/>
    <row r="108537" ht="13.5" customHeight="1"/>
    <row r="108539" ht="13.5" customHeight="1"/>
    <row r="108541" ht="13.5" customHeight="1"/>
    <row r="108543" ht="13.5" customHeight="1"/>
    <row r="108545" ht="13.5" customHeight="1"/>
    <row r="108547" ht="13.5" customHeight="1"/>
    <row r="108549" ht="13.5" customHeight="1"/>
    <row r="108551" ht="13.5" customHeight="1"/>
    <row r="108553" ht="13.5" customHeight="1"/>
    <row r="108555" ht="13.5" customHeight="1"/>
    <row r="108557" ht="13.5" customHeight="1"/>
    <row r="108559" ht="13.5" customHeight="1"/>
    <row r="108561" ht="13.5" customHeight="1"/>
    <row r="108563" ht="13.5" customHeight="1"/>
    <row r="108565" ht="13.5" customHeight="1"/>
    <row r="108567" ht="13.5" customHeight="1"/>
    <row r="108569" ht="13.5" customHeight="1"/>
    <row r="108571" ht="13.5" customHeight="1"/>
    <row r="108573" ht="13.5" customHeight="1"/>
    <row r="108575" ht="13.5" customHeight="1"/>
    <row r="108577" ht="13.5" customHeight="1"/>
    <row r="108579" ht="13.5" customHeight="1"/>
    <row r="108581" ht="13.5" customHeight="1"/>
    <row r="108583" ht="13.5" customHeight="1"/>
    <row r="108585" ht="13.5" customHeight="1"/>
    <row r="108587" ht="13.5" customHeight="1"/>
    <row r="108589" ht="13.5" customHeight="1"/>
    <row r="108591" ht="13.5" customHeight="1"/>
    <row r="108593" ht="13.5" customHeight="1"/>
    <row r="108595" ht="13.5" customHeight="1"/>
    <row r="108597" ht="13.5" customHeight="1"/>
    <row r="108599" ht="13.5" customHeight="1"/>
    <row r="108601" ht="13.5" customHeight="1"/>
    <row r="108603" ht="13.5" customHeight="1"/>
    <row r="108605" ht="13.5" customHeight="1"/>
    <row r="108607" ht="13.5" customHeight="1"/>
    <row r="108609" ht="13.5" customHeight="1"/>
    <row r="108611" ht="13.5" customHeight="1"/>
    <row r="108613" ht="13.5" customHeight="1"/>
    <row r="108615" ht="13.5" customHeight="1"/>
    <row r="108617" ht="13.5" customHeight="1"/>
    <row r="108619" ht="13.5" customHeight="1"/>
    <row r="108621" ht="13.5" customHeight="1"/>
    <row r="108623" ht="13.5" customHeight="1"/>
    <row r="108625" ht="13.5" customHeight="1"/>
    <row r="108627" ht="13.5" customHeight="1"/>
    <row r="108629" ht="13.5" customHeight="1"/>
    <row r="108631" ht="13.5" customHeight="1"/>
    <row r="108633" ht="13.5" customHeight="1"/>
    <row r="108635" ht="13.5" customHeight="1"/>
    <row r="108637" ht="13.5" customHeight="1"/>
    <row r="108639" ht="13.5" customHeight="1"/>
    <row r="108641" ht="13.5" customHeight="1"/>
    <row r="108643" ht="13.5" customHeight="1"/>
    <row r="108645" ht="13.5" customHeight="1"/>
    <row r="108647" ht="13.5" customHeight="1"/>
    <row r="108649" ht="13.5" customHeight="1"/>
    <row r="108651" ht="13.5" customHeight="1"/>
    <row r="108653" ht="13.5" customHeight="1"/>
    <row r="108655" ht="13.5" customHeight="1"/>
    <row r="108657" ht="13.5" customHeight="1"/>
    <row r="108659" ht="13.5" customHeight="1"/>
    <row r="108661" ht="13.5" customHeight="1"/>
    <row r="108663" ht="13.5" customHeight="1"/>
    <row r="108665" ht="13.5" customHeight="1"/>
    <row r="108667" ht="13.5" customHeight="1"/>
    <row r="108669" ht="13.5" customHeight="1"/>
    <row r="108671" ht="13.5" customHeight="1"/>
    <row r="108673" ht="13.5" customHeight="1"/>
    <row r="108675" ht="13.5" customHeight="1"/>
    <row r="108677" ht="13.5" customHeight="1"/>
    <row r="108679" ht="13.5" customHeight="1"/>
    <row r="108681" ht="13.5" customHeight="1"/>
    <row r="108683" ht="13.5" customHeight="1"/>
    <row r="108685" ht="13.5" customHeight="1"/>
    <row r="108687" ht="13.5" customHeight="1"/>
    <row r="108689" ht="13.5" customHeight="1"/>
    <row r="108691" ht="13.5" customHeight="1"/>
    <row r="108693" ht="13.5" customHeight="1"/>
    <row r="108695" ht="13.5" customHeight="1"/>
    <row r="108697" ht="13.5" customHeight="1"/>
    <row r="108699" ht="13.5" customHeight="1"/>
    <row r="108701" ht="13.5" customHeight="1"/>
    <row r="108703" ht="13.5" customHeight="1"/>
    <row r="108705" ht="13.5" customHeight="1"/>
    <row r="108707" ht="13.5" customHeight="1"/>
    <row r="108709" ht="13.5" customHeight="1"/>
    <row r="108711" ht="13.5" customHeight="1"/>
    <row r="108713" ht="13.5" customHeight="1"/>
    <row r="108715" ht="13.5" customHeight="1"/>
    <row r="108717" ht="13.5" customHeight="1"/>
    <row r="108719" ht="13.5" customHeight="1"/>
    <row r="108721" ht="13.5" customHeight="1"/>
    <row r="108723" ht="13.5" customHeight="1"/>
    <row r="108725" ht="13.5" customHeight="1"/>
    <row r="108727" ht="13.5" customHeight="1"/>
    <row r="108729" ht="13.5" customHeight="1"/>
    <row r="108731" ht="13.5" customHeight="1"/>
    <row r="108733" ht="13.5" customHeight="1"/>
    <row r="108735" ht="13.5" customHeight="1"/>
    <row r="108737" ht="13.5" customHeight="1"/>
    <row r="108739" ht="13.5" customHeight="1"/>
    <row r="108741" ht="13.5" customHeight="1"/>
    <row r="108743" ht="13.5" customHeight="1"/>
    <row r="108745" ht="13.5" customHeight="1"/>
    <row r="108747" ht="13.5" customHeight="1"/>
    <row r="108749" ht="13.5" customHeight="1"/>
    <row r="108751" ht="13.5" customHeight="1"/>
    <row r="108753" ht="13.5" customHeight="1"/>
    <row r="108755" ht="13.5" customHeight="1"/>
    <row r="108757" ht="13.5" customHeight="1"/>
    <row r="108759" ht="13.5" customHeight="1"/>
    <row r="108761" ht="13.5" customHeight="1"/>
    <row r="108763" ht="13.5" customHeight="1"/>
    <row r="108765" ht="13.5" customHeight="1"/>
    <row r="108767" ht="13.5" customHeight="1"/>
    <row r="108769" ht="13.5" customHeight="1"/>
    <row r="108771" ht="13.5" customHeight="1"/>
    <row r="108773" ht="13.5" customHeight="1"/>
    <row r="108775" ht="13.5" customHeight="1"/>
    <row r="108777" ht="13.5" customHeight="1"/>
    <row r="108779" ht="13.5" customHeight="1"/>
    <row r="108781" ht="13.5" customHeight="1"/>
    <row r="108783" ht="13.5" customHeight="1"/>
    <row r="108785" ht="13.5" customHeight="1"/>
    <row r="108787" ht="13.5" customHeight="1"/>
    <row r="108789" ht="13.5" customHeight="1"/>
    <row r="108791" ht="13.5" customHeight="1"/>
    <row r="108793" ht="13.5" customHeight="1"/>
    <row r="108795" ht="13.5" customHeight="1"/>
    <row r="108797" ht="13.5" customHeight="1"/>
    <row r="108799" ht="13.5" customHeight="1"/>
    <row r="108801" ht="13.5" customHeight="1"/>
    <row r="108803" ht="13.5" customHeight="1"/>
    <row r="108805" ht="13.5" customHeight="1"/>
    <row r="108807" ht="13.5" customHeight="1"/>
    <row r="108809" ht="13.5" customHeight="1"/>
    <row r="108811" ht="13.5" customHeight="1"/>
    <row r="108813" ht="13.5" customHeight="1"/>
    <row r="108815" ht="13.5" customHeight="1"/>
    <row r="108817" ht="13.5" customHeight="1"/>
    <row r="108819" ht="13.5" customHeight="1"/>
    <row r="108821" ht="13.5" customHeight="1"/>
    <row r="108823" ht="13.5" customHeight="1"/>
    <row r="108825" ht="13.5" customHeight="1"/>
    <row r="108827" ht="13.5" customHeight="1"/>
    <row r="108829" ht="13.5" customHeight="1"/>
    <row r="108831" ht="13.5" customHeight="1"/>
    <row r="108833" ht="13.5" customHeight="1"/>
    <row r="108835" ht="13.5" customHeight="1"/>
    <row r="108837" ht="13.5" customHeight="1"/>
    <row r="108839" ht="13.5" customHeight="1"/>
    <row r="108841" ht="13.5" customHeight="1"/>
    <row r="108843" ht="13.5" customHeight="1"/>
    <row r="108845" ht="13.5" customHeight="1"/>
    <row r="108847" ht="13.5" customHeight="1"/>
    <row r="108849" ht="13.5" customHeight="1"/>
    <row r="108851" ht="13.5" customHeight="1"/>
    <row r="108853" ht="13.5" customHeight="1"/>
    <row r="108855" ht="13.5" customHeight="1"/>
    <row r="108857" ht="13.5" customHeight="1"/>
    <row r="108859" ht="13.5" customHeight="1"/>
    <row r="108861" ht="13.5" customHeight="1"/>
    <row r="108863" ht="13.5" customHeight="1"/>
    <row r="108865" ht="13.5" customHeight="1"/>
    <row r="108867" ht="13.5" customHeight="1"/>
    <row r="108869" ht="13.5" customHeight="1"/>
    <row r="108871" ht="13.5" customHeight="1"/>
    <row r="108873" ht="13.5" customHeight="1"/>
    <row r="108875" ht="13.5" customHeight="1"/>
    <row r="108877" ht="13.5" customHeight="1"/>
    <row r="108879" ht="13.5" customHeight="1"/>
    <row r="108881" ht="13.5" customHeight="1"/>
    <row r="108883" ht="13.5" customHeight="1"/>
    <row r="108885" ht="13.5" customHeight="1"/>
    <row r="108887" ht="13.5" customHeight="1"/>
    <row r="108889" ht="13.5" customHeight="1"/>
    <row r="108891" ht="13.5" customHeight="1"/>
    <row r="108893" ht="13.5" customHeight="1"/>
    <row r="108895" ht="13.5" customHeight="1"/>
    <row r="108897" ht="13.5" customHeight="1"/>
    <row r="108899" ht="13.5" customHeight="1"/>
    <row r="108901" ht="13.5" customHeight="1"/>
    <row r="108903" ht="13.5" customHeight="1"/>
    <row r="108905" ht="13.5" customHeight="1"/>
    <row r="108907" ht="13.5" customHeight="1"/>
    <row r="108909" ht="13.5" customHeight="1"/>
    <row r="108911" ht="13.5" customHeight="1"/>
    <row r="108913" ht="13.5" customHeight="1"/>
    <row r="108915" ht="13.5" customHeight="1"/>
    <row r="108917" ht="13.5" customHeight="1"/>
    <row r="108919" ht="13.5" customHeight="1"/>
    <row r="108921" ht="13.5" customHeight="1"/>
    <row r="108923" ht="13.5" customHeight="1"/>
    <row r="108925" ht="13.5" customHeight="1"/>
    <row r="108927" ht="13.5" customHeight="1"/>
    <row r="108929" ht="13.5" customHeight="1"/>
    <row r="108931" ht="13.5" customHeight="1"/>
    <row r="108933" ht="13.5" customHeight="1"/>
    <row r="108935" ht="13.5" customHeight="1"/>
    <row r="108937" ht="13.5" customHeight="1"/>
    <row r="108939" ht="13.5" customHeight="1"/>
    <row r="108941" ht="13.5" customHeight="1"/>
    <row r="108943" ht="13.5" customHeight="1"/>
    <row r="108945" ht="13.5" customHeight="1"/>
    <row r="108947" ht="13.5" customHeight="1"/>
    <row r="108949" ht="13.5" customHeight="1"/>
    <row r="108951" ht="13.5" customHeight="1"/>
    <row r="108953" ht="13.5" customHeight="1"/>
    <row r="108955" ht="13.5" customHeight="1"/>
    <row r="108957" ht="13.5" customHeight="1"/>
    <row r="108959" ht="13.5" customHeight="1"/>
    <row r="108961" ht="13.5" customHeight="1"/>
    <row r="108963" ht="13.5" customHeight="1"/>
    <row r="108965" ht="13.5" customHeight="1"/>
    <row r="108967" ht="13.5" customHeight="1"/>
    <row r="108969" ht="13.5" customHeight="1"/>
    <row r="108971" ht="13.5" customHeight="1"/>
    <row r="108973" ht="13.5" customHeight="1"/>
    <row r="108975" ht="13.5" customHeight="1"/>
    <row r="108977" ht="13.5" customHeight="1"/>
    <row r="108979" ht="13.5" customHeight="1"/>
    <row r="108981" ht="13.5" customHeight="1"/>
    <row r="108983" ht="13.5" customHeight="1"/>
    <row r="108985" ht="13.5" customHeight="1"/>
    <row r="108987" ht="13.5" customHeight="1"/>
    <row r="108989" ht="13.5" customHeight="1"/>
    <row r="108991" ht="13.5" customHeight="1"/>
    <row r="108993" ht="13.5" customHeight="1"/>
    <row r="108995" ht="13.5" customHeight="1"/>
    <row r="108997" ht="13.5" customHeight="1"/>
    <row r="108999" ht="13.5" customHeight="1"/>
    <row r="109001" ht="13.5" customHeight="1"/>
    <row r="109003" ht="13.5" customHeight="1"/>
    <row r="109005" ht="13.5" customHeight="1"/>
    <row r="109007" ht="13.5" customHeight="1"/>
    <row r="109009" ht="13.5" customHeight="1"/>
    <row r="109011" ht="13.5" customHeight="1"/>
    <row r="109013" ht="13.5" customHeight="1"/>
    <row r="109015" ht="13.5" customHeight="1"/>
    <row r="109017" ht="13.5" customHeight="1"/>
    <row r="109019" ht="13.5" customHeight="1"/>
    <row r="109021" ht="13.5" customHeight="1"/>
    <row r="109023" ht="13.5" customHeight="1"/>
    <row r="109025" ht="13.5" customHeight="1"/>
    <row r="109027" ht="13.5" customHeight="1"/>
    <row r="109029" ht="13.5" customHeight="1"/>
    <row r="109031" ht="13.5" customHeight="1"/>
    <row r="109033" ht="13.5" customHeight="1"/>
    <row r="109035" ht="13.5" customHeight="1"/>
    <row r="109037" ht="13.5" customHeight="1"/>
    <row r="109039" ht="13.5" customHeight="1"/>
    <row r="109041" ht="13.5" customHeight="1"/>
    <row r="109043" ht="13.5" customHeight="1"/>
    <row r="109045" ht="13.5" customHeight="1"/>
    <row r="109047" ht="13.5" customHeight="1"/>
    <row r="109049" ht="13.5" customHeight="1"/>
    <row r="109051" ht="13.5" customHeight="1"/>
    <row r="109053" ht="13.5" customHeight="1"/>
    <row r="109055" ht="13.5" customHeight="1"/>
    <row r="109057" ht="13.5" customHeight="1"/>
    <row r="109059" ht="13.5" customHeight="1"/>
    <row r="109061" ht="13.5" customHeight="1"/>
    <row r="109063" ht="13.5" customHeight="1"/>
    <row r="109065" ht="13.5" customHeight="1"/>
    <row r="109067" ht="13.5" customHeight="1"/>
    <row r="109069" ht="13.5" customHeight="1"/>
    <row r="109071" ht="13.5" customHeight="1"/>
    <row r="109073" ht="13.5" customHeight="1"/>
    <row r="109075" ht="13.5" customHeight="1"/>
    <row r="109077" ht="13.5" customHeight="1"/>
    <row r="109079" ht="13.5" customHeight="1"/>
    <row r="109081" ht="13.5" customHeight="1"/>
    <row r="109083" ht="13.5" customHeight="1"/>
    <row r="109085" ht="13.5" customHeight="1"/>
    <row r="109087" ht="13.5" customHeight="1"/>
    <row r="109089" ht="13.5" customHeight="1"/>
    <row r="109091" ht="13.5" customHeight="1"/>
    <row r="109093" ht="13.5" customHeight="1"/>
    <row r="109095" ht="13.5" customHeight="1"/>
    <row r="109097" ht="13.5" customHeight="1"/>
    <row r="109099" ht="13.5" customHeight="1"/>
    <row r="109101" ht="13.5" customHeight="1"/>
    <row r="109103" ht="13.5" customHeight="1"/>
    <row r="109105" ht="13.5" customHeight="1"/>
    <row r="109107" ht="13.5" customHeight="1"/>
    <row r="109109" ht="13.5" customHeight="1"/>
    <row r="109111" ht="13.5" customHeight="1"/>
    <row r="109113" ht="13.5" customHeight="1"/>
    <row r="109115" ht="13.5" customHeight="1"/>
    <row r="109117" ht="13.5" customHeight="1"/>
    <row r="109119" ht="13.5" customHeight="1"/>
    <row r="109121" ht="13.5" customHeight="1"/>
    <row r="109123" ht="13.5" customHeight="1"/>
    <row r="109125" ht="13.5" customHeight="1"/>
    <row r="109127" ht="13.5" customHeight="1"/>
    <row r="109129" ht="13.5" customHeight="1"/>
    <row r="109131" ht="13.5" customHeight="1"/>
    <row r="109133" ht="13.5" customHeight="1"/>
    <row r="109135" ht="13.5" customHeight="1"/>
    <row r="109137" ht="13.5" customHeight="1"/>
    <row r="109139" ht="13.5" customHeight="1"/>
    <row r="109141" ht="13.5" customHeight="1"/>
    <row r="109143" ht="13.5" customHeight="1"/>
    <row r="109145" ht="13.5" customHeight="1"/>
    <row r="109147" ht="13.5" customHeight="1"/>
    <row r="109149" ht="13.5" customHeight="1"/>
    <row r="109151" ht="13.5" customHeight="1"/>
    <row r="109153" ht="13.5" customHeight="1"/>
    <row r="109155" ht="13.5" customHeight="1"/>
    <row r="109157" ht="13.5" customHeight="1"/>
    <row r="109159" ht="13.5" customHeight="1"/>
    <row r="109161" ht="13.5" customHeight="1"/>
    <row r="109163" ht="13.5" customHeight="1"/>
    <row r="109165" ht="13.5" customHeight="1"/>
    <row r="109167" ht="13.5" customHeight="1"/>
    <row r="109169" ht="13.5" customHeight="1"/>
    <row r="109171" ht="13.5" customHeight="1"/>
    <row r="109173" ht="13.5" customHeight="1"/>
    <row r="109175" ht="13.5" customHeight="1"/>
    <row r="109177" ht="13.5" customHeight="1"/>
    <row r="109179" ht="13.5" customHeight="1"/>
    <row r="109181" ht="13.5" customHeight="1"/>
    <row r="109183" ht="13.5" customHeight="1"/>
    <row r="109185" ht="13.5" customHeight="1"/>
    <row r="109187" ht="13.5" customHeight="1"/>
    <row r="109189" ht="13.5" customHeight="1"/>
    <row r="109191" ht="13.5" customHeight="1"/>
    <row r="109193" ht="13.5" customHeight="1"/>
    <row r="109195" ht="13.5" customHeight="1"/>
    <row r="109197" ht="13.5" customHeight="1"/>
    <row r="109199" ht="13.5" customHeight="1"/>
    <row r="109201" ht="13.5" customHeight="1"/>
    <row r="109203" ht="13.5" customHeight="1"/>
    <row r="109205" ht="13.5" customHeight="1"/>
    <row r="109207" ht="13.5" customHeight="1"/>
    <row r="109209" ht="13.5" customHeight="1"/>
    <row r="109211" ht="13.5" customHeight="1"/>
    <row r="109213" ht="13.5" customHeight="1"/>
    <row r="109215" ht="13.5" customHeight="1"/>
    <row r="109217" ht="13.5" customHeight="1"/>
    <row r="109219" ht="13.5" customHeight="1"/>
    <row r="109221" ht="13.5" customHeight="1"/>
    <row r="109223" ht="13.5" customHeight="1"/>
    <row r="109225" ht="13.5" customHeight="1"/>
    <row r="109227" ht="13.5" customHeight="1"/>
    <row r="109229" ht="13.5" customHeight="1"/>
    <row r="109231" ht="13.5" customHeight="1"/>
    <row r="109233" ht="13.5" customHeight="1"/>
    <row r="109235" ht="13.5" customHeight="1"/>
    <row r="109237" ht="13.5" customHeight="1"/>
    <row r="109239" ht="13.5" customHeight="1"/>
    <row r="109241" ht="13.5" customHeight="1"/>
    <row r="109243" ht="13.5" customHeight="1"/>
    <row r="109245" ht="13.5" customHeight="1"/>
    <row r="109247" ht="13.5" customHeight="1"/>
    <row r="109249" ht="13.5" customHeight="1"/>
    <row r="109251" ht="13.5" customHeight="1"/>
    <row r="109253" ht="13.5" customHeight="1"/>
    <row r="109255" ht="13.5" customHeight="1"/>
    <row r="109257" ht="13.5" customHeight="1"/>
    <row r="109259" ht="13.5" customHeight="1"/>
    <row r="109261" ht="13.5" customHeight="1"/>
    <row r="109263" ht="13.5" customHeight="1"/>
    <row r="109265" ht="13.5" customHeight="1"/>
    <row r="109267" ht="13.5" customHeight="1"/>
    <row r="109269" ht="13.5" customHeight="1"/>
    <row r="109271" ht="13.5" customHeight="1"/>
    <row r="109273" ht="13.5" customHeight="1"/>
    <row r="109275" ht="13.5" customHeight="1"/>
    <row r="109277" ht="13.5" customHeight="1"/>
    <row r="109279" ht="13.5" customHeight="1"/>
    <row r="109281" ht="13.5" customHeight="1"/>
    <row r="109283" ht="13.5" customHeight="1"/>
    <row r="109285" ht="13.5" customHeight="1"/>
    <row r="109287" ht="13.5" customHeight="1"/>
    <row r="109289" ht="13.5" customHeight="1"/>
    <row r="109291" ht="13.5" customHeight="1"/>
    <row r="109293" ht="13.5" customHeight="1"/>
    <row r="109295" ht="13.5" customHeight="1"/>
    <row r="109297" ht="13.5" customHeight="1"/>
    <row r="109299" ht="13.5" customHeight="1"/>
    <row r="109301" ht="13.5" customHeight="1"/>
    <row r="109303" ht="13.5" customHeight="1"/>
    <row r="109305" ht="13.5" customHeight="1"/>
    <row r="109307" ht="13.5" customHeight="1"/>
    <row r="109309" ht="13.5" customHeight="1"/>
    <row r="109311" ht="13.5" customHeight="1"/>
    <row r="109313" ht="13.5" customHeight="1"/>
    <row r="109315" ht="13.5" customHeight="1"/>
    <row r="109317" ht="13.5" customHeight="1"/>
    <row r="109319" ht="13.5" customHeight="1"/>
    <row r="109321" ht="13.5" customHeight="1"/>
    <row r="109323" ht="13.5" customHeight="1"/>
    <row r="109325" ht="13.5" customHeight="1"/>
    <row r="109327" ht="13.5" customHeight="1"/>
    <row r="109329" ht="13.5" customHeight="1"/>
    <row r="109331" ht="13.5" customHeight="1"/>
    <row r="109333" ht="13.5" customHeight="1"/>
    <row r="109335" ht="13.5" customHeight="1"/>
    <row r="109337" ht="13.5" customHeight="1"/>
    <row r="109339" ht="13.5" customHeight="1"/>
    <row r="109341" ht="13.5" customHeight="1"/>
    <row r="109343" ht="13.5" customHeight="1"/>
    <row r="109345" ht="13.5" customHeight="1"/>
    <row r="109347" ht="13.5" customHeight="1"/>
    <row r="109349" ht="13.5" customHeight="1"/>
    <row r="109351" ht="13.5" customHeight="1"/>
    <row r="109353" ht="13.5" customHeight="1"/>
    <row r="109355" ht="13.5" customHeight="1"/>
    <row r="109357" ht="13.5" customHeight="1"/>
    <row r="109359" ht="13.5" customHeight="1"/>
    <row r="109361" ht="13.5" customHeight="1"/>
    <row r="109363" ht="13.5" customHeight="1"/>
    <row r="109365" ht="13.5" customHeight="1"/>
    <row r="109367" ht="13.5" customHeight="1"/>
    <row r="109369" ht="13.5" customHeight="1"/>
    <row r="109371" ht="13.5" customHeight="1"/>
    <row r="109373" ht="13.5" customHeight="1"/>
    <row r="109375" ht="13.5" customHeight="1"/>
    <row r="109377" ht="13.5" customHeight="1"/>
    <row r="109379" ht="13.5" customHeight="1"/>
    <row r="109381" ht="13.5" customHeight="1"/>
    <row r="109383" ht="13.5" customHeight="1"/>
    <row r="109385" ht="13.5" customHeight="1"/>
    <row r="109387" ht="13.5" customHeight="1"/>
    <row r="109389" ht="13.5" customHeight="1"/>
    <row r="109391" ht="13.5" customHeight="1"/>
    <row r="109393" ht="13.5" customHeight="1"/>
    <row r="109395" ht="13.5" customHeight="1"/>
    <row r="109397" ht="13.5" customHeight="1"/>
    <row r="109399" ht="13.5" customHeight="1"/>
    <row r="109401" ht="13.5" customHeight="1"/>
    <row r="109403" ht="13.5" customHeight="1"/>
    <row r="109405" ht="13.5" customHeight="1"/>
    <row r="109407" ht="13.5" customHeight="1"/>
    <row r="109409" ht="13.5" customHeight="1"/>
    <row r="109411" ht="13.5" customHeight="1"/>
    <row r="109413" ht="13.5" customHeight="1"/>
    <row r="109415" ht="13.5" customHeight="1"/>
    <row r="109417" ht="13.5" customHeight="1"/>
    <row r="109419" ht="13.5" customHeight="1"/>
    <row r="109421" ht="13.5" customHeight="1"/>
    <row r="109423" ht="13.5" customHeight="1"/>
    <row r="109425" ht="13.5" customHeight="1"/>
    <row r="109427" ht="13.5" customHeight="1"/>
    <row r="109429" ht="13.5" customHeight="1"/>
    <row r="109431" ht="13.5" customHeight="1"/>
    <row r="109433" ht="13.5" customHeight="1"/>
    <row r="109435" ht="13.5" customHeight="1"/>
    <row r="109437" ht="13.5" customHeight="1"/>
    <row r="109439" ht="13.5" customHeight="1"/>
    <row r="109441" ht="13.5" customHeight="1"/>
    <row r="109443" ht="13.5" customHeight="1"/>
    <row r="109445" ht="13.5" customHeight="1"/>
    <row r="109447" ht="13.5" customHeight="1"/>
    <row r="109449" ht="13.5" customHeight="1"/>
    <row r="109451" ht="13.5" customHeight="1"/>
    <row r="109453" ht="13.5" customHeight="1"/>
    <row r="109455" ht="13.5" customHeight="1"/>
    <row r="109457" ht="13.5" customHeight="1"/>
    <row r="109459" ht="13.5" customHeight="1"/>
    <row r="109461" ht="13.5" customHeight="1"/>
    <row r="109463" ht="13.5" customHeight="1"/>
    <row r="109465" ht="13.5" customHeight="1"/>
    <row r="109467" ht="13.5" customHeight="1"/>
    <row r="109469" ht="13.5" customHeight="1"/>
    <row r="109471" ht="13.5" customHeight="1"/>
    <row r="109473" ht="13.5" customHeight="1"/>
    <row r="109475" ht="13.5" customHeight="1"/>
    <row r="109477" ht="13.5" customHeight="1"/>
    <row r="109479" ht="13.5" customHeight="1"/>
    <row r="109481" ht="13.5" customHeight="1"/>
    <row r="109483" ht="13.5" customHeight="1"/>
    <row r="109485" ht="13.5" customHeight="1"/>
    <row r="109487" ht="13.5" customHeight="1"/>
    <row r="109489" ht="13.5" customHeight="1"/>
    <row r="109491" ht="13.5" customHeight="1"/>
    <row r="109493" ht="13.5" customHeight="1"/>
    <row r="109495" ht="13.5" customHeight="1"/>
    <row r="109497" ht="13.5" customHeight="1"/>
    <row r="109499" ht="13.5" customHeight="1"/>
    <row r="109501" ht="13.5" customHeight="1"/>
    <row r="109503" ht="13.5" customHeight="1"/>
    <row r="109505" ht="13.5" customHeight="1"/>
    <row r="109507" ht="13.5" customHeight="1"/>
    <row r="109509" ht="13.5" customHeight="1"/>
    <row r="109511" ht="13.5" customHeight="1"/>
    <row r="109513" ht="13.5" customHeight="1"/>
    <row r="109515" ht="13.5" customHeight="1"/>
    <row r="109517" ht="13.5" customHeight="1"/>
    <row r="109519" ht="13.5" customHeight="1"/>
    <row r="109521" ht="13.5" customHeight="1"/>
    <row r="109523" ht="13.5" customHeight="1"/>
    <row r="109525" ht="13.5" customHeight="1"/>
    <row r="109527" ht="13.5" customHeight="1"/>
    <row r="109529" ht="13.5" customHeight="1"/>
    <row r="109531" ht="13.5" customHeight="1"/>
    <row r="109533" ht="13.5" customHeight="1"/>
    <row r="109535" ht="13.5" customHeight="1"/>
    <row r="109537" ht="13.5" customHeight="1"/>
    <row r="109539" ht="13.5" customHeight="1"/>
    <row r="109541" ht="13.5" customHeight="1"/>
    <row r="109543" ht="13.5" customHeight="1"/>
    <row r="109545" ht="13.5" customHeight="1"/>
    <row r="109547" ht="13.5" customHeight="1"/>
    <row r="109549" ht="13.5" customHeight="1"/>
    <row r="109551" ht="13.5" customHeight="1"/>
    <row r="109553" ht="13.5" customHeight="1"/>
    <row r="109555" ht="13.5" customHeight="1"/>
    <row r="109557" ht="13.5" customHeight="1"/>
    <row r="109559" ht="13.5" customHeight="1"/>
    <row r="109561" ht="13.5" customHeight="1"/>
    <row r="109563" ht="13.5" customHeight="1"/>
    <row r="109565" ht="13.5" customHeight="1"/>
    <row r="109567" ht="13.5" customHeight="1"/>
    <row r="109569" ht="13.5" customHeight="1"/>
    <row r="109571" ht="13.5" customHeight="1"/>
    <row r="109573" ht="13.5" customHeight="1"/>
    <row r="109575" ht="13.5" customHeight="1"/>
    <row r="109577" ht="13.5" customHeight="1"/>
    <row r="109579" ht="13.5" customHeight="1"/>
    <row r="109581" ht="13.5" customHeight="1"/>
    <row r="109583" ht="13.5" customHeight="1"/>
    <row r="109585" ht="13.5" customHeight="1"/>
    <row r="109587" ht="13.5" customHeight="1"/>
    <row r="109589" ht="13.5" customHeight="1"/>
    <row r="109591" ht="13.5" customHeight="1"/>
    <row r="109593" ht="13.5" customHeight="1"/>
    <row r="109595" ht="13.5" customHeight="1"/>
    <row r="109597" ht="13.5" customHeight="1"/>
    <row r="109599" ht="13.5" customHeight="1"/>
    <row r="109601" ht="13.5" customHeight="1"/>
    <row r="109603" ht="13.5" customHeight="1"/>
    <row r="109605" ht="13.5" customHeight="1"/>
    <row r="109607" ht="13.5" customHeight="1"/>
    <row r="109609" ht="13.5" customHeight="1"/>
    <row r="109611" ht="13.5" customHeight="1"/>
    <row r="109613" ht="13.5" customHeight="1"/>
    <row r="109615" ht="13.5" customHeight="1"/>
    <row r="109617" ht="13.5" customHeight="1"/>
    <row r="109619" ht="13.5" customHeight="1"/>
    <row r="109621" ht="13.5" customHeight="1"/>
    <row r="109623" ht="13.5" customHeight="1"/>
    <row r="109625" ht="13.5" customHeight="1"/>
    <row r="109627" ht="13.5" customHeight="1"/>
    <row r="109629" ht="13.5" customHeight="1"/>
    <row r="109631" ht="13.5" customHeight="1"/>
    <row r="109633" ht="13.5" customHeight="1"/>
    <row r="109635" ht="13.5" customHeight="1"/>
    <row r="109637" ht="13.5" customHeight="1"/>
    <row r="109639" ht="13.5" customHeight="1"/>
    <row r="109641" ht="13.5" customHeight="1"/>
    <row r="109643" ht="13.5" customHeight="1"/>
    <row r="109645" ht="13.5" customHeight="1"/>
    <row r="109647" ht="13.5" customHeight="1"/>
    <row r="109649" ht="13.5" customHeight="1"/>
    <row r="109651" ht="13.5" customHeight="1"/>
    <row r="109653" ht="13.5" customHeight="1"/>
    <row r="109655" ht="13.5" customHeight="1"/>
    <row r="109657" ht="13.5" customHeight="1"/>
    <row r="109659" ht="13.5" customHeight="1"/>
    <row r="109661" ht="13.5" customHeight="1"/>
    <row r="109663" ht="13.5" customHeight="1"/>
    <row r="109665" ht="13.5" customHeight="1"/>
    <row r="109667" ht="13.5" customHeight="1"/>
    <row r="109669" ht="13.5" customHeight="1"/>
    <row r="109671" ht="13.5" customHeight="1"/>
    <row r="109673" ht="13.5" customHeight="1"/>
    <row r="109675" ht="13.5" customHeight="1"/>
    <row r="109677" ht="13.5" customHeight="1"/>
    <row r="109679" ht="13.5" customHeight="1"/>
    <row r="109681" ht="13.5" customHeight="1"/>
    <row r="109683" ht="13.5" customHeight="1"/>
    <row r="109685" ht="13.5" customHeight="1"/>
    <row r="109687" ht="13.5" customHeight="1"/>
    <row r="109689" ht="13.5" customHeight="1"/>
    <row r="109691" ht="13.5" customHeight="1"/>
    <row r="109693" ht="13.5" customHeight="1"/>
    <row r="109695" ht="13.5" customHeight="1"/>
    <row r="109697" ht="13.5" customHeight="1"/>
    <row r="109699" ht="13.5" customHeight="1"/>
    <row r="109701" ht="13.5" customHeight="1"/>
    <row r="109703" ht="13.5" customHeight="1"/>
    <row r="109705" ht="13.5" customHeight="1"/>
    <row r="109707" ht="13.5" customHeight="1"/>
    <row r="109709" ht="13.5" customHeight="1"/>
    <row r="109711" ht="13.5" customHeight="1"/>
    <row r="109713" ht="13.5" customHeight="1"/>
    <row r="109715" ht="13.5" customHeight="1"/>
    <row r="109717" ht="13.5" customHeight="1"/>
    <row r="109719" ht="13.5" customHeight="1"/>
    <row r="109721" ht="13.5" customHeight="1"/>
    <row r="109723" ht="13.5" customHeight="1"/>
    <row r="109725" ht="13.5" customHeight="1"/>
    <row r="109727" ht="13.5" customHeight="1"/>
    <row r="109729" ht="13.5" customHeight="1"/>
    <row r="109731" ht="13.5" customHeight="1"/>
    <row r="109733" ht="13.5" customHeight="1"/>
    <row r="109735" ht="13.5" customHeight="1"/>
    <row r="109737" ht="13.5" customHeight="1"/>
    <row r="109739" ht="13.5" customHeight="1"/>
    <row r="109741" ht="13.5" customHeight="1"/>
    <row r="109743" ht="13.5" customHeight="1"/>
    <row r="109745" ht="13.5" customHeight="1"/>
    <row r="109747" ht="13.5" customHeight="1"/>
    <row r="109749" ht="13.5" customHeight="1"/>
    <row r="109751" ht="13.5" customHeight="1"/>
    <row r="109753" ht="13.5" customHeight="1"/>
    <row r="109755" ht="13.5" customHeight="1"/>
    <row r="109757" ht="13.5" customHeight="1"/>
    <row r="109759" ht="13.5" customHeight="1"/>
    <row r="109761" ht="13.5" customHeight="1"/>
    <row r="109763" ht="13.5" customHeight="1"/>
    <row r="109765" ht="13.5" customHeight="1"/>
    <row r="109767" ht="13.5" customHeight="1"/>
    <row r="109769" ht="13.5" customHeight="1"/>
    <row r="109771" ht="13.5" customHeight="1"/>
    <row r="109773" ht="13.5" customHeight="1"/>
    <row r="109775" ht="13.5" customHeight="1"/>
    <row r="109777" ht="13.5" customHeight="1"/>
    <row r="109779" ht="13.5" customHeight="1"/>
    <row r="109781" ht="13.5" customHeight="1"/>
    <row r="109783" ht="13.5" customHeight="1"/>
    <row r="109785" ht="13.5" customHeight="1"/>
    <row r="109787" ht="13.5" customHeight="1"/>
    <row r="109789" ht="13.5" customHeight="1"/>
    <row r="109791" ht="13.5" customHeight="1"/>
    <row r="109793" ht="13.5" customHeight="1"/>
    <row r="109795" ht="13.5" customHeight="1"/>
    <row r="109797" ht="13.5" customHeight="1"/>
    <row r="109799" ht="13.5" customHeight="1"/>
    <row r="109801" ht="13.5" customHeight="1"/>
    <row r="109803" ht="13.5" customHeight="1"/>
    <row r="109805" ht="13.5" customHeight="1"/>
    <row r="109807" ht="13.5" customHeight="1"/>
    <row r="109809" ht="13.5" customHeight="1"/>
    <row r="109811" ht="13.5" customHeight="1"/>
    <row r="109813" ht="13.5" customHeight="1"/>
    <row r="109815" ht="13.5" customHeight="1"/>
    <row r="109817" ht="13.5" customHeight="1"/>
    <row r="109819" ht="13.5" customHeight="1"/>
    <row r="109821" ht="13.5" customHeight="1"/>
    <row r="109823" ht="13.5" customHeight="1"/>
    <row r="109825" ht="13.5" customHeight="1"/>
    <row r="109827" ht="13.5" customHeight="1"/>
    <row r="109829" ht="13.5" customHeight="1"/>
    <row r="109831" ht="13.5" customHeight="1"/>
    <row r="109833" ht="13.5" customHeight="1"/>
    <row r="109835" ht="13.5" customHeight="1"/>
    <row r="109837" ht="13.5" customHeight="1"/>
    <row r="109839" ht="13.5" customHeight="1"/>
    <row r="109841" ht="13.5" customHeight="1"/>
    <row r="109843" ht="13.5" customHeight="1"/>
    <row r="109845" ht="13.5" customHeight="1"/>
    <row r="109847" ht="13.5" customHeight="1"/>
    <row r="109849" ht="13.5" customHeight="1"/>
    <row r="109851" ht="13.5" customHeight="1"/>
    <row r="109853" ht="13.5" customHeight="1"/>
    <row r="109855" ht="13.5" customHeight="1"/>
    <row r="109857" ht="13.5" customHeight="1"/>
    <row r="109859" ht="13.5" customHeight="1"/>
    <row r="109861" ht="13.5" customHeight="1"/>
    <row r="109863" ht="13.5" customHeight="1"/>
    <row r="109865" ht="13.5" customHeight="1"/>
    <row r="109867" ht="13.5" customHeight="1"/>
    <row r="109869" ht="13.5" customHeight="1"/>
    <row r="109871" ht="13.5" customHeight="1"/>
    <row r="109873" ht="13.5" customHeight="1"/>
    <row r="109875" ht="13.5" customHeight="1"/>
    <row r="109877" ht="13.5" customHeight="1"/>
    <row r="109879" ht="13.5" customHeight="1"/>
    <row r="109881" ht="13.5" customHeight="1"/>
    <row r="109883" ht="13.5" customHeight="1"/>
    <row r="109885" ht="13.5" customHeight="1"/>
    <row r="109887" ht="13.5" customHeight="1"/>
    <row r="109889" ht="13.5" customHeight="1"/>
    <row r="109891" ht="13.5" customHeight="1"/>
    <row r="109893" ht="13.5" customHeight="1"/>
    <row r="109895" ht="13.5" customHeight="1"/>
    <row r="109897" ht="13.5" customHeight="1"/>
    <row r="109899" ht="13.5" customHeight="1"/>
    <row r="109901" ht="13.5" customHeight="1"/>
    <row r="109903" ht="13.5" customHeight="1"/>
    <row r="109905" ht="13.5" customHeight="1"/>
    <row r="109907" ht="13.5" customHeight="1"/>
    <row r="109909" ht="13.5" customHeight="1"/>
    <row r="109911" ht="13.5" customHeight="1"/>
    <row r="109913" ht="13.5" customHeight="1"/>
    <row r="109915" ht="13.5" customHeight="1"/>
    <row r="109917" ht="13.5" customHeight="1"/>
    <row r="109919" ht="13.5" customHeight="1"/>
    <row r="109921" ht="13.5" customHeight="1"/>
    <row r="109923" ht="13.5" customHeight="1"/>
    <row r="109925" ht="13.5" customHeight="1"/>
    <row r="109927" ht="13.5" customHeight="1"/>
    <row r="109929" ht="13.5" customHeight="1"/>
    <row r="109931" ht="13.5" customHeight="1"/>
    <row r="109933" ht="13.5" customHeight="1"/>
    <row r="109935" ht="13.5" customHeight="1"/>
    <row r="109937" ht="13.5" customHeight="1"/>
    <row r="109939" ht="13.5" customHeight="1"/>
    <row r="109941" ht="13.5" customHeight="1"/>
    <row r="109943" ht="13.5" customHeight="1"/>
    <row r="109945" ht="13.5" customHeight="1"/>
    <row r="109947" ht="13.5" customHeight="1"/>
    <row r="109949" ht="13.5" customHeight="1"/>
    <row r="109951" ht="13.5" customHeight="1"/>
    <row r="109953" ht="13.5" customHeight="1"/>
    <row r="109955" ht="13.5" customHeight="1"/>
    <row r="109957" ht="13.5" customHeight="1"/>
    <row r="109959" ht="13.5" customHeight="1"/>
    <row r="109961" ht="13.5" customHeight="1"/>
    <row r="109963" ht="13.5" customHeight="1"/>
    <row r="109965" ht="13.5" customHeight="1"/>
    <row r="109967" ht="13.5" customHeight="1"/>
    <row r="109969" ht="13.5" customHeight="1"/>
    <row r="109971" ht="13.5" customHeight="1"/>
    <row r="109973" ht="13.5" customHeight="1"/>
    <row r="109975" ht="13.5" customHeight="1"/>
    <row r="109977" ht="13.5" customHeight="1"/>
    <row r="109979" ht="13.5" customHeight="1"/>
    <row r="109981" ht="13.5" customHeight="1"/>
    <row r="109983" ht="13.5" customHeight="1"/>
    <row r="109985" ht="13.5" customHeight="1"/>
    <row r="109987" ht="13.5" customHeight="1"/>
    <row r="109989" ht="13.5" customHeight="1"/>
    <row r="109991" ht="13.5" customHeight="1"/>
    <row r="109993" ht="13.5" customHeight="1"/>
    <row r="109995" ht="13.5" customHeight="1"/>
    <row r="109997" ht="13.5" customHeight="1"/>
    <row r="109999" ht="13.5" customHeight="1"/>
    <row r="110001" ht="13.5" customHeight="1"/>
    <row r="110003" ht="13.5" customHeight="1"/>
    <row r="110005" ht="13.5" customHeight="1"/>
    <row r="110007" ht="13.5" customHeight="1"/>
    <row r="110009" ht="13.5" customHeight="1"/>
    <row r="110011" ht="13.5" customHeight="1"/>
    <row r="110013" ht="13.5" customHeight="1"/>
    <row r="110015" ht="13.5" customHeight="1"/>
    <row r="110017" ht="13.5" customHeight="1"/>
    <row r="110019" ht="13.5" customHeight="1"/>
    <row r="110021" ht="13.5" customHeight="1"/>
    <row r="110023" ht="13.5" customHeight="1"/>
    <row r="110025" ht="13.5" customHeight="1"/>
    <row r="110027" ht="13.5" customHeight="1"/>
    <row r="110029" ht="13.5" customHeight="1"/>
    <row r="110031" ht="13.5" customHeight="1"/>
    <row r="110033" ht="13.5" customHeight="1"/>
    <row r="110035" ht="13.5" customHeight="1"/>
    <row r="110037" ht="13.5" customHeight="1"/>
    <row r="110039" ht="13.5" customHeight="1"/>
    <row r="110041" ht="13.5" customHeight="1"/>
    <row r="110043" ht="13.5" customHeight="1"/>
    <row r="110045" ht="13.5" customHeight="1"/>
    <row r="110047" ht="13.5" customHeight="1"/>
    <row r="110049" ht="13.5" customHeight="1"/>
    <row r="110051" ht="13.5" customHeight="1"/>
    <row r="110053" ht="13.5" customHeight="1"/>
    <row r="110055" ht="13.5" customHeight="1"/>
    <row r="110057" ht="13.5" customHeight="1"/>
    <row r="110059" ht="13.5" customHeight="1"/>
    <row r="110061" ht="13.5" customHeight="1"/>
    <row r="110063" ht="13.5" customHeight="1"/>
    <row r="110065" ht="13.5" customHeight="1"/>
    <row r="110067" ht="13.5" customHeight="1"/>
    <row r="110069" ht="13.5" customHeight="1"/>
    <row r="110071" ht="13.5" customHeight="1"/>
    <row r="110073" ht="13.5" customHeight="1"/>
    <row r="110075" ht="13.5" customHeight="1"/>
    <row r="110077" ht="13.5" customHeight="1"/>
    <row r="110079" ht="13.5" customHeight="1"/>
    <row r="110081" ht="13.5" customHeight="1"/>
    <row r="110083" ht="13.5" customHeight="1"/>
    <row r="110085" ht="13.5" customHeight="1"/>
    <row r="110087" ht="13.5" customHeight="1"/>
    <row r="110089" ht="13.5" customHeight="1"/>
    <row r="110091" ht="13.5" customHeight="1"/>
    <row r="110093" ht="13.5" customHeight="1"/>
    <row r="110095" ht="13.5" customHeight="1"/>
    <row r="110097" ht="13.5" customHeight="1"/>
    <row r="110099" ht="13.5" customHeight="1"/>
    <row r="110101" ht="13.5" customHeight="1"/>
    <row r="110103" ht="13.5" customHeight="1"/>
    <row r="110105" ht="13.5" customHeight="1"/>
    <row r="110107" ht="13.5" customHeight="1"/>
    <row r="110109" ht="13.5" customHeight="1"/>
    <row r="110111" ht="13.5" customHeight="1"/>
    <row r="110113" ht="13.5" customHeight="1"/>
    <row r="110115" ht="13.5" customHeight="1"/>
    <row r="110117" ht="13.5" customHeight="1"/>
    <row r="110119" ht="13.5" customHeight="1"/>
    <row r="110121" ht="13.5" customHeight="1"/>
    <row r="110123" ht="13.5" customHeight="1"/>
    <row r="110125" ht="13.5" customHeight="1"/>
    <row r="110127" ht="13.5" customHeight="1"/>
    <row r="110129" ht="13.5" customHeight="1"/>
    <row r="110131" ht="13.5" customHeight="1"/>
    <row r="110133" ht="13.5" customHeight="1"/>
    <row r="110135" ht="13.5" customHeight="1"/>
    <row r="110137" ht="13.5" customHeight="1"/>
    <row r="110139" ht="13.5" customHeight="1"/>
    <row r="110141" ht="13.5" customHeight="1"/>
    <row r="110143" ht="13.5" customHeight="1"/>
    <row r="110145" ht="13.5" customHeight="1"/>
    <row r="110147" ht="13.5" customHeight="1"/>
    <row r="110149" ht="13.5" customHeight="1"/>
    <row r="110151" ht="13.5" customHeight="1"/>
    <row r="110153" ht="13.5" customHeight="1"/>
    <row r="110155" ht="13.5" customHeight="1"/>
    <row r="110157" ht="13.5" customHeight="1"/>
    <row r="110159" ht="13.5" customHeight="1"/>
    <row r="110161" ht="13.5" customHeight="1"/>
    <row r="110163" ht="13.5" customHeight="1"/>
    <row r="110165" ht="13.5" customHeight="1"/>
    <row r="110167" ht="13.5" customHeight="1"/>
    <row r="110169" ht="13.5" customHeight="1"/>
    <row r="110171" ht="13.5" customHeight="1"/>
    <row r="110173" ht="13.5" customHeight="1"/>
    <row r="110175" ht="13.5" customHeight="1"/>
    <row r="110177" ht="13.5" customHeight="1"/>
    <row r="110179" ht="13.5" customHeight="1"/>
    <row r="110181" ht="13.5" customHeight="1"/>
    <row r="110183" ht="13.5" customHeight="1"/>
    <row r="110185" ht="13.5" customHeight="1"/>
    <row r="110187" ht="13.5" customHeight="1"/>
    <row r="110189" ht="13.5" customHeight="1"/>
    <row r="110191" ht="13.5" customHeight="1"/>
    <row r="110193" ht="13.5" customHeight="1"/>
    <row r="110195" ht="13.5" customHeight="1"/>
    <row r="110197" ht="13.5" customHeight="1"/>
    <row r="110199" ht="13.5" customHeight="1"/>
    <row r="110201" ht="13.5" customHeight="1"/>
    <row r="110203" ht="13.5" customHeight="1"/>
    <row r="110205" ht="13.5" customHeight="1"/>
    <row r="110207" ht="13.5" customHeight="1"/>
    <row r="110209" ht="13.5" customHeight="1"/>
    <row r="110211" ht="13.5" customHeight="1"/>
    <row r="110213" ht="13.5" customHeight="1"/>
    <row r="110215" ht="13.5" customHeight="1"/>
    <row r="110217" ht="13.5" customHeight="1"/>
    <row r="110219" ht="13.5" customHeight="1"/>
    <row r="110221" ht="13.5" customHeight="1"/>
    <row r="110223" ht="13.5" customHeight="1"/>
    <row r="110225" ht="13.5" customHeight="1"/>
    <row r="110227" ht="13.5" customHeight="1"/>
    <row r="110229" ht="13.5" customHeight="1"/>
    <row r="110231" ht="13.5" customHeight="1"/>
    <row r="110233" ht="13.5" customHeight="1"/>
    <row r="110235" ht="13.5" customHeight="1"/>
    <row r="110237" ht="13.5" customHeight="1"/>
    <row r="110239" ht="13.5" customHeight="1"/>
    <row r="110241" ht="13.5" customHeight="1"/>
    <row r="110243" ht="13.5" customHeight="1"/>
    <row r="110245" ht="13.5" customHeight="1"/>
    <row r="110247" ht="13.5" customHeight="1"/>
    <row r="110249" ht="13.5" customHeight="1"/>
    <row r="110251" ht="13.5" customHeight="1"/>
    <row r="110253" ht="13.5" customHeight="1"/>
    <row r="110255" ht="13.5" customHeight="1"/>
    <row r="110257" ht="13.5" customHeight="1"/>
    <row r="110259" ht="13.5" customHeight="1"/>
    <row r="110261" ht="13.5" customHeight="1"/>
    <row r="110263" ht="13.5" customHeight="1"/>
    <row r="110265" ht="13.5" customHeight="1"/>
    <row r="110267" ht="13.5" customHeight="1"/>
    <row r="110269" ht="13.5" customHeight="1"/>
    <row r="110271" ht="13.5" customHeight="1"/>
    <row r="110273" ht="13.5" customHeight="1"/>
    <row r="110275" ht="13.5" customHeight="1"/>
    <row r="110277" ht="13.5" customHeight="1"/>
    <row r="110279" ht="13.5" customHeight="1"/>
    <row r="110281" ht="13.5" customHeight="1"/>
    <row r="110283" ht="13.5" customHeight="1"/>
    <row r="110285" ht="13.5" customHeight="1"/>
    <row r="110287" ht="13.5" customHeight="1"/>
    <row r="110289" ht="13.5" customHeight="1"/>
    <row r="110291" ht="13.5" customHeight="1"/>
    <row r="110293" ht="13.5" customHeight="1"/>
    <row r="110295" ht="13.5" customHeight="1"/>
    <row r="110297" ht="13.5" customHeight="1"/>
    <row r="110299" ht="13.5" customHeight="1"/>
    <row r="110301" ht="13.5" customHeight="1"/>
    <row r="110303" ht="13.5" customHeight="1"/>
    <row r="110305" ht="13.5" customHeight="1"/>
    <row r="110307" ht="13.5" customHeight="1"/>
    <row r="110309" ht="13.5" customHeight="1"/>
    <row r="110311" ht="13.5" customHeight="1"/>
    <row r="110313" ht="13.5" customHeight="1"/>
    <row r="110315" ht="13.5" customHeight="1"/>
    <row r="110317" ht="13.5" customHeight="1"/>
    <row r="110319" ht="13.5" customHeight="1"/>
    <row r="110321" ht="13.5" customHeight="1"/>
    <row r="110323" ht="13.5" customHeight="1"/>
    <row r="110325" ht="13.5" customHeight="1"/>
    <row r="110327" ht="13.5" customHeight="1"/>
    <row r="110329" ht="13.5" customHeight="1"/>
    <row r="110331" ht="13.5" customHeight="1"/>
    <row r="110333" ht="13.5" customHeight="1"/>
    <row r="110335" ht="13.5" customHeight="1"/>
    <row r="110337" ht="13.5" customHeight="1"/>
    <row r="110339" ht="13.5" customHeight="1"/>
    <row r="110341" ht="13.5" customHeight="1"/>
    <row r="110343" ht="13.5" customHeight="1"/>
    <row r="110345" ht="13.5" customHeight="1"/>
    <row r="110347" ht="13.5" customHeight="1"/>
    <row r="110349" ht="13.5" customHeight="1"/>
    <row r="110351" ht="13.5" customHeight="1"/>
    <row r="110353" ht="13.5" customHeight="1"/>
    <row r="110355" ht="13.5" customHeight="1"/>
    <row r="110357" ht="13.5" customHeight="1"/>
    <row r="110359" ht="13.5" customHeight="1"/>
    <row r="110361" ht="13.5" customHeight="1"/>
    <row r="110363" ht="13.5" customHeight="1"/>
    <row r="110365" ht="13.5" customHeight="1"/>
    <row r="110367" ht="13.5" customHeight="1"/>
    <row r="110369" ht="13.5" customHeight="1"/>
    <row r="110371" ht="13.5" customHeight="1"/>
    <row r="110373" ht="13.5" customHeight="1"/>
    <row r="110375" ht="13.5" customHeight="1"/>
    <row r="110377" ht="13.5" customHeight="1"/>
    <row r="110379" ht="13.5" customHeight="1"/>
    <row r="110381" ht="13.5" customHeight="1"/>
    <row r="110383" ht="13.5" customHeight="1"/>
    <row r="110385" ht="13.5" customHeight="1"/>
    <row r="110387" ht="13.5" customHeight="1"/>
    <row r="110389" ht="13.5" customHeight="1"/>
    <row r="110391" ht="13.5" customHeight="1"/>
    <row r="110393" ht="13.5" customHeight="1"/>
    <row r="110395" ht="13.5" customHeight="1"/>
    <row r="110397" ht="13.5" customHeight="1"/>
    <row r="110399" ht="13.5" customHeight="1"/>
    <row r="110401" ht="13.5" customHeight="1"/>
    <row r="110403" ht="13.5" customHeight="1"/>
    <row r="110405" ht="13.5" customHeight="1"/>
    <row r="110407" ht="13.5" customHeight="1"/>
    <row r="110409" ht="13.5" customHeight="1"/>
    <row r="110411" ht="13.5" customHeight="1"/>
    <row r="110413" ht="13.5" customHeight="1"/>
    <row r="110415" ht="13.5" customHeight="1"/>
    <row r="110417" ht="13.5" customHeight="1"/>
    <row r="110419" ht="13.5" customHeight="1"/>
    <row r="110421" ht="13.5" customHeight="1"/>
    <row r="110423" ht="13.5" customHeight="1"/>
    <row r="110425" ht="13.5" customHeight="1"/>
    <row r="110427" ht="13.5" customHeight="1"/>
    <row r="110429" ht="13.5" customHeight="1"/>
    <row r="110431" ht="13.5" customHeight="1"/>
    <row r="110433" ht="13.5" customHeight="1"/>
    <row r="110435" ht="13.5" customHeight="1"/>
    <row r="110437" ht="13.5" customHeight="1"/>
    <row r="110439" ht="13.5" customHeight="1"/>
    <row r="110441" ht="13.5" customHeight="1"/>
    <row r="110443" ht="13.5" customHeight="1"/>
    <row r="110445" ht="13.5" customHeight="1"/>
    <row r="110447" ht="13.5" customHeight="1"/>
    <row r="110449" ht="13.5" customHeight="1"/>
    <row r="110451" ht="13.5" customHeight="1"/>
    <row r="110453" ht="13.5" customHeight="1"/>
    <row r="110455" ht="13.5" customHeight="1"/>
    <row r="110457" ht="13.5" customHeight="1"/>
    <row r="110459" ht="13.5" customHeight="1"/>
    <row r="110461" ht="13.5" customHeight="1"/>
    <row r="110463" ht="13.5" customHeight="1"/>
    <row r="110465" ht="13.5" customHeight="1"/>
    <row r="110467" ht="13.5" customHeight="1"/>
    <row r="110469" ht="13.5" customHeight="1"/>
    <row r="110471" ht="13.5" customHeight="1"/>
    <row r="110473" ht="13.5" customHeight="1"/>
    <row r="110475" ht="13.5" customHeight="1"/>
    <row r="110477" ht="13.5" customHeight="1"/>
    <row r="110479" ht="13.5" customHeight="1"/>
    <row r="110481" ht="13.5" customHeight="1"/>
    <row r="110483" ht="13.5" customHeight="1"/>
    <row r="110485" ht="13.5" customHeight="1"/>
    <row r="110487" ht="13.5" customHeight="1"/>
    <row r="110489" ht="13.5" customHeight="1"/>
    <row r="110491" ht="13.5" customHeight="1"/>
    <row r="110493" ht="13.5" customHeight="1"/>
    <row r="110495" ht="13.5" customHeight="1"/>
    <row r="110497" ht="13.5" customHeight="1"/>
    <row r="110499" ht="13.5" customHeight="1"/>
    <row r="110501" ht="13.5" customHeight="1"/>
    <row r="110503" ht="13.5" customHeight="1"/>
    <row r="110505" ht="13.5" customHeight="1"/>
    <row r="110507" ht="13.5" customHeight="1"/>
    <row r="110509" ht="13.5" customHeight="1"/>
    <row r="110511" ht="13.5" customHeight="1"/>
    <row r="110513" ht="13.5" customHeight="1"/>
    <row r="110515" ht="13.5" customHeight="1"/>
    <row r="110517" ht="13.5" customHeight="1"/>
    <row r="110519" ht="13.5" customHeight="1"/>
    <row r="110521" ht="13.5" customHeight="1"/>
    <row r="110523" ht="13.5" customHeight="1"/>
    <row r="110525" ht="13.5" customHeight="1"/>
    <row r="110527" ht="13.5" customHeight="1"/>
    <row r="110529" ht="13.5" customHeight="1"/>
    <row r="110531" ht="13.5" customHeight="1"/>
    <row r="110533" ht="13.5" customHeight="1"/>
    <row r="110535" ht="13.5" customHeight="1"/>
    <row r="110537" ht="13.5" customHeight="1"/>
    <row r="110539" ht="13.5" customHeight="1"/>
    <row r="110541" ht="13.5" customHeight="1"/>
    <row r="110543" ht="13.5" customHeight="1"/>
    <row r="110545" ht="13.5" customHeight="1"/>
    <row r="110547" ht="13.5" customHeight="1"/>
    <row r="110549" ht="13.5" customHeight="1"/>
    <row r="110551" ht="13.5" customHeight="1"/>
    <row r="110553" ht="13.5" customHeight="1"/>
    <row r="110555" ht="13.5" customHeight="1"/>
    <row r="110557" ht="13.5" customHeight="1"/>
    <row r="110559" ht="13.5" customHeight="1"/>
    <row r="110561" ht="13.5" customHeight="1"/>
    <row r="110563" ht="13.5" customHeight="1"/>
    <row r="110565" ht="13.5" customHeight="1"/>
    <row r="110567" ht="13.5" customHeight="1"/>
    <row r="110569" ht="13.5" customHeight="1"/>
    <row r="110571" ht="13.5" customHeight="1"/>
    <row r="110573" ht="13.5" customHeight="1"/>
    <row r="110575" ht="13.5" customHeight="1"/>
    <row r="110577" ht="13.5" customHeight="1"/>
    <row r="110579" ht="13.5" customHeight="1"/>
    <row r="110581" ht="13.5" customHeight="1"/>
    <row r="110583" ht="13.5" customHeight="1"/>
    <row r="110585" ht="13.5" customHeight="1"/>
    <row r="110587" ht="13.5" customHeight="1"/>
    <row r="110589" ht="13.5" customHeight="1"/>
    <row r="110591" ht="13.5" customHeight="1"/>
    <row r="110593" ht="13.5" customHeight="1"/>
    <row r="110595" ht="13.5" customHeight="1"/>
    <row r="110597" ht="13.5" customHeight="1"/>
    <row r="110599" ht="13.5" customHeight="1"/>
    <row r="110601" ht="13.5" customHeight="1"/>
    <row r="110603" ht="13.5" customHeight="1"/>
    <row r="110605" ht="13.5" customHeight="1"/>
    <row r="110607" ht="13.5" customHeight="1"/>
    <row r="110609" ht="13.5" customHeight="1"/>
    <row r="110611" ht="13.5" customHeight="1"/>
    <row r="110613" ht="13.5" customHeight="1"/>
    <row r="110615" ht="13.5" customHeight="1"/>
    <row r="110617" ht="13.5" customHeight="1"/>
    <row r="110619" ht="13.5" customHeight="1"/>
    <row r="110621" ht="13.5" customHeight="1"/>
    <row r="110623" ht="13.5" customHeight="1"/>
    <row r="110625" ht="13.5" customHeight="1"/>
    <row r="110627" ht="13.5" customHeight="1"/>
    <row r="110629" ht="13.5" customHeight="1"/>
    <row r="110631" ht="13.5" customHeight="1"/>
    <row r="110633" ht="13.5" customHeight="1"/>
    <row r="110635" ht="13.5" customHeight="1"/>
    <row r="110637" ht="13.5" customHeight="1"/>
    <row r="110639" ht="13.5" customHeight="1"/>
    <row r="110641" ht="13.5" customHeight="1"/>
    <row r="110643" ht="13.5" customHeight="1"/>
    <row r="110645" ht="13.5" customHeight="1"/>
    <row r="110647" ht="13.5" customHeight="1"/>
    <row r="110649" ht="13.5" customHeight="1"/>
    <row r="110651" ht="13.5" customHeight="1"/>
    <row r="110653" ht="13.5" customHeight="1"/>
    <row r="110655" ht="13.5" customHeight="1"/>
    <row r="110657" ht="13.5" customHeight="1"/>
    <row r="110659" ht="13.5" customHeight="1"/>
    <row r="110661" ht="13.5" customHeight="1"/>
    <row r="110663" ht="13.5" customHeight="1"/>
    <row r="110665" ht="13.5" customHeight="1"/>
    <row r="110667" ht="13.5" customHeight="1"/>
    <row r="110669" ht="13.5" customHeight="1"/>
    <row r="110671" ht="13.5" customHeight="1"/>
    <row r="110673" ht="13.5" customHeight="1"/>
    <row r="110675" ht="13.5" customHeight="1"/>
    <row r="110677" ht="13.5" customHeight="1"/>
    <row r="110679" ht="13.5" customHeight="1"/>
    <row r="110681" ht="13.5" customHeight="1"/>
    <row r="110683" ht="13.5" customHeight="1"/>
    <row r="110685" ht="13.5" customHeight="1"/>
    <row r="110687" ht="13.5" customHeight="1"/>
    <row r="110689" ht="13.5" customHeight="1"/>
    <row r="110691" ht="13.5" customHeight="1"/>
    <row r="110693" ht="13.5" customHeight="1"/>
    <row r="110695" ht="13.5" customHeight="1"/>
    <row r="110697" ht="13.5" customHeight="1"/>
    <row r="110699" ht="13.5" customHeight="1"/>
    <row r="110701" ht="13.5" customHeight="1"/>
    <row r="110703" ht="13.5" customHeight="1"/>
    <row r="110705" ht="13.5" customHeight="1"/>
    <row r="110707" ht="13.5" customHeight="1"/>
    <row r="110709" ht="13.5" customHeight="1"/>
    <row r="110711" ht="13.5" customHeight="1"/>
    <row r="110713" ht="13.5" customHeight="1"/>
    <row r="110715" ht="13.5" customHeight="1"/>
    <row r="110717" ht="13.5" customHeight="1"/>
    <row r="110719" ht="13.5" customHeight="1"/>
    <row r="110721" ht="13.5" customHeight="1"/>
    <row r="110723" ht="13.5" customHeight="1"/>
    <row r="110725" ht="13.5" customHeight="1"/>
    <row r="110727" ht="13.5" customHeight="1"/>
    <row r="110729" ht="13.5" customHeight="1"/>
    <row r="110731" ht="13.5" customHeight="1"/>
    <row r="110733" ht="13.5" customHeight="1"/>
    <row r="110735" ht="13.5" customHeight="1"/>
    <row r="110737" ht="13.5" customHeight="1"/>
    <row r="110739" ht="13.5" customHeight="1"/>
    <row r="110741" ht="13.5" customHeight="1"/>
    <row r="110743" ht="13.5" customHeight="1"/>
    <row r="110745" ht="13.5" customHeight="1"/>
    <row r="110747" ht="13.5" customHeight="1"/>
    <row r="110749" ht="13.5" customHeight="1"/>
    <row r="110751" ht="13.5" customHeight="1"/>
    <row r="110753" ht="13.5" customHeight="1"/>
    <row r="110755" ht="13.5" customHeight="1"/>
    <row r="110757" ht="13.5" customHeight="1"/>
    <row r="110759" ht="13.5" customHeight="1"/>
    <row r="110761" ht="13.5" customHeight="1"/>
    <row r="110763" ht="13.5" customHeight="1"/>
    <row r="110765" ht="13.5" customHeight="1"/>
    <row r="110767" ht="13.5" customHeight="1"/>
    <row r="110769" ht="13.5" customHeight="1"/>
    <row r="110771" ht="13.5" customHeight="1"/>
    <row r="110773" ht="13.5" customHeight="1"/>
    <row r="110775" ht="13.5" customHeight="1"/>
    <row r="110777" ht="13.5" customHeight="1"/>
    <row r="110779" ht="13.5" customHeight="1"/>
    <row r="110781" ht="13.5" customHeight="1"/>
    <row r="110783" ht="13.5" customHeight="1"/>
    <row r="110785" ht="13.5" customHeight="1"/>
    <row r="110787" ht="13.5" customHeight="1"/>
    <row r="110789" ht="13.5" customHeight="1"/>
    <row r="110791" ht="13.5" customHeight="1"/>
    <row r="110793" ht="13.5" customHeight="1"/>
    <row r="110795" ht="13.5" customHeight="1"/>
    <row r="110797" ht="13.5" customHeight="1"/>
    <row r="110799" ht="13.5" customHeight="1"/>
    <row r="110801" ht="13.5" customHeight="1"/>
    <row r="110803" ht="13.5" customHeight="1"/>
    <row r="110805" ht="13.5" customHeight="1"/>
    <row r="110807" ht="13.5" customHeight="1"/>
    <row r="110809" ht="13.5" customHeight="1"/>
    <row r="110811" ht="13.5" customHeight="1"/>
    <row r="110813" ht="13.5" customHeight="1"/>
    <row r="110815" ht="13.5" customHeight="1"/>
    <row r="110817" ht="13.5" customHeight="1"/>
    <row r="110819" ht="13.5" customHeight="1"/>
    <row r="110821" ht="13.5" customHeight="1"/>
    <row r="110823" ht="13.5" customHeight="1"/>
    <row r="110825" ht="13.5" customHeight="1"/>
    <row r="110827" ht="13.5" customHeight="1"/>
    <row r="110829" ht="13.5" customHeight="1"/>
    <row r="110831" ht="13.5" customHeight="1"/>
    <row r="110833" ht="13.5" customHeight="1"/>
    <row r="110835" ht="13.5" customHeight="1"/>
    <row r="110837" ht="13.5" customHeight="1"/>
    <row r="110839" ht="13.5" customHeight="1"/>
    <row r="110841" ht="13.5" customHeight="1"/>
    <row r="110843" ht="13.5" customHeight="1"/>
    <row r="110845" ht="13.5" customHeight="1"/>
    <row r="110847" ht="13.5" customHeight="1"/>
    <row r="110849" ht="13.5" customHeight="1"/>
    <row r="110851" ht="13.5" customHeight="1"/>
    <row r="110853" ht="13.5" customHeight="1"/>
    <row r="110855" ht="13.5" customHeight="1"/>
    <row r="110857" ht="13.5" customHeight="1"/>
    <row r="110859" ht="13.5" customHeight="1"/>
    <row r="110861" ht="13.5" customHeight="1"/>
    <row r="110863" ht="13.5" customHeight="1"/>
    <row r="110865" ht="13.5" customHeight="1"/>
    <row r="110867" ht="13.5" customHeight="1"/>
    <row r="110869" ht="13.5" customHeight="1"/>
    <row r="110871" ht="13.5" customHeight="1"/>
    <row r="110873" ht="13.5" customHeight="1"/>
    <row r="110875" ht="13.5" customHeight="1"/>
    <row r="110877" ht="13.5" customHeight="1"/>
    <row r="110879" ht="13.5" customHeight="1"/>
    <row r="110881" ht="13.5" customHeight="1"/>
    <row r="110883" ht="13.5" customHeight="1"/>
    <row r="110885" ht="13.5" customHeight="1"/>
    <row r="110887" ht="13.5" customHeight="1"/>
    <row r="110889" ht="13.5" customHeight="1"/>
    <row r="110891" ht="13.5" customHeight="1"/>
    <row r="110893" ht="13.5" customHeight="1"/>
    <row r="110895" ht="13.5" customHeight="1"/>
    <row r="110897" ht="13.5" customHeight="1"/>
    <row r="110899" ht="13.5" customHeight="1"/>
    <row r="110901" ht="13.5" customHeight="1"/>
    <row r="110903" ht="13.5" customHeight="1"/>
    <row r="110905" ht="13.5" customHeight="1"/>
    <row r="110907" ht="13.5" customHeight="1"/>
    <row r="110909" ht="13.5" customHeight="1"/>
    <row r="110911" ht="13.5" customHeight="1"/>
    <row r="110913" ht="13.5" customHeight="1"/>
    <row r="110915" ht="13.5" customHeight="1"/>
    <row r="110917" ht="13.5" customHeight="1"/>
    <row r="110919" ht="13.5" customHeight="1"/>
    <row r="110921" ht="13.5" customHeight="1"/>
    <row r="110923" ht="13.5" customHeight="1"/>
    <row r="110925" ht="13.5" customHeight="1"/>
    <row r="110927" ht="13.5" customHeight="1"/>
    <row r="110929" ht="13.5" customHeight="1"/>
    <row r="110931" ht="13.5" customHeight="1"/>
    <row r="110933" ht="13.5" customHeight="1"/>
    <row r="110935" ht="13.5" customHeight="1"/>
    <row r="110937" ht="13.5" customHeight="1"/>
    <row r="110939" ht="13.5" customHeight="1"/>
    <row r="110941" ht="13.5" customHeight="1"/>
    <row r="110943" ht="13.5" customHeight="1"/>
    <row r="110945" ht="13.5" customHeight="1"/>
    <row r="110947" ht="13.5" customHeight="1"/>
    <row r="110949" ht="13.5" customHeight="1"/>
    <row r="110951" ht="13.5" customHeight="1"/>
    <row r="110953" ht="13.5" customHeight="1"/>
    <row r="110955" ht="13.5" customHeight="1"/>
    <row r="110957" ht="13.5" customHeight="1"/>
    <row r="110959" ht="13.5" customHeight="1"/>
    <row r="110961" ht="13.5" customHeight="1"/>
    <row r="110963" ht="13.5" customHeight="1"/>
    <row r="110965" ht="13.5" customHeight="1"/>
    <row r="110967" ht="13.5" customHeight="1"/>
    <row r="110969" ht="13.5" customHeight="1"/>
    <row r="110971" ht="13.5" customHeight="1"/>
    <row r="110973" ht="13.5" customHeight="1"/>
    <row r="110975" ht="13.5" customHeight="1"/>
    <row r="110977" ht="13.5" customHeight="1"/>
    <row r="110979" ht="13.5" customHeight="1"/>
    <row r="110981" ht="13.5" customHeight="1"/>
    <row r="110983" ht="13.5" customHeight="1"/>
    <row r="110985" ht="13.5" customHeight="1"/>
    <row r="110987" ht="13.5" customHeight="1"/>
    <row r="110989" ht="13.5" customHeight="1"/>
    <row r="110991" ht="13.5" customHeight="1"/>
    <row r="110993" ht="13.5" customHeight="1"/>
    <row r="110995" ht="13.5" customHeight="1"/>
    <row r="110997" ht="13.5" customHeight="1"/>
    <row r="110999" ht="13.5" customHeight="1"/>
    <row r="111001" ht="13.5" customHeight="1"/>
    <row r="111003" ht="13.5" customHeight="1"/>
    <row r="111005" ht="13.5" customHeight="1"/>
    <row r="111007" ht="13.5" customHeight="1"/>
    <row r="111009" ht="13.5" customHeight="1"/>
    <row r="111011" ht="13.5" customHeight="1"/>
    <row r="111013" ht="13.5" customHeight="1"/>
    <row r="111015" ht="13.5" customHeight="1"/>
    <row r="111017" ht="13.5" customHeight="1"/>
    <row r="111019" ht="13.5" customHeight="1"/>
    <row r="111021" ht="13.5" customHeight="1"/>
    <row r="111023" ht="13.5" customHeight="1"/>
    <row r="111025" ht="13.5" customHeight="1"/>
    <row r="111027" ht="13.5" customHeight="1"/>
    <row r="111029" ht="13.5" customHeight="1"/>
    <row r="111031" ht="13.5" customHeight="1"/>
    <row r="111033" ht="13.5" customHeight="1"/>
    <row r="111035" ht="13.5" customHeight="1"/>
    <row r="111037" ht="13.5" customHeight="1"/>
    <row r="111039" ht="13.5" customHeight="1"/>
    <row r="111041" ht="13.5" customHeight="1"/>
    <row r="111043" ht="13.5" customHeight="1"/>
    <row r="111045" ht="13.5" customHeight="1"/>
    <row r="111047" ht="13.5" customHeight="1"/>
    <row r="111049" ht="13.5" customHeight="1"/>
    <row r="111051" ht="13.5" customHeight="1"/>
    <row r="111053" ht="13.5" customHeight="1"/>
    <row r="111055" ht="13.5" customHeight="1"/>
    <row r="111057" ht="13.5" customHeight="1"/>
    <row r="111059" ht="13.5" customHeight="1"/>
    <row r="111061" ht="13.5" customHeight="1"/>
    <row r="111063" ht="13.5" customHeight="1"/>
    <row r="111065" ht="13.5" customHeight="1"/>
    <row r="111067" ht="13.5" customHeight="1"/>
    <row r="111069" ht="13.5" customHeight="1"/>
    <row r="111071" ht="13.5" customHeight="1"/>
    <row r="111073" ht="13.5" customHeight="1"/>
    <row r="111075" ht="13.5" customHeight="1"/>
    <row r="111077" ht="13.5" customHeight="1"/>
    <row r="111079" ht="13.5" customHeight="1"/>
    <row r="111081" ht="13.5" customHeight="1"/>
    <row r="111083" ht="13.5" customHeight="1"/>
    <row r="111085" ht="13.5" customHeight="1"/>
    <row r="111087" ht="13.5" customHeight="1"/>
    <row r="111089" ht="13.5" customHeight="1"/>
    <row r="111091" ht="13.5" customHeight="1"/>
    <row r="111093" ht="13.5" customHeight="1"/>
    <row r="111095" ht="13.5" customHeight="1"/>
    <row r="111097" ht="13.5" customHeight="1"/>
    <row r="111099" ht="13.5" customHeight="1"/>
    <row r="111101" ht="13.5" customHeight="1"/>
    <row r="111103" ht="13.5" customHeight="1"/>
    <row r="111105" ht="13.5" customHeight="1"/>
    <row r="111107" ht="13.5" customHeight="1"/>
    <row r="111109" ht="13.5" customHeight="1"/>
    <row r="111111" ht="13.5" customHeight="1"/>
    <row r="111113" ht="13.5" customHeight="1"/>
    <row r="111115" ht="13.5" customHeight="1"/>
    <row r="111117" ht="13.5" customHeight="1"/>
    <row r="111119" ht="13.5" customHeight="1"/>
    <row r="111121" ht="13.5" customHeight="1"/>
    <row r="111123" ht="13.5" customHeight="1"/>
    <row r="111125" ht="13.5" customHeight="1"/>
    <row r="111127" ht="13.5" customHeight="1"/>
    <row r="111129" ht="13.5" customHeight="1"/>
    <row r="111131" ht="13.5" customHeight="1"/>
    <row r="111133" ht="13.5" customHeight="1"/>
    <row r="111135" ht="13.5" customHeight="1"/>
    <row r="111137" ht="13.5" customHeight="1"/>
    <row r="111139" ht="13.5" customHeight="1"/>
    <row r="111141" ht="13.5" customHeight="1"/>
    <row r="111143" ht="13.5" customHeight="1"/>
    <row r="111145" ht="13.5" customHeight="1"/>
    <row r="111147" ht="13.5" customHeight="1"/>
    <row r="111149" ht="13.5" customHeight="1"/>
    <row r="111151" ht="13.5" customHeight="1"/>
    <row r="111153" ht="13.5" customHeight="1"/>
    <row r="111155" ht="13.5" customHeight="1"/>
    <row r="111157" ht="13.5" customHeight="1"/>
    <row r="111159" ht="13.5" customHeight="1"/>
    <row r="111161" ht="13.5" customHeight="1"/>
    <row r="111163" ht="13.5" customHeight="1"/>
    <row r="111165" ht="13.5" customHeight="1"/>
    <row r="111167" ht="13.5" customHeight="1"/>
    <row r="111169" ht="13.5" customHeight="1"/>
    <row r="111171" ht="13.5" customHeight="1"/>
    <row r="111173" ht="13.5" customHeight="1"/>
    <row r="111175" ht="13.5" customHeight="1"/>
    <row r="111177" ht="13.5" customHeight="1"/>
    <row r="111179" ht="13.5" customHeight="1"/>
    <row r="111181" ht="13.5" customHeight="1"/>
    <row r="111183" ht="13.5" customHeight="1"/>
    <row r="111185" ht="13.5" customHeight="1"/>
    <row r="111187" ht="13.5" customHeight="1"/>
    <row r="111189" ht="13.5" customHeight="1"/>
    <row r="111191" ht="13.5" customHeight="1"/>
    <row r="111193" ht="13.5" customHeight="1"/>
    <row r="111195" ht="13.5" customHeight="1"/>
    <row r="111197" ht="13.5" customHeight="1"/>
    <row r="111199" ht="13.5" customHeight="1"/>
    <row r="111201" ht="13.5" customHeight="1"/>
    <row r="111203" ht="13.5" customHeight="1"/>
    <row r="111205" ht="13.5" customHeight="1"/>
    <row r="111207" ht="13.5" customHeight="1"/>
    <row r="111209" ht="13.5" customHeight="1"/>
    <row r="111211" ht="13.5" customHeight="1"/>
    <row r="111213" ht="13.5" customHeight="1"/>
    <row r="111215" ht="13.5" customHeight="1"/>
    <row r="111217" ht="13.5" customHeight="1"/>
    <row r="111219" ht="13.5" customHeight="1"/>
    <row r="111221" ht="13.5" customHeight="1"/>
    <row r="111223" ht="13.5" customHeight="1"/>
    <row r="111225" ht="13.5" customHeight="1"/>
    <row r="111227" ht="13.5" customHeight="1"/>
    <row r="111229" ht="13.5" customHeight="1"/>
    <row r="111231" ht="13.5" customHeight="1"/>
    <row r="111233" ht="13.5" customHeight="1"/>
    <row r="111235" ht="13.5" customHeight="1"/>
    <row r="111237" ht="13.5" customHeight="1"/>
    <row r="111239" ht="13.5" customHeight="1"/>
    <row r="111241" ht="13.5" customHeight="1"/>
    <row r="111243" ht="13.5" customHeight="1"/>
    <row r="111245" ht="13.5" customHeight="1"/>
    <row r="111247" ht="13.5" customHeight="1"/>
    <row r="111249" ht="13.5" customHeight="1"/>
    <row r="111251" ht="13.5" customHeight="1"/>
    <row r="111253" ht="13.5" customHeight="1"/>
    <row r="111255" ht="13.5" customHeight="1"/>
    <row r="111257" ht="13.5" customHeight="1"/>
    <row r="111259" ht="13.5" customHeight="1"/>
    <row r="111261" ht="13.5" customHeight="1"/>
    <row r="111263" ht="13.5" customHeight="1"/>
    <row r="111265" ht="13.5" customHeight="1"/>
    <row r="111267" ht="13.5" customHeight="1"/>
    <row r="111269" ht="13.5" customHeight="1"/>
    <row r="111271" ht="13.5" customHeight="1"/>
    <row r="111273" ht="13.5" customHeight="1"/>
    <row r="111275" ht="13.5" customHeight="1"/>
    <row r="111277" ht="13.5" customHeight="1"/>
    <row r="111279" ht="13.5" customHeight="1"/>
    <row r="111281" ht="13.5" customHeight="1"/>
    <row r="111283" ht="13.5" customHeight="1"/>
    <row r="111285" ht="13.5" customHeight="1"/>
    <row r="111287" ht="13.5" customHeight="1"/>
    <row r="111289" ht="13.5" customHeight="1"/>
    <row r="111291" ht="13.5" customHeight="1"/>
    <row r="111293" ht="13.5" customHeight="1"/>
    <row r="111295" ht="13.5" customHeight="1"/>
    <row r="111297" ht="13.5" customHeight="1"/>
    <row r="111299" ht="13.5" customHeight="1"/>
    <row r="111301" ht="13.5" customHeight="1"/>
    <row r="111303" ht="13.5" customHeight="1"/>
    <row r="111305" ht="13.5" customHeight="1"/>
    <row r="111307" ht="13.5" customHeight="1"/>
    <row r="111309" ht="13.5" customHeight="1"/>
    <row r="111311" ht="13.5" customHeight="1"/>
    <row r="111313" ht="13.5" customHeight="1"/>
    <row r="111315" ht="13.5" customHeight="1"/>
    <row r="111317" ht="13.5" customHeight="1"/>
    <row r="111319" ht="13.5" customHeight="1"/>
    <row r="111321" ht="13.5" customHeight="1"/>
    <row r="111323" ht="13.5" customHeight="1"/>
    <row r="111325" ht="13.5" customHeight="1"/>
    <row r="111327" ht="13.5" customHeight="1"/>
    <row r="111329" ht="13.5" customHeight="1"/>
    <row r="111331" ht="13.5" customHeight="1"/>
    <row r="111333" ht="13.5" customHeight="1"/>
    <row r="111335" ht="13.5" customHeight="1"/>
    <row r="111337" ht="13.5" customHeight="1"/>
    <row r="111339" ht="13.5" customHeight="1"/>
    <row r="111341" ht="13.5" customHeight="1"/>
    <row r="111343" ht="13.5" customHeight="1"/>
    <row r="111345" ht="13.5" customHeight="1"/>
    <row r="111347" ht="13.5" customHeight="1"/>
    <row r="111349" ht="13.5" customHeight="1"/>
    <row r="111351" ht="13.5" customHeight="1"/>
    <row r="111353" ht="13.5" customHeight="1"/>
    <row r="111355" ht="13.5" customHeight="1"/>
    <row r="111357" ht="13.5" customHeight="1"/>
    <row r="111359" ht="13.5" customHeight="1"/>
    <row r="111361" ht="13.5" customHeight="1"/>
    <row r="111363" ht="13.5" customHeight="1"/>
    <row r="111365" ht="13.5" customHeight="1"/>
    <row r="111367" ht="13.5" customHeight="1"/>
    <row r="111369" ht="13.5" customHeight="1"/>
    <row r="111371" ht="13.5" customHeight="1"/>
    <row r="111373" ht="13.5" customHeight="1"/>
    <row r="111375" ht="13.5" customHeight="1"/>
    <row r="111377" ht="13.5" customHeight="1"/>
    <row r="111379" ht="13.5" customHeight="1"/>
    <row r="111381" ht="13.5" customHeight="1"/>
    <row r="111383" ht="13.5" customHeight="1"/>
    <row r="111385" ht="13.5" customHeight="1"/>
    <row r="111387" ht="13.5" customHeight="1"/>
    <row r="111389" ht="13.5" customHeight="1"/>
    <row r="111391" ht="13.5" customHeight="1"/>
    <row r="111393" ht="13.5" customHeight="1"/>
    <row r="111395" ht="13.5" customHeight="1"/>
    <row r="111397" ht="13.5" customHeight="1"/>
    <row r="111399" ht="13.5" customHeight="1"/>
    <row r="111401" ht="13.5" customHeight="1"/>
    <row r="111403" ht="13.5" customHeight="1"/>
    <row r="111405" ht="13.5" customHeight="1"/>
    <row r="111407" ht="13.5" customHeight="1"/>
    <row r="111409" ht="13.5" customHeight="1"/>
    <row r="111411" ht="13.5" customHeight="1"/>
    <row r="111413" ht="13.5" customHeight="1"/>
    <row r="111415" ht="13.5" customHeight="1"/>
    <row r="111417" ht="13.5" customHeight="1"/>
    <row r="111419" ht="13.5" customHeight="1"/>
    <row r="111421" ht="13.5" customHeight="1"/>
    <row r="111423" ht="13.5" customHeight="1"/>
    <row r="111425" ht="13.5" customHeight="1"/>
    <row r="111427" ht="13.5" customHeight="1"/>
    <row r="111429" ht="13.5" customHeight="1"/>
    <row r="111431" ht="13.5" customHeight="1"/>
    <row r="111433" ht="13.5" customHeight="1"/>
    <row r="111435" ht="13.5" customHeight="1"/>
    <row r="111437" ht="13.5" customHeight="1"/>
    <row r="111439" ht="13.5" customHeight="1"/>
    <row r="111441" ht="13.5" customHeight="1"/>
    <row r="111443" ht="13.5" customHeight="1"/>
    <row r="111445" ht="13.5" customHeight="1"/>
    <row r="111447" ht="13.5" customHeight="1"/>
    <row r="111449" ht="13.5" customHeight="1"/>
    <row r="111451" ht="13.5" customHeight="1"/>
    <row r="111453" ht="13.5" customHeight="1"/>
    <row r="111455" ht="13.5" customHeight="1"/>
    <row r="111457" ht="13.5" customHeight="1"/>
    <row r="111459" ht="13.5" customHeight="1"/>
    <row r="111461" ht="13.5" customHeight="1"/>
    <row r="111463" ht="13.5" customHeight="1"/>
    <row r="111465" ht="13.5" customHeight="1"/>
    <row r="111467" ht="13.5" customHeight="1"/>
    <row r="111469" ht="13.5" customHeight="1"/>
    <row r="111471" ht="13.5" customHeight="1"/>
    <row r="111473" ht="13.5" customHeight="1"/>
    <row r="111475" ht="13.5" customHeight="1"/>
    <row r="111477" ht="13.5" customHeight="1"/>
    <row r="111479" ht="13.5" customHeight="1"/>
    <row r="111481" ht="13.5" customHeight="1"/>
    <row r="111483" ht="13.5" customHeight="1"/>
    <row r="111485" ht="13.5" customHeight="1"/>
    <row r="111487" ht="13.5" customHeight="1"/>
    <row r="111489" ht="13.5" customHeight="1"/>
    <row r="111491" ht="13.5" customHeight="1"/>
    <row r="111493" ht="13.5" customHeight="1"/>
    <row r="111495" ht="13.5" customHeight="1"/>
    <row r="111497" ht="13.5" customHeight="1"/>
    <row r="111499" ht="13.5" customHeight="1"/>
    <row r="111501" ht="13.5" customHeight="1"/>
    <row r="111503" ht="13.5" customHeight="1"/>
    <row r="111505" ht="13.5" customHeight="1"/>
    <row r="111507" ht="13.5" customHeight="1"/>
    <row r="111509" ht="13.5" customHeight="1"/>
    <row r="111511" ht="13.5" customHeight="1"/>
    <row r="111513" ht="13.5" customHeight="1"/>
    <row r="111515" ht="13.5" customHeight="1"/>
    <row r="111517" ht="13.5" customHeight="1"/>
    <row r="111519" ht="13.5" customHeight="1"/>
    <row r="111521" ht="13.5" customHeight="1"/>
    <row r="111523" ht="13.5" customHeight="1"/>
    <row r="111525" ht="13.5" customHeight="1"/>
    <row r="111527" ht="13.5" customHeight="1"/>
    <row r="111529" ht="13.5" customHeight="1"/>
    <row r="111531" ht="13.5" customHeight="1"/>
    <row r="111533" ht="13.5" customHeight="1"/>
    <row r="111535" ht="13.5" customHeight="1"/>
    <row r="111537" ht="13.5" customHeight="1"/>
    <row r="111539" ht="13.5" customHeight="1"/>
    <row r="111541" ht="13.5" customHeight="1"/>
    <row r="111543" ht="13.5" customHeight="1"/>
    <row r="111545" ht="13.5" customHeight="1"/>
    <row r="111547" ht="13.5" customHeight="1"/>
    <row r="111549" ht="13.5" customHeight="1"/>
    <row r="111551" ht="13.5" customHeight="1"/>
    <row r="111553" ht="13.5" customHeight="1"/>
    <row r="111555" ht="13.5" customHeight="1"/>
    <row r="111557" ht="13.5" customHeight="1"/>
    <row r="111559" ht="13.5" customHeight="1"/>
    <row r="111561" ht="13.5" customHeight="1"/>
    <row r="111563" ht="13.5" customHeight="1"/>
    <row r="111565" ht="13.5" customHeight="1"/>
    <row r="111567" ht="13.5" customHeight="1"/>
    <row r="111569" ht="13.5" customHeight="1"/>
    <row r="111571" ht="13.5" customHeight="1"/>
    <row r="111573" ht="13.5" customHeight="1"/>
    <row r="111575" ht="13.5" customHeight="1"/>
    <row r="111577" ht="13.5" customHeight="1"/>
    <row r="111579" ht="13.5" customHeight="1"/>
    <row r="111581" ht="13.5" customHeight="1"/>
    <row r="111583" ht="13.5" customHeight="1"/>
    <row r="111585" ht="13.5" customHeight="1"/>
    <row r="111587" ht="13.5" customHeight="1"/>
    <row r="111589" ht="13.5" customHeight="1"/>
    <row r="111591" ht="13.5" customHeight="1"/>
    <row r="111593" ht="13.5" customHeight="1"/>
    <row r="111595" ht="13.5" customHeight="1"/>
    <row r="111597" ht="13.5" customHeight="1"/>
    <row r="111599" ht="13.5" customHeight="1"/>
    <row r="111601" ht="13.5" customHeight="1"/>
    <row r="111603" ht="13.5" customHeight="1"/>
    <row r="111605" ht="13.5" customHeight="1"/>
    <row r="111607" ht="13.5" customHeight="1"/>
    <row r="111609" ht="13.5" customHeight="1"/>
    <row r="111611" ht="13.5" customHeight="1"/>
    <row r="111613" ht="13.5" customHeight="1"/>
    <row r="111615" ht="13.5" customHeight="1"/>
    <row r="111617" ht="13.5" customHeight="1"/>
    <row r="111619" ht="13.5" customHeight="1"/>
    <row r="111621" ht="13.5" customHeight="1"/>
    <row r="111623" ht="13.5" customHeight="1"/>
    <row r="111625" ht="13.5" customHeight="1"/>
    <row r="111627" ht="13.5" customHeight="1"/>
    <row r="111629" ht="13.5" customHeight="1"/>
    <row r="111631" ht="13.5" customHeight="1"/>
    <row r="111633" ht="13.5" customHeight="1"/>
    <row r="111635" ht="13.5" customHeight="1"/>
    <row r="111637" ht="13.5" customHeight="1"/>
    <row r="111639" ht="13.5" customHeight="1"/>
    <row r="111641" ht="13.5" customHeight="1"/>
    <row r="111643" ht="13.5" customHeight="1"/>
    <row r="111645" ht="13.5" customHeight="1"/>
    <row r="111647" ht="13.5" customHeight="1"/>
    <row r="111649" ht="13.5" customHeight="1"/>
    <row r="111651" ht="13.5" customHeight="1"/>
    <row r="111653" ht="13.5" customHeight="1"/>
    <row r="111655" ht="13.5" customHeight="1"/>
    <row r="111657" ht="13.5" customHeight="1"/>
    <row r="111659" ht="13.5" customHeight="1"/>
    <row r="111661" ht="13.5" customHeight="1"/>
    <row r="111663" ht="13.5" customHeight="1"/>
    <row r="111665" ht="13.5" customHeight="1"/>
    <row r="111667" ht="13.5" customHeight="1"/>
    <row r="111669" ht="13.5" customHeight="1"/>
    <row r="111671" ht="13.5" customHeight="1"/>
    <row r="111673" ht="13.5" customHeight="1"/>
    <row r="111675" ht="13.5" customHeight="1"/>
    <row r="111677" ht="13.5" customHeight="1"/>
    <row r="111679" ht="13.5" customHeight="1"/>
    <row r="111681" ht="13.5" customHeight="1"/>
    <row r="111683" ht="13.5" customHeight="1"/>
    <row r="111685" ht="13.5" customHeight="1"/>
    <row r="111687" ht="13.5" customHeight="1"/>
    <row r="111689" ht="13.5" customHeight="1"/>
    <row r="111691" ht="13.5" customHeight="1"/>
    <row r="111693" ht="13.5" customHeight="1"/>
    <row r="111695" ht="13.5" customHeight="1"/>
    <row r="111697" ht="13.5" customHeight="1"/>
    <row r="111699" ht="13.5" customHeight="1"/>
    <row r="111701" ht="13.5" customHeight="1"/>
    <row r="111703" ht="13.5" customHeight="1"/>
    <row r="111705" ht="13.5" customHeight="1"/>
    <row r="111707" ht="13.5" customHeight="1"/>
    <row r="111709" ht="13.5" customHeight="1"/>
    <row r="111711" ht="13.5" customHeight="1"/>
    <row r="111713" ht="13.5" customHeight="1"/>
    <row r="111715" ht="13.5" customHeight="1"/>
    <row r="111717" ht="13.5" customHeight="1"/>
    <row r="111719" ht="13.5" customHeight="1"/>
    <row r="111721" ht="13.5" customHeight="1"/>
    <row r="111723" ht="13.5" customHeight="1"/>
    <row r="111725" ht="13.5" customHeight="1"/>
    <row r="111727" ht="13.5" customHeight="1"/>
    <row r="111729" ht="13.5" customHeight="1"/>
    <row r="111731" ht="13.5" customHeight="1"/>
    <row r="111733" ht="13.5" customHeight="1"/>
    <row r="111735" ht="13.5" customHeight="1"/>
    <row r="111737" ht="13.5" customHeight="1"/>
    <row r="111739" ht="13.5" customHeight="1"/>
    <row r="111741" ht="13.5" customHeight="1"/>
    <row r="111743" ht="13.5" customHeight="1"/>
    <row r="111745" ht="13.5" customHeight="1"/>
    <row r="111747" ht="13.5" customHeight="1"/>
    <row r="111749" ht="13.5" customHeight="1"/>
    <row r="111751" ht="13.5" customHeight="1"/>
    <row r="111753" ht="13.5" customHeight="1"/>
    <row r="111755" ht="13.5" customHeight="1"/>
    <row r="111757" ht="13.5" customHeight="1"/>
    <row r="111759" ht="13.5" customHeight="1"/>
    <row r="111761" ht="13.5" customHeight="1"/>
    <row r="111763" ht="13.5" customHeight="1"/>
    <row r="111765" ht="13.5" customHeight="1"/>
    <row r="111767" ht="13.5" customHeight="1"/>
    <row r="111769" ht="13.5" customHeight="1"/>
    <row r="111771" ht="13.5" customHeight="1"/>
    <row r="111773" ht="13.5" customHeight="1"/>
    <row r="111775" ht="13.5" customHeight="1"/>
    <row r="111777" ht="13.5" customHeight="1"/>
    <row r="111779" ht="13.5" customHeight="1"/>
    <row r="111781" ht="13.5" customHeight="1"/>
    <row r="111783" ht="13.5" customHeight="1"/>
    <row r="111785" ht="13.5" customHeight="1"/>
    <row r="111787" ht="13.5" customHeight="1"/>
    <row r="111789" ht="13.5" customHeight="1"/>
    <row r="111791" ht="13.5" customHeight="1"/>
    <row r="111793" ht="13.5" customHeight="1"/>
    <row r="111795" ht="13.5" customHeight="1"/>
    <row r="111797" ht="13.5" customHeight="1"/>
    <row r="111799" ht="13.5" customHeight="1"/>
    <row r="111801" ht="13.5" customHeight="1"/>
    <row r="111803" ht="13.5" customHeight="1"/>
    <row r="111805" ht="13.5" customHeight="1"/>
    <row r="111807" ht="13.5" customHeight="1"/>
    <row r="111809" ht="13.5" customHeight="1"/>
    <row r="111811" ht="13.5" customHeight="1"/>
    <row r="111813" ht="13.5" customHeight="1"/>
    <row r="111815" ht="13.5" customHeight="1"/>
    <row r="111817" ht="13.5" customHeight="1"/>
    <row r="111819" ht="13.5" customHeight="1"/>
    <row r="111821" ht="13.5" customHeight="1"/>
    <row r="111823" ht="13.5" customHeight="1"/>
    <row r="111825" ht="13.5" customHeight="1"/>
    <row r="111827" ht="13.5" customHeight="1"/>
    <row r="111829" ht="13.5" customHeight="1"/>
    <row r="111831" ht="13.5" customHeight="1"/>
    <row r="111833" ht="13.5" customHeight="1"/>
    <row r="111835" ht="13.5" customHeight="1"/>
    <row r="111837" ht="13.5" customHeight="1"/>
    <row r="111839" ht="13.5" customHeight="1"/>
    <row r="111841" ht="13.5" customHeight="1"/>
    <row r="111843" ht="13.5" customHeight="1"/>
    <row r="111845" ht="13.5" customHeight="1"/>
    <row r="111847" ht="13.5" customHeight="1"/>
    <row r="111849" ht="13.5" customHeight="1"/>
    <row r="111851" ht="13.5" customHeight="1"/>
    <row r="111853" ht="13.5" customHeight="1"/>
    <row r="111855" ht="13.5" customHeight="1"/>
    <row r="111857" ht="13.5" customHeight="1"/>
    <row r="111859" ht="13.5" customHeight="1"/>
    <row r="111861" ht="13.5" customHeight="1"/>
    <row r="111863" ht="13.5" customHeight="1"/>
    <row r="111865" ht="13.5" customHeight="1"/>
    <row r="111867" ht="13.5" customHeight="1"/>
    <row r="111869" ht="13.5" customHeight="1"/>
    <row r="111871" ht="13.5" customHeight="1"/>
    <row r="111873" ht="13.5" customHeight="1"/>
    <row r="111875" ht="13.5" customHeight="1"/>
    <row r="111877" ht="13.5" customHeight="1"/>
    <row r="111879" ht="13.5" customHeight="1"/>
    <row r="111881" ht="13.5" customHeight="1"/>
    <row r="111883" ht="13.5" customHeight="1"/>
    <row r="111885" ht="13.5" customHeight="1"/>
    <row r="111887" ht="13.5" customHeight="1"/>
    <row r="111889" ht="13.5" customHeight="1"/>
    <row r="111891" ht="13.5" customHeight="1"/>
    <row r="111893" ht="13.5" customHeight="1"/>
    <row r="111895" ht="13.5" customHeight="1"/>
    <row r="111897" ht="13.5" customHeight="1"/>
    <row r="111899" ht="13.5" customHeight="1"/>
    <row r="111901" ht="13.5" customHeight="1"/>
    <row r="111903" ht="13.5" customHeight="1"/>
    <row r="111905" ht="13.5" customHeight="1"/>
    <row r="111907" ht="13.5" customHeight="1"/>
    <row r="111909" ht="13.5" customHeight="1"/>
    <row r="111911" ht="13.5" customHeight="1"/>
    <row r="111913" ht="13.5" customHeight="1"/>
    <row r="111915" ht="13.5" customHeight="1"/>
    <row r="111917" ht="13.5" customHeight="1"/>
    <row r="111919" ht="13.5" customHeight="1"/>
    <row r="111921" ht="13.5" customHeight="1"/>
    <row r="111923" ht="13.5" customHeight="1"/>
    <row r="111925" ht="13.5" customHeight="1"/>
    <row r="111927" ht="13.5" customHeight="1"/>
    <row r="111929" ht="13.5" customHeight="1"/>
    <row r="111931" ht="13.5" customHeight="1"/>
    <row r="111933" ht="13.5" customHeight="1"/>
    <row r="111935" ht="13.5" customHeight="1"/>
    <row r="111937" ht="13.5" customHeight="1"/>
    <row r="111939" ht="13.5" customHeight="1"/>
    <row r="111941" ht="13.5" customHeight="1"/>
    <row r="111943" ht="13.5" customHeight="1"/>
    <row r="111945" ht="13.5" customHeight="1"/>
    <row r="111947" ht="13.5" customHeight="1"/>
    <row r="111949" ht="13.5" customHeight="1"/>
    <row r="111951" ht="13.5" customHeight="1"/>
    <row r="111953" ht="13.5" customHeight="1"/>
    <row r="111955" ht="13.5" customHeight="1"/>
    <row r="111957" ht="13.5" customHeight="1"/>
    <row r="111959" ht="13.5" customHeight="1"/>
    <row r="111961" ht="13.5" customHeight="1"/>
    <row r="111963" ht="13.5" customHeight="1"/>
    <row r="111965" ht="13.5" customHeight="1"/>
    <row r="111967" ht="13.5" customHeight="1"/>
    <row r="111969" ht="13.5" customHeight="1"/>
    <row r="111971" ht="13.5" customHeight="1"/>
    <row r="111973" ht="13.5" customHeight="1"/>
    <row r="111975" ht="13.5" customHeight="1"/>
    <row r="111977" ht="13.5" customHeight="1"/>
    <row r="111979" ht="13.5" customHeight="1"/>
    <row r="111981" ht="13.5" customHeight="1"/>
    <row r="111983" ht="13.5" customHeight="1"/>
    <row r="111985" ht="13.5" customHeight="1"/>
    <row r="111987" ht="13.5" customHeight="1"/>
    <row r="111989" ht="13.5" customHeight="1"/>
    <row r="111991" ht="13.5" customHeight="1"/>
    <row r="111993" ht="13.5" customHeight="1"/>
    <row r="111995" ht="13.5" customHeight="1"/>
    <row r="111997" ht="13.5" customHeight="1"/>
    <row r="111999" ht="13.5" customHeight="1"/>
    <row r="112001" ht="13.5" customHeight="1"/>
    <row r="112003" ht="13.5" customHeight="1"/>
    <row r="112005" ht="13.5" customHeight="1"/>
    <row r="112007" ht="13.5" customHeight="1"/>
    <row r="112009" ht="13.5" customHeight="1"/>
    <row r="112011" ht="13.5" customHeight="1"/>
    <row r="112013" ht="13.5" customHeight="1"/>
    <row r="112015" ht="13.5" customHeight="1"/>
    <row r="112017" ht="13.5" customHeight="1"/>
    <row r="112019" ht="13.5" customHeight="1"/>
    <row r="112021" ht="13.5" customHeight="1"/>
    <row r="112023" ht="13.5" customHeight="1"/>
    <row r="112025" ht="13.5" customHeight="1"/>
    <row r="112027" ht="13.5" customHeight="1"/>
    <row r="112029" ht="13.5" customHeight="1"/>
    <row r="112031" ht="13.5" customHeight="1"/>
    <row r="112033" ht="13.5" customHeight="1"/>
    <row r="112035" ht="13.5" customHeight="1"/>
    <row r="112037" ht="13.5" customHeight="1"/>
    <row r="112039" ht="13.5" customHeight="1"/>
    <row r="112041" ht="13.5" customHeight="1"/>
    <row r="112043" ht="13.5" customHeight="1"/>
    <row r="112045" ht="13.5" customHeight="1"/>
    <row r="112047" ht="13.5" customHeight="1"/>
    <row r="112049" ht="13.5" customHeight="1"/>
    <row r="112051" ht="13.5" customHeight="1"/>
    <row r="112053" ht="13.5" customHeight="1"/>
    <row r="112055" ht="13.5" customHeight="1"/>
    <row r="112057" ht="13.5" customHeight="1"/>
    <row r="112059" ht="13.5" customHeight="1"/>
    <row r="112061" ht="13.5" customHeight="1"/>
    <row r="112063" ht="13.5" customHeight="1"/>
    <row r="112065" ht="13.5" customHeight="1"/>
    <row r="112067" ht="13.5" customHeight="1"/>
    <row r="112069" ht="13.5" customHeight="1"/>
    <row r="112071" ht="13.5" customHeight="1"/>
    <row r="112073" ht="13.5" customHeight="1"/>
    <row r="112075" ht="13.5" customHeight="1"/>
    <row r="112077" ht="13.5" customHeight="1"/>
    <row r="112079" ht="13.5" customHeight="1"/>
    <row r="112081" ht="13.5" customHeight="1"/>
    <row r="112083" ht="13.5" customHeight="1"/>
    <row r="112085" ht="13.5" customHeight="1"/>
    <row r="112087" ht="13.5" customHeight="1"/>
    <row r="112089" ht="13.5" customHeight="1"/>
    <row r="112091" ht="13.5" customHeight="1"/>
    <row r="112093" ht="13.5" customHeight="1"/>
    <row r="112095" ht="13.5" customHeight="1"/>
    <row r="112097" ht="13.5" customHeight="1"/>
    <row r="112099" ht="13.5" customHeight="1"/>
    <row r="112101" ht="13.5" customHeight="1"/>
    <row r="112103" ht="13.5" customHeight="1"/>
    <row r="112105" ht="13.5" customHeight="1"/>
    <row r="112107" ht="13.5" customHeight="1"/>
    <row r="112109" ht="13.5" customHeight="1"/>
    <row r="112111" ht="13.5" customHeight="1"/>
    <row r="112113" ht="13.5" customHeight="1"/>
    <row r="112115" ht="13.5" customHeight="1"/>
    <row r="112117" ht="13.5" customHeight="1"/>
    <row r="112119" ht="13.5" customHeight="1"/>
    <row r="112121" ht="13.5" customHeight="1"/>
    <row r="112123" ht="13.5" customHeight="1"/>
    <row r="112125" ht="13.5" customHeight="1"/>
    <row r="112127" ht="13.5" customHeight="1"/>
    <row r="112129" ht="13.5" customHeight="1"/>
    <row r="112131" ht="13.5" customHeight="1"/>
    <row r="112133" ht="13.5" customHeight="1"/>
    <row r="112135" ht="13.5" customHeight="1"/>
    <row r="112137" ht="13.5" customHeight="1"/>
    <row r="112139" ht="13.5" customHeight="1"/>
    <row r="112141" ht="13.5" customHeight="1"/>
    <row r="112143" ht="13.5" customHeight="1"/>
    <row r="112145" ht="13.5" customHeight="1"/>
    <row r="112147" ht="13.5" customHeight="1"/>
    <row r="112149" ht="13.5" customHeight="1"/>
    <row r="112151" ht="13.5" customHeight="1"/>
    <row r="112153" ht="13.5" customHeight="1"/>
    <row r="112155" ht="13.5" customHeight="1"/>
    <row r="112157" ht="13.5" customHeight="1"/>
    <row r="112159" ht="13.5" customHeight="1"/>
    <row r="112161" ht="13.5" customHeight="1"/>
    <row r="112163" ht="13.5" customHeight="1"/>
    <row r="112165" ht="13.5" customHeight="1"/>
    <row r="112167" ht="13.5" customHeight="1"/>
    <row r="112169" ht="13.5" customHeight="1"/>
    <row r="112171" ht="13.5" customHeight="1"/>
    <row r="112173" ht="13.5" customHeight="1"/>
    <row r="112175" ht="13.5" customHeight="1"/>
    <row r="112177" ht="13.5" customHeight="1"/>
    <row r="112179" ht="13.5" customHeight="1"/>
    <row r="112181" ht="13.5" customHeight="1"/>
    <row r="112183" ht="13.5" customHeight="1"/>
    <row r="112185" ht="13.5" customHeight="1"/>
    <row r="112187" ht="13.5" customHeight="1"/>
    <row r="112189" ht="13.5" customHeight="1"/>
    <row r="112191" ht="13.5" customHeight="1"/>
    <row r="112193" ht="13.5" customHeight="1"/>
    <row r="112195" ht="13.5" customHeight="1"/>
    <row r="112197" ht="13.5" customHeight="1"/>
    <row r="112199" ht="13.5" customHeight="1"/>
    <row r="112201" ht="13.5" customHeight="1"/>
    <row r="112203" ht="13.5" customHeight="1"/>
    <row r="112205" ht="13.5" customHeight="1"/>
    <row r="112207" ht="13.5" customHeight="1"/>
    <row r="112209" ht="13.5" customHeight="1"/>
    <row r="112211" ht="13.5" customHeight="1"/>
    <row r="112213" ht="13.5" customHeight="1"/>
    <row r="112215" ht="13.5" customHeight="1"/>
    <row r="112217" ht="13.5" customHeight="1"/>
    <row r="112219" ht="13.5" customHeight="1"/>
    <row r="112221" ht="13.5" customHeight="1"/>
    <row r="112223" ht="13.5" customHeight="1"/>
    <row r="112225" ht="13.5" customHeight="1"/>
    <row r="112227" ht="13.5" customHeight="1"/>
    <row r="112229" ht="13.5" customHeight="1"/>
    <row r="112231" ht="13.5" customHeight="1"/>
    <row r="112233" ht="13.5" customHeight="1"/>
    <row r="112235" ht="13.5" customHeight="1"/>
    <row r="112237" ht="13.5" customHeight="1"/>
    <row r="112239" ht="13.5" customHeight="1"/>
    <row r="112241" ht="13.5" customHeight="1"/>
    <row r="112243" ht="13.5" customHeight="1"/>
    <row r="112245" ht="13.5" customHeight="1"/>
    <row r="112247" ht="13.5" customHeight="1"/>
    <row r="112249" ht="13.5" customHeight="1"/>
    <row r="112251" ht="13.5" customHeight="1"/>
    <row r="112253" ht="13.5" customHeight="1"/>
    <row r="112255" ht="13.5" customHeight="1"/>
    <row r="112257" ht="13.5" customHeight="1"/>
    <row r="112259" ht="13.5" customHeight="1"/>
    <row r="112261" ht="13.5" customHeight="1"/>
    <row r="112263" ht="13.5" customHeight="1"/>
    <row r="112265" ht="13.5" customHeight="1"/>
    <row r="112267" ht="13.5" customHeight="1"/>
    <row r="112269" ht="13.5" customHeight="1"/>
    <row r="112271" ht="13.5" customHeight="1"/>
    <row r="112273" ht="13.5" customHeight="1"/>
    <row r="112275" ht="13.5" customHeight="1"/>
    <row r="112277" ht="13.5" customHeight="1"/>
    <row r="112279" ht="13.5" customHeight="1"/>
    <row r="112281" ht="13.5" customHeight="1"/>
    <row r="112283" ht="13.5" customHeight="1"/>
    <row r="112285" ht="13.5" customHeight="1"/>
    <row r="112287" ht="13.5" customHeight="1"/>
    <row r="112289" ht="13.5" customHeight="1"/>
    <row r="112291" ht="13.5" customHeight="1"/>
    <row r="112293" ht="13.5" customHeight="1"/>
    <row r="112295" ht="13.5" customHeight="1"/>
    <row r="112297" ht="13.5" customHeight="1"/>
    <row r="112299" ht="13.5" customHeight="1"/>
    <row r="112301" ht="13.5" customHeight="1"/>
    <row r="112303" ht="13.5" customHeight="1"/>
    <row r="112305" ht="13.5" customHeight="1"/>
    <row r="112307" ht="13.5" customHeight="1"/>
    <row r="112309" ht="13.5" customHeight="1"/>
    <row r="112311" ht="13.5" customHeight="1"/>
    <row r="112313" ht="13.5" customHeight="1"/>
    <row r="112315" ht="13.5" customHeight="1"/>
    <row r="112317" ht="13.5" customHeight="1"/>
    <row r="112319" ht="13.5" customHeight="1"/>
    <row r="112321" ht="13.5" customHeight="1"/>
    <row r="112323" ht="13.5" customHeight="1"/>
    <row r="112325" ht="13.5" customHeight="1"/>
    <row r="112327" ht="13.5" customHeight="1"/>
    <row r="112329" ht="13.5" customHeight="1"/>
    <row r="112331" ht="13.5" customHeight="1"/>
    <row r="112333" ht="13.5" customHeight="1"/>
    <row r="112335" ht="13.5" customHeight="1"/>
    <row r="112337" ht="13.5" customHeight="1"/>
    <row r="112339" ht="13.5" customHeight="1"/>
    <row r="112341" ht="13.5" customHeight="1"/>
    <row r="112343" ht="13.5" customHeight="1"/>
    <row r="112345" ht="13.5" customHeight="1"/>
    <row r="112347" ht="13.5" customHeight="1"/>
    <row r="112349" ht="13.5" customHeight="1"/>
    <row r="112351" ht="13.5" customHeight="1"/>
    <row r="112353" ht="13.5" customHeight="1"/>
    <row r="112355" ht="13.5" customHeight="1"/>
    <row r="112357" ht="13.5" customHeight="1"/>
    <row r="112359" ht="13.5" customHeight="1"/>
    <row r="112361" ht="13.5" customHeight="1"/>
    <row r="112363" ht="13.5" customHeight="1"/>
    <row r="112365" ht="13.5" customHeight="1"/>
    <row r="112367" ht="13.5" customHeight="1"/>
    <row r="112369" ht="13.5" customHeight="1"/>
    <row r="112371" ht="13.5" customHeight="1"/>
    <row r="112373" ht="13.5" customHeight="1"/>
    <row r="112375" ht="13.5" customHeight="1"/>
    <row r="112377" ht="13.5" customHeight="1"/>
    <row r="112379" ht="13.5" customHeight="1"/>
    <row r="112381" ht="13.5" customHeight="1"/>
    <row r="112383" ht="13.5" customHeight="1"/>
    <row r="112385" ht="13.5" customHeight="1"/>
    <row r="112387" ht="13.5" customHeight="1"/>
    <row r="112389" ht="13.5" customHeight="1"/>
    <row r="112391" ht="13.5" customHeight="1"/>
    <row r="112393" ht="13.5" customHeight="1"/>
    <row r="112395" ht="13.5" customHeight="1"/>
    <row r="112397" ht="13.5" customHeight="1"/>
    <row r="112399" ht="13.5" customHeight="1"/>
    <row r="112401" ht="13.5" customHeight="1"/>
    <row r="112403" ht="13.5" customHeight="1"/>
    <row r="112405" ht="13.5" customHeight="1"/>
    <row r="112407" ht="13.5" customHeight="1"/>
    <row r="112409" ht="13.5" customHeight="1"/>
    <row r="112411" ht="13.5" customHeight="1"/>
    <row r="112413" ht="13.5" customHeight="1"/>
    <row r="112415" ht="13.5" customHeight="1"/>
    <row r="112417" ht="13.5" customHeight="1"/>
    <row r="112419" ht="13.5" customHeight="1"/>
    <row r="112421" ht="13.5" customHeight="1"/>
    <row r="112423" ht="13.5" customHeight="1"/>
    <row r="112425" ht="13.5" customHeight="1"/>
    <row r="112427" ht="13.5" customHeight="1"/>
    <row r="112429" ht="13.5" customHeight="1"/>
    <row r="112431" ht="13.5" customHeight="1"/>
    <row r="112433" ht="13.5" customHeight="1"/>
    <row r="112435" ht="13.5" customHeight="1"/>
    <row r="112437" ht="13.5" customHeight="1"/>
    <row r="112439" ht="13.5" customHeight="1"/>
    <row r="112441" ht="13.5" customHeight="1"/>
    <row r="112443" ht="13.5" customHeight="1"/>
    <row r="112445" ht="13.5" customHeight="1"/>
    <row r="112447" ht="13.5" customHeight="1"/>
    <row r="112449" ht="13.5" customHeight="1"/>
    <row r="112451" ht="13.5" customHeight="1"/>
    <row r="112453" ht="13.5" customHeight="1"/>
    <row r="112455" ht="13.5" customHeight="1"/>
    <row r="112457" ht="13.5" customHeight="1"/>
    <row r="112459" ht="13.5" customHeight="1"/>
    <row r="112461" ht="13.5" customHeight="1"/>
    <row r="112463" ht="13.5" customHeight="1"/>
    <row r="112465" ht="13.5" customHeight="1"/>
    <row r="112467" ht="13.5" customHeight="1"/>
    <row r="112469" ht="13.5" customHeight="1"/>
    <row r="112471" ht="13.5" customHeight="1"/>
    <row r="112473" ht="13.5" customHeight="1"/>
    <row r="112475" ht="13.5" customHeight="1"/>
    <row r="112477" ht="13.5" customHeight="1"/>
    <row r="112479" ht="13.5" customHeight="1"/>
    <row r="112481" ht="13.5" customHeight="1"/>
    <row r="112483" ht="13.5" customHeight="1"/>
    <row r="112485" ht="13.5" customHeight="1"/>
    <row r="112487" ht="13.5" customHeight="1"/>
    <row r="112489" ht="13.5" customHeight="1"/>
    <row r="112491" ht="13.5" customHeight="1"/>
    <row r="112493" ht="13.5" customHeight="1"/>
    <row r="112495" ht="13.5" customHeight="1"/>
    <row r="112497" ht="13.5" customHeight="1"/>
    <row r="112499" ht="13.5" customHeight="1"/>
    <row r="112501" ht="13.5" customHeight="1"/>
    <row r="112503" ht="13.5" customHeight="1"/>
    <row r="112505" ht="13.5" customHeight="1"/>
    <row r="112507" ht="13.5" customHeight="1"/>
    <row r="112509" ht="13.5" customHeight="1"/>
    <row r="112511" ht="13.5" customHeight="1"/>
    <row r="112513" ht="13.5" customHeight="1"/>
    <row r="112515" ht="13.5" customHeight="1"/>
    <row r="112517" ht="13.5" customHeight="1"/>
    <row r="112519" ht="13.5" customHeight="1"/>
    <row r="112521" ht="13.5" customHeight="1"/>
    <row r="112523" ht="13.5" customHeight="1"/>
    <row r="112525" ht="13.5" customHeight="1"/>
    <row r="112527" ht="13.5" customHeight="1"/>
    <row r="112529" ht="13.5" customHeight="1"/>
    <row r="112531" ht="13.5" customHeight="1"/>
    <row r="112533" ht="13.5" customHeight="1"/>
    <row r="112535" ht="13.5" customHeight="1"/>
    <row r="112537" ht="13.5" customHeight="1"/>
    <row r="112539" ht="13.5" customHeight="1"/>
    <row r="112541" ht="13.5" customHeight="1"/>
    <row r="112543" ht="13.5" customHeight="1"/>
    <row r="112545" ht="13.5" customHeight="1"/>
    <row r="112547" ht="13.5" customHeight="1"/>
    <row r="112549" ht="13.5" customHeight="1"/>
    <row r="112551" ht="13.5" customHeight="1"/>
    <row r="112553" ht="13.5" customHeight="1"/>
    <row r="112555" ht="13.5" customHeight="1"/>
    <row r="112557" ht="13.5" customHeight="1"/>
    <row r="112559" ht="13.5" customHeight="1"/>
    <row r="112561" ht="13.5" customHeight="1"/>
    <row r="112563" ht="13.5" customHeight="1"/>
    <row r="112565" ht="13.5" customHeight="1"/>
    <row r="112567" ht="13.5" customHeight="1"/>
    <row r="112569" ht="13.5" customHeight="1"/>
    <row r="112571" ht="13.5" customHeight="1"/>
    <row r="112573" ht="13.5" customHeight="1"/>
    <row r="112575" ht="13.5" customHeight="1"/>
    <row r="112577" ht="13.5" customHeight="1"/>
    <row r="112579" ht="13.5" customHeight="1"/>
    <row r="112581" ht="13.5" customHeight="1"/>
    <row r="112583" ht="13.5" customHeight="1"/>
    <row r="112585" ht="13.5" customHeight="1"/>
    <row r="112587" ht="13.5" customHeight="1"/>
    <row r="112589" ht="13.5" customHeight="1"/>
    <row r="112591" ht="13.5" customHeight="1"/>
    <row r="112593" ht="13.5" customHeight="1"/>
    <row r="112595" ht="13.5" customHeight="1"/>
    <row r="112597" ht="13.5" customHeight="1"/>
    <row r="112599" ht="13.5" customHeight="1"/>
    <row r="112601" ht="13.5" customHeight="1"/>
    <row r="112603" ht="13.5" customHeight="1"/>
    <row r="112605" ht="13.5" customHeight="1"/>
    <row r="112607" ht="13.5" customHeight="1"/>
    <row r="112609" ht="13.5" customHeight="1"/>
    <row r="112611" ht="13.5" customHeight="1"/>
    <row r="112613" ht="13.5" customHeight="1"/>
    <row r="112615" ht="13.5" customHeight="1"/>
    <row r="112617" ht="13.5" customHeight="1"/>
    <row r="112619" ht="13.5" customHeight="1"/>
    <row r="112621" ht="13.5" customHeight="1"/>
    <row r="112623" ht="13.5" customHeight="1"/>
    <row r="112625" ht="13.5" customHeight="1"/>
    <row r="112627" ht="13.5" customHeight="1"/>
    <row r="112629" ht="13.5" customHeight="1"/>
    <row r="112631" ht="13.5" customHeight="1"/>
    <row r="112633" ht="13.5" customHeight="1"/>
    <row r="112635" ht="13.5" customHeight="1"/>
    <row r="112637" ht="13.5" customHeight="1"/>
    <row r="112639" ht="13.5" customHeight="1"/>
    <row r="112641" ht="13.5" customHeight="1"/>
    <row r="112643" ht="13.5" customHeight="1"/>
    <row r="112645" ht="13.5" customHeight="1"/>
    <row r="112647" ht="13.5" customHeight="1"/>
    <row r="112649" ht="13.5" customHeight="1"/>
    <row r="112651" ht="13.5" customHeight="1"/>
    <row r="112653" ht="13.5" customHeight="1"/>
    <row r="112655" ht="13.5" customHeight="1"/>
    <row r="112657" ht="13.5" customHeight="1"/>
    <row r="112659" ht="13.5" customHeight="1"/>
    <row r="112661" ht="13.5" customHeight="1"/>
    <row r="112663" ht="13.5" customHeight="1"/>
    <row r="112665" ht="13.5" customHeight="1"/>
    <row r="112667" ht="13.5" customHeight="1"/>
    <row r="112669" ht="13.5" customHeight="1"/>
    <row r="112671" ht="13.5" customHeight="1"/>
    <row r="112673" ht="13.5" customHeight="1"/>
    <row r="112675" ht="13.5" customHeight="1"/>
    <row r="112677" ht="13.5" customHeight="1"/>
    <row r="112679" ht="13.5" customHeight="1"/>
    <row r="112681" ht="13.5" customHeight="1"/>
    <row r="112683" ht="13.5" customHeight="1"/>
    <row r="112685" ht="13.5" customHeight="1"/>
    <row r="112687" ht="13.5" customHeight="1"/>
    <row r="112689" ht="13.5" customHeight="1"/>
    <row r="112691" ht="13.5" customHeight="1"/>
    <row r="112693" ht="13.5" customHeight="1"/>
    <row r="112695" ht="13.5" customHeight="1"/>
    <row r="112697" ht="13.5" customHeight="1"/>
    <row r="112699" ht="13.5" customHeight="1"/>
    <row r="112701" ht="13.5" customHeight="1"/>
    <row r="112703" ht="13.5" customHeight="1"/>
    <row r="112705" ht="13.5" customHeight="1"/>
    <row r="112707" ht="13.5" customHeight="1"/>
    <row r="112709" ht="13.5" customHeight="1"/>
    <row r="112711" ht="13.5" customHeight="1"/>
    <row r="112713" ht="13.5" customHeight="1"/>
    <row r="112715" ht="13.5" customHeight="1"/>
    <row r="112717" ht="13.5" customHeight="1"/>
    <row r="112719" ht="13.5" customHeight="1"/>
    <row r="112721" ht="13.5" customHeight="1"/>
    <row r="112723" ht="13.5" customHeight="1"/>
    <row r="112725" ht="13.5" customHeight="1"/>
    <row r="112727" ht="13.5" customHeight="1"/>
    <row r="112729" ht="13.5" customHeight="1"/>
    <row r="112731" ht="13.5" customHeight="1"/>
    <row r="112733" ht="13.5" customHeight="1"/>
    <row r="112735" ht="13.5" customHeight="1"/>
    <row r="112737" ht="13.5" customHeight="1"/>
    <row r="112739" ht="13.5" customHeight="1"/>
    <row r="112741" ht="13.5" customHeight="1"/>
    <row r="112743" ht="13.5" customHeight="1"/>
    <row r="112745" ht="13.5" customHeight="1"/>
    <row r="112747" ht="13.5" customHeight="1"/>
    <row r="112749" ht="13.5" customHeight="1"/>
    <row r="112751" ht="13.5" customHeight="1"/>
    <row r="112753" ht="13.5" customHeight="1"/>
    <row r="112755" ht="13.5" customHeight="1"/>
    <row r="112757" ht="13.5" customHeight="1"/>
    <row r="112759" ht="13.5" customHeight="1"/>
    <row r="112761" ht="13.5" customHeight="1"/>
    <row r="112763" ht="13.5" customHeight="1"/>
    <row r="112765" ht="13.5" customHeight="1"/>
    <row r="112767" ht="13.5" customHeight="1"/>
    <row r="112769" ht="13.5" customHeight="1"/>
    <row r="112771" ht="13.5" customHeight="1"/>
    <row r="112773" ht="13.5" customHeight="1"/>
    <row r="112775" ht="13.5" customHeight="1"/>
    <row r="112777" ht="13.5" customHeight="1"/>
    <row r="112779" ht="13.5" customHeight="1"/>
    <row r="112781" ht="13.5" customHeight="1"/>
    <row r="112783" ht="13.5" customHeight="1"/>
    <row r="112785" ht="13.5" customHeight="1"/>
    <row r="112787" ht="13.5" customHeight="1"/>
    <row r="112789" ht="13.5" customHeight="1"/>
    <row r="112791" ht="13.5" customHeight="1"/>
    <row r="112793" ht="13.5" customHeight="1"/>
    <row r="112795" ht="13.5" customHeight="1"/>
    <row r="112797" ht="13.5" customHeight="1"/>
    <row r="112799" ht="13.5" customHeight="1"/>
    <row r="112801" ht="13.5" customHeight="1"/>
    <row r="112803" ht="13.5" customHeight="1"/>
    <row r="112805" ht="13.5" customHeight="1"/>
    <row r="112807" ht="13.5" customHeight="1"/>
    <row r="112809" ht="13.5" customHeight="1"/>
    <row r="112811" ht="13.5" customHeight="1"/>
    <row r="112813" ht="13.5" customHeight="1"/>
    <row r="112815" ht="13.5" customHeight="1"/>
    <row r="112817" ht="13.5" customHeight="1"/>
    <row r="112819" ht="13.5" customHeight="1"/>
    <row r="112821" ht="13.5" customHeight="1"/>
    <row r="112823" ht="13.5" customHeight="1"/>
    <row r="112825" ht="13.5" customHeight="1"/>
    <row r="112827" ht="13.5" customHeight="1"/>
    <row r="112829" ht="13.5" customHeight="1"/>
    <row r="112831" ht="13.5" customHeight="1"/>
    <row r="112833" ht="13.5" customHeight="1"/>
    <row r="112835" ht="13.5" customHeight="1"/>
    <row r="112837" ht="13.5" customHeight="1"/>
    <row r="112839" ht="13.5" customHeight="1"/>
    <row r="112841" ht="13.5" customHeight="1"/>
    <row r="112843" ht="13.5" customHeight="1"/>
    <row r="112845" ht="13.5" customHeight="1"/>
    <row r="112847" ht="13.5" customHeight="1"/>
    <row r="112849" ht="13.5" customHeight="1"/>
    <row r="112851" ht="13.5" customHeight="1"/>
    <row r="112853" ht="13.5" customHeight="1"/>
    <row r="112855" ht="13.5" customHeight="1"/>
    <row r="112857" ht="13.5" customHeight="1"/>
    <row r="112859" ht="13.5" customHeight="1"/>
    <row r="112861" ht="13.5" customHeight="1"/>
    <row r="112863" ht="13.5" customHeight="1"/>
    <row r="112865" ht="13.5" customHeight="1"/>
    <row r="112867" ht="13.5" customHeight="1"/>
    <row r="112869" ht="13.5" customHeight="1"/>
    <row r="112871" ht="13.5" customHeight="1"/>
    <row r="112873" ht="13.5" customHeight="1"/>
    <row r="112875" ht="13.5" customHeight="1"/>
    <row r="112877" ht="13.5" customHeight="1"/>
    <row r="112879" ht="13.5" customHeight="1"/>
    <row r="112881" ht="13.5" customHeight="1"/>
    <row r="112883" ht="13.5" customHeight="1"/>
    <row r="112885" ht="13.5" customHeight="1"/>
    <row r="112887" ht="13.5" customHeight="1"/>
    <row r="112889" ht="13.5" customHeight="1"/>
    <row r="112891" ht="13.5" customHeight="1"/>
    <row r="112893" ht="13.5" customHeight="1"/>
    <row r="112895" ht="13.5" customHeight="1"/>
    <row r="112897" ht="13.5" customHeight="1"/>
    <row r="112899" ht="13.5" customHeight="1"/>
    <row r="112901" ht="13.5" customHeight="1"/>
    <row r="112903" ht="13.5" customHeight="1"/>
    <row r="112905" ht="13.5" customHeight="1"/>
    <row r="112907" ht="13.5" customHeight="1"/>
    <row r="112909" ht="13.5" customHeight="1"/>
    <row r="112911" ht="13.5" customHeight="1"/>
    <row r="112913" ht="13.5" customHeight="1"/>
    <row r="112915" ht="13.5" customHeight="1"/>
    <row r="112917" ht="13.5" customHeight="1"/>
    <row r="112919" ht="13.5" customHeight="1"/>
    <row r="112921" ht="13.5" customHeight="1"/>
    <row r="112923" ht="13.5" customHeight="1"/>
    <row r="112925" ht="13.5" customHeight="1"/>
    <row r="112927" ht="13.5" customHeight="1"/>
    <row r="112929" ht="13.5" customHeight="1"/>
    <row r="112931" ht="13.5" customHeight="1"/>
    <row r="112933" ht="13.5" customHeight="1"/>
    <row r="112935" ht="13.5" customHeight="1"/>
    <row r="112937" ht="13.5" customHeight="1"/>
    <row r="112939" ht="13.5" customHeight="1"/>
    <row r="112941" ht="13.5" customHeight="1"/>
    <row r="112943" ht="13.5" customHeight="1"/>
    <row r="112945" ht="13.5" customHeight="1"/>
    <row r="112947" ht="13.5" customHeight="1"/>
    <row r="112949" ht="13.5" customHeight="1"/>
    <row r="112951" ht="13.5" customHeight="1"/>
    <row r="112953" ht="13.5" customHeight="1"/>
    <row r="112955" ht="13.5" customHeight="1"/>
    <row r="112957" ht="13.5" customHeight="1"/>
    <row r="112959" ht="13.5" customHeight="1"/>
    <row r="112961" ht="13.5" customHeight="1"/>
    <row r="112963" ht="13.5" customHeight="1"/>
    <row r="112965" ht="13.5" customHeight="1"/>
    <row r="112967" ht="13.5" customHeight="1"/>
    <row r="112969" ht="13.5" customHeight="1"/>
    <row r="112971" ht="13.5" customHeight="1"/>
    <row r="112973" ht="13.5" customHeight="1"/>
    <row r="112975" ht="13.5" customHeight="1"/>
    <row r="112977" ht="13.5" customHeight="1"/>
    <row r="112979" ht="13.5" customHeight="1"/>
    <row r="112981" ht="13.5" customHeight="1"/>
    <row r="112983" ht="13.5" customHeight="1"/>
    <row r="112985" ht="13.5" customHeight="1"/>
    <row r="112987" ht="13.5" customHeight="1"/>
    <row r="112989" ht="13.5" customHeight="1"/>
    <row r="112991" ht="13.5" customHeight="1"/>
    <row r="112993" ht="13.5" customHeight="1"/>
    <row r="112995" ht="13.5" customHeight="1"/>
    <row r="112997" ht="13.5" customHeight="1"/>
    <row r="112999" ht="13.5" customHeight="1"/>
    <row r="113001" ht="13.5" customHeight="1"/>
    <row r="113003" ht="13.5" customHeight="1"/>
    <row r="113005" ht="13.5" customHeight="1"/>
    <row r="113007" ht="13.5" customHeight="1"/>
    <row r="113009" ht="13.5" customHeight="1"/>
    <row r="113011" ht="13.5" customHeight="1"/>
    <row r="113013" ht="13.5" customHeight="1"/>
    <row r="113015" ht="13.5" customHeight="1"/>
    <row r="113017" ht="13.5" customHeight="1"/>
    <row r="113019" ht="13.5" customHeight="1"/>
    <row r="113021" ht="13.5" customHeight="1"/>
    <row r="113023" ht="13.5" customHeight="1"/>
    <row r="113025" ht="13.5" customHeight="1"/>
    <row r="113027" ht="13.5" customHeight="1"/>
    <row r="113029" ht="13.5" customHeight="1"/>
    <row r="113031" ht="13.5" customHeight="1"/>
    <row r="113033" ht="13.5" customHeight="1"/>
    <row r="113035" ht="13.5" customHeight="1"/>
    <row r="113037" ht="13.5" customHeight="1"/>
    <row r="113039" ht="13.5" customHeight="1"/>
    <row r="113041" ht="13.5" customHeight="1"/>
    <row r="113043" ht="13.5" customHeight="1"/>
    <row r="113045" ht="13.5" customHeight="1"/>
    <row r="113047" ht="13.5" customHeight="1"/>
    <row r="113049" ht="13.5" customHeight="1"/>
    <row r="113051" ht="13.5" customHeight="1"/>
    <row r="113053" ht="13.5" customHeight="1"/>
    <row r="113055" ht="13.5" customHeight="1"/>
    <row r="113057" ht="13.5" customHeight="1"/>
    <row r="113059" ht="13.5" customHeight="1"/>
    <row r="113061" ht="13.5" customHeight="1"/>
    <row r="113063" ht="13.5" customHeight="1"/>
    <row r="113065" ht="13.5" customHeight="1"/>
    <row r="113067" ht="13.5" customHeight="1"/>
    <row r="113069" ht="13.5" customHeight="1"/>
    <row r="113071" ht="13.5" customHeight="1"/>
    <row r="113073" ht="13.5" customHeight="1"/>
    <row r="113075" ht="13.5" customHeight="1"/>
    <row r="113077" ht="13.5" customHeight="1"/>
    <row r="113079" ht="13.5" customHeight="1"/>
    <row r="113081" ht="13.5" customHeight="1"/>
    <row r="113083" ht="13.5" customHeight="1"/>
    <row r="113085" ht="13.5" customHeight="1"/>
    <row r="113087" ht="13.5" customHeight="1"/>
    <row r="113089" ht="13.5" customHeight="1"/>
    <row r="113091" ht="13.5" customHeight="1"/>
    <row r="113093" ht="13.5" customHeight="1"/>
    <row r="113095" ht="13.5" customHeight="1"/>
    <row r="113097" ht="13.5" customHeight="1"/>
    <row r="113099" ht="13.5" customHeight="1"/>
    <row r="113101" ht="13.5" customHeight="1"/>
    <row r="113103" ht="13.5" customHeight="1"/>
    <row r="113105" ht="13.5" customHeight="1"/>
    <row r="113107" ht="13.5" customHeight="1"/>
    <row r="113109" ht="13.5" customHeight="1"/>
    <row r="113111" ht="13.5" customHeight="1"/>
    <row r="113113" ht="13.5" customHeight="1"/>
    <row r="113115" ht="13.5" customHeight="1"/>
    <row r="113117" ht="13.5" customHeight="1"/>
    <row r="113119" ht="13.5" customHeight="1"/>
    <row r="113121" ht="13.5" customHeight="1"/>
    <row r="113123" ht="13.5" customHeight="1"/>
    <row r="113125" ht="13.5" customHeight="1"/>
    <row r="113127" ht="13.5" customHeight="1"/>
    <row r="113129" ht="13.5" customHeight="1"/>
    <row r="113131" ht="13.5" customHeight="1"/>
    <row r="113133" ht="13.5" customHeight="1"/>
    <row r="113135" ht="13.5" customHeight="1"/>
    <row r="113137" ht="13.5" customHeight="1"/>
    <row r="113139" ht="13.5" customHeight="1"/>
    <row r="113141" ht="13.5" customHeight="1"/>
    <row r="113143" ht="13.5" customHeight="1"/>
    <row r="113145" ht="13.5" customHeight="1"/>
    <row r="113147" ht="13.5" customHeight="1"/>
    <row r="113149" ht="13.5" customHeight="1"/>
    <row r="113151" ht="13.5" customHeight="1"/>
    <row r="113153" ht="13.5" customHeight="1"/>
    <row r="113155" ht="13.5" customHeight="1"/>
    <row r="113157" ht="13.5" customHeight="1"/>
    <row r="113159" ht="13.5" customHeight="1"/>
    <row r="113161" ht="13.5" customHeight="1"/>
    <row r="113163" ht="13.5" customHeight="1"/>
    <row r="113165" ht="13.5" customHeight="1"/>
    <row r="113167" ht="13.5" customHeight="1"/>
    <row r="113169" ht="13.5" customHeight="1"/>
    <row r="113171" ht="13.5" customHeight="1"/>
    <row r="113173" ht="13.5" customHeight="1"/>
    <row r="113175" ht="13.5" customHeight="1"/>
    <row r="113177" ht="13.5" customHeight="1"/>
    <row r="113179" ht="13.5" customHeight="1"/>
    <row r="113181" ht="13.5" customHeight="1"/>
    <row r="113183" ht="13.5" customHeight="1"/>
    <row r="113185" ht="13.5" customHeight="1"/>
    <row r="113187" ht="13.5" customHeight="1"/>
    <row r="113189" ht="13.5" customHeight="1"/>
    <row r="113191" ht="13.5" customHeight="1"/>
    <row r="113193" ht="13.5" customHeight="1"/>
    <row r="113195" ht="13.5" customHeight="1"/>
    <row r="113197" ht="13.5" customHeight="1"/>
    <row r="113199" ht="13.5" customHeight="1"/>
    <row r="113201" ht="13.5" customHeight="1"/>
    <row r="113203" ht="13.5" customHeight="1"/>
    <row r="113205" ht="13.5" customHeight="1"/>
    <row r="113207" ht="13.5" customHeight="1"/>
    <row r="113209" ht="13.5" customHeight="1"/>
    <row r="113211" ht="13.5" customHeight="1"/>
    <row r="113213" ht="13.5" customHeight="1"/>
    <row r="113215" ht="13.5" customHeight="1"/>
    <row r="113217" ht="13.5" customHeight="1"/>
    <row r="113219" ht="13.5" customHeight="1"/>
    <row r="113221" ht="13.5" customHeight="1"/>
    <row r="113223" ht="13.5" customHeight="1"/>
    <row r="113225" ht="13.5" customHeight="1"/>
    <row r="113227" ht="13.5" customHeight="1"/>
    <row r="113229" ht="13.5" customHeight="1"/>
    <row r="113231" ht="13.5" customHeight="1"/>
    <row r="113233" ht="13.5" customHeight="1"/>
    <row r="113235" ht="13.5" customHeight="1"/>
    <row r="113237" ht="13.5" customHeight="1"/>
    <row r="113239" ht="13.5" customHeight="1"/>
    <row r="113241" ht="13.5" customHeight="1"/>
    <row r="113243" ht="13.5" customHeight="1"/>
    <row r="113245" ht="13.5" customHeight="1"/>
    <row r="113247" ht="13.5" customHeight="1"/>
    <row r="113249" ht="13.5" customHeight="1"/>
    <row r="113251" ht="13.5" customHeight="1"/>
    <row r="113253" ht="13.5" customHeight="1"/>
    <row r="113255" ht="13.5" customHeight="1"/>
    <row r="113257" ht="13.5" customHeight="1"/>
    <row r="113259" ht="13.5" customHeight="1"/>
    <row r="113261" ht="13.5" customHeight="1"/>
    <row r="113263" ht="13.5" customHeight="1"/>
    <row r="113265" ht="13.5" customHeight="1"/>
    <row r="113267" ht="13.5" customHeight="1"/>
    <row r="113269" ht="13.5" customHeight="1"/>
    <row r="113271" ht="13.5" customHeight="1"/>
    <row r="113273" ht="13.5" customHeight="1"/>
    <row r="113275" ht="13.5" customHeight="1"/>
    <row r="113277" ht="13.5" customHeight="1"/>
    <row r="113279" ht="13.5" customHeight="1"/>
    <row r="113281" ht="13.5" customHeight="1"/>
    <row r="113283" ht="13.5" customHeight="1"/>
    <row r="113285" ht="13.5" customHeight="1"/>
    <row r="113287" ht="13.5" customHeight="1"/>
    <row r="113289" ht="13.5" customHeight="1"/>
    <row r="113291" ht="13.5" customHeight="1"/>
    <row r="113293" ht="13.5" customHeight="1"/>
    <row r="113295" ht="13.5" customHeight="1"/>
    <row r="113297" ht="13.5" customHeight="1"/>
    <row r="113299" ht="13.5" customHeight="1"/>
    <row r="113301" ht="13.5" customHeight="1"/>
    <row r="113303" ht="13.5" customHeight="1"/>
    <row r="113305" ht="13.5" customHeight="1"/>
    <row r="113307" ht="13.5" customHeight="1"/>
    <row r="113309" ht="13.5" customHeight="1"/>
    <row r="113311" ht="13.5" customHeight="1"/>
    <row r="113313" ht="13.5" customHeight="1"/>
    <row r="113315" ht="13.5" customHeight="1"/>
    <row r="113317" ht="13.5" customHeight="1"/>
    <row r="113319" ht="13.5" customHeight="1"/>
    <row r="113321" ht="13.5" customHeight="1"/>
    <row r="113323" ht="13.5" customHeight="1"/>
    <row r="113325" ht="13.5" customHeight="1"/>
    <row r="113327" ht="13.5" customHeight="1"/>
    <row r="113329" ht="13.5" customHeight="1"/>
    <row r="113331" ht="13.5" customHeight="1"/>
    <row r="113333" ht="13.5" customHeight="1"/>
    <row r="113335" ht="13.5" customHeight="1"/>
    <row r="113337" ht="13.5" customHeight="1"/>
    <row r="113339" ht="13.5" customHeight="1"/>
    <row r="113341" ht="13.5" customHeight="1"/>
    <row r="113343" ht="13.5" customHeight="1"/>
    <row r="113345" ht="13.5" customHeight="1"/>
    <row r="113347" ht="13.5" customHeight="1"/>
    <row r="113349" ht="13.5" customHeight="1"/>
    <row r="113351" ht="13.5" customHeight="1"/>
    <row r="113353" ht="13.5" customHeight="1"/>
    <row r="113355" ht="13.5" customHeight="1"/>
    <row r="113357" ht="13.5" customHeight="1"/>
    <row r="113359" ht="13.5" customHeight="1"/>
    <row r="113361" ht="13.5" customHeight="1"/>
    <row r="113363" ht="13.5" customHeight="1"/>
    <row r="113365" ht="13.5" customHeight="1"/>
    <row r="113367" ht="13.5" customHeight="1"/>
    <row r="113369" ht="13.5" customHeight="1"/>
    <row r="113371" ht="13.5" customHeight="1"/>
    <row r="113373" ht="13.5" customHeight="1"/>
    <row r="113375" ht="13.5" customHeight="1"/>
    <row r="113377" ht="13.5" customHeight="1"/>
    <row r="113379" ht="13.5" customHeight="1"/>
    <row r="113381" ht="13.5" customHeight="1"/>
    <row r="113383" ht="13.5" customHeight="1"/>
    <row r="113385" ht="13.5" customHeight="1"/>
    <row r="113387" ht="13.5" customHeight="1"/>
    <row r="113389" ht="13.5" customHeight="1"/>
    <row r="113391" ht="13.5" customHeight="1"/>
    <row r="113393" ht="13.5" customHeight="1"/>
    <row r="113395" ht="13.5" customHeight="1"/>
    <row r="113397" ht="13.5" customHeight="1"/>
    <row r="113399" ht="13.5" customHeight="1"/>
    <row r="113401" ht="13.5" customHeight="1"/>
    <row r="113403" ht="13.5" customHeight="1"/>
    <row r="113405" ht="13.5" customHeight="1"/>
    <row r="113407" ht="13.5" customHeight="1"/>
    <row r="113409" ht="13.5" customHeight="1"/>
    <row r="113411" ht="13.5" customHeight="1"/>
    <row r="113413" ht="13.5" customHeight="1"/>
    <row r="113415" ht="13.5" customHeight="1"/>
    <row r="113417" ht="13.5" customHeight="1"/>
    <row r="113419" ht="13.5" customHeight="1"/>
    <row r="113421" ht="13.5" customHeight="1"/>
    <row r="113423" ht="13.5" customHeight="1"/>
    <row r="113425" ht="13.5" customHeight="1"/>
    <row r="113427" ht="13.5" customHeight="1"/>
    <row r="113429" ht="13.5" customHeight="1"/>
    <row r="113431" ht="13.5" customHeight="1"/>
    <row r="113433" ht="13.5" customHeight="1"/>
    <row r="113435" ht="13.5" customHeight="1"/>
    <row r="113437" ht="13.5" customHeight="1"/>
    <row r="113439" ht="13.5" customHeight="1"/>
    <row r="113441" ht="13.5" customHeight="1"/>
    <row r="113443" ht="13.5" customHeight="1"/>
    <row r="113445" ht="13.5" customHeight="1"/>
    <row r="113447" ht="13.5" customHeight="1"/>
    <row r="113449" ht="13.5" customHeight="1"/>
    <row r="113451" ht="13.5" customHeight="1"/>
    <row r="113453" ht="13.5" customHeight="1"/>
    <row r="113455" ht="13.5" customHeight="1"/>
    <row r="113457" ht="13.5" customHeight="1"/>
    <row r="113459" ht="13.5" customHeight="1"/>
    <row r="113461" ht="13.5" customHeight="1"/>
    <row r="113463" ht="13.5" customHeight="1"/>
    <row r="113465" ht="13.5" customHeight="1"/>
    <row r="113467" ht="13.5" customHeight="1"/>
    <row r="113469" ht="13.5" customHeight="1"/>
    <row r="113471" ht="13.5" customHeight="1"/>
    <row r="113473" ht="13.5" customHeight="1"/>
    <row r="113475" ht="13.5" customHeight="1"/>
    <row r="113477" ht="13.5" customHeight="1"/>
    <row r="113479" ht="13.5" customHeight="1"/>
    <row r="113481" ht="13.5" customHeight="1"/>
    <row r="113483" ht="13.5" customHeight="1"/>
    <row r="113485" ht="13.5" customHeight="1"/>
    <row r="113487" ht="13.5" customHeight="1"/>
    <row r="113489" ht="13.5" customHeight="1"/>
    <row r="113491" ht="13.5" customHeight="1"/>
    <row r="113493" ht="13.5" customHeight="1"/>
    <row r="113495" ht="13.5" customHeight="1"/>
    <row r="113497" ht="13.5" customHeight="1"/>
    <row r="113499" ht="13.5" customHeight="1"/>
    <row r="113501" ht="13.5" customHeight="1"/>
    <row r="113503" ht="13.5" customHeight="1"/>
    <row r="113505" ht="13.5" customHeight="1"/>
    <row r="113507" ht="13.5" customHeight="1"/>
    <row r="113509" ht="13.5" customHeight="1"/>
    <row r="113511" ht="13.5" customHeight="1"/>
    <row r="113513" ht="13.5" customHeight="1"/>
    <row r="113515" ht="13.5" customHeight="1"/>
    <row r="113517" ht="13.5" customHeight="1"/>
    <row r="113519" ht="13.5" customHeight="1"/>
    <row r="113521" ht="13.5" customHeight="1"/>
    <row r="113523" ht="13.5" customHeight="1"/>
    <row r="113525" ht="13.5" customHeight="1"/>
    <row r="113527" ht="13.5" customHeight="1"/>
    <row r="113529" ht="13.5" customHeight="1"/>
    <row r="113531" ht="13.5" customHeight="1"/>
    <row r="113533" ht="13.5" customHeight="1"/>
    <row r="113535" ht="13.5" customHeight="1"/>
    <row r="113537" ht="13.5" customHeight="1"/>
    <row r="113539" ht="13.5" customHeight="1"/>
    <row r="113541" ht="13.5" customHeight="1"/>
    <row r="113543" ht="13.5" customHeight="1"/>
    <row r="113545" ht="13.5" customHeight="1"/>
    <row r="113547" ht="13.5" customHeight="1"/>
    <row r="113549" ht="13.5" customHeight="1"/>
    <row r="113551" ht="13.5" customHeight="1"/>
    <row r="113553" ht="13.5" customHeight="1"/>
    <row r="113555" ht="13.5" customHeight="1"/>
    <row r="113557" ht="13.5" customHeight="1"/>
    <row r="113559" ht="13.5" customHeight="1"/>
    <row r="113561" ht="13.5" customHeight="1"/>
    <row r="113563" ht="13.5" customHeight="1"/>
    <row r="113565" ht="13.5" customHeight="1"/>
    <row r="113567" ht="13.5" customHeight="1"/>
    <row r="113569" ht="13.5" customHeight="1"/>
    <row r="113571" ht="13.5" customHeight="1"/>
    <row r="113573" ht="13.5" customHeight="1"/>
    <row r="113575" ht="13.5" customHeight="1"/>
    <row r="113577" ht="13.5" customHeight="1"/>
    <row r="113579" ht="13.5" customHeight="1"/>
    <row r="113581" ht="13.5" customHeight="1"/>
    <row r="113583" ht="13.5" customHeight="1"/>
    <row r="113585" ht="13.5" customHeight="1"/>
    <row r="113587" ht="13.5" customHeight="1"/>
    <row r="113589" ht="13.5" customHeight="1"/>
    <row r="113591" ht="13.5" customHeight="1"/>
    <row r="113593" ht="13.5" customHeight="1"/>
    <row r="113595" ht="13.5" customHeight="1"/>
    <row r="113597" ht="13.5" customHeight="1"/>
    <row r="113599" ht="13.5" customHeight="1"/>
    <row r="113601" ht="13.5" customHeight="1"/>
    <row r="113603" ht="13.5" customHeight="1"/>
    <row r="113605" ht="13.5" customHeight="1"/>
    <row r="113607" ht="13.5" customHeight="1"/>
    <row r="113609" ht="13.5" customHeight="1"/>
    <row r="113611" ht="13.5" customHeight="1"/>
    <row r="113613" ht="13.5" customHeight="1"/>
    <row r="113615" ht="13.5" customHeight="1"/>
    <row r="113617" ht="13.5" customHeight="1"/>
    <row r="113619" ht="13.5" customHeight="1"/>
    <row r="113621" ht="13.5" customHeight="1"/>
    <row r="113623" ht="13.5" customHeight="1"/>
    <row r="113625" ht="13.5" customHeight="1"/>
    <row r="113627" ht="13.5" customHeight="1"/>
    <row r="113629" ht="13.5" customHeight="1"/>
    <row r="113631" ht="13.5" customHeight="1"/>
    <row r="113633" ht="13.5" customHeight="1"/>
    <row r="113635" ht="13.5" customHeight="1"/>
    <row r="113637" ht="13.5" customHeight="1"/>
    <row r="113639" ht="13.5" customHeight="1"/>
    <row r="113641" ht="13.5" customHeight="1"/>
    <row r="113643" ht="13.5" customHeight="1"/>
    <row r="113645" ht="13.5" customHeight="1"/>
    <row r="113647" ht="13.5" customHeight="1"/>
    <row r="113649" ht="13.5" customHeight="1"/>
    <row r="113651" ht="13.5" customHeight="1"/>
    <row r="113653" ht="13.5" customHeight="1"/>
    <row r="113655" ht="13.5" customHeight="1"/>
    <row r="113657" ht="13.5" customHeight="1"/>
    <row r="113659" ht="13.5" customHeight="1"/>
    <row r="113661" ht="13.5" customHeight="1"/>
    <row r="113663" ht="13.5" customHeight="1"/>
    <row r="113665" ht="13.5" customHeight="1"/>
    <row r="113667" ht="13.5" customHeight="1"/>
    <row r="113669" ht="13.5" customHeight="1"/>
    <row r="113671" ht="13.5" customHeight="1"/>
    <row r="113673" ht="13.5" customHeight="1"/>
    <row r="113675" ht="13.5" customHeight="1"/>
    <row r="113677" ht="13.5" customHeight="1"/>
    <row r="113679" ht="13.5" customHeight="1"/>
    <row r="113681" ht="13.5" customHeight="1"/>
    <row r="113683" ht="13.5" customHeight="1"/>
    <row r="113685" ht="13.5" customHeight="1"/>
    <row r="113687" ht="13.5" customHeight="1"/>
    <row r="113689" ht="13.5" customHeight="1"/>
    <row r="113691" ht="13.5" customHeight="1"/>
    <row r="113693" ht="13.5" customHeight="1"/>
    <row r="113695" ht="13.5" customHeight="1"/>
    <row r="113697" ht="13.5" customHeight="1"/>
    <row r="113699" ht="13.5" customHeight="1"/>
    <row r="113701" ht="13.5" customHeight="1"/>
    <row r="113703" ht="13.5" customHeight="1"/>
    <row r="113705" ht="13.5" customHeight="1"/>
    <row r="113707" ht="13.5" customHeight="1"/>
    <row r="113709" ht="13.5" customHeight="1"/>
    <row r="113711" ht="13.5" customHeight="1"/>
    <row r="113713" ht="13.5" customHeight="1"/>
    <row r="113715" ht="13.5" customHeight="1"/>
    <row r="113717" ht="13.5" customHeight="1"/>
    <row r="113719" ht="13.5" customHeight="1"/>
    <row r="113721" ht="13.5" customHeight="1"/>
    <row r="113723" ht="13.5" customHeight="1"/>
    <row r="113725" ht="13.5" customHeight="1"/>
    <row r="113727" ht="13.5" customHeight="1"/>
    <row r="113729" ht="13.5" customHeight="1"/>
    <row r="113731" ht="13.5" customHeight="1"/>
    <row r="113733" ht="13.5" customHeight="1"/>
    <row r="113735" ht="13.5" customHeight="1"/>
    <row r="113737" ht="13.5" customHeight="1"/>
    <row r="113739" ht="13.5" customHeight="1"/>
    <row r="113741" ht="13.5" customHeight="1"/>
    <row r="113743" ht="13.5" customHeight="1"/>
    <row r="113745" ht="13.5" customHeight="1"/>
    <row r="113747" ht="13.5" customHeight="1"/>
    <row r="113749" ht="13.5" customHeight="1"/>
    <row r="113751" ht="13.5" customHeight="1"/>
    <row r="113753" ht="13.5" customHeight="1"/>
    <row r="113755" ht="13.5" customHeight="1"/>
    <row r="113757" ht="13.5" customHeight="1"/>
    <row r="113759" ht="13.5" customHeight="1"/>
    <row r="113761" ht="13.5" customHeight="1"/>
    <row r="113763" ht="13.5" customHeight="1"/>
    <row r="113765" ht="13.5" customHeight="1"/>
    <row r="113767" ht="13.5" customHeight="1"/>
    <row r="113769" ht="13.5" customHeight="1"/>
    <row r="113771" ht="13.5" customHeight="1"/>
    <row r="113773" ht="13.5" customHeight="1"/>
    <row r="113775" ht="13.5" customHeight="1"/>
    <row r="113777" ht="13.5" customHeight="1"/>
    <row r="113779" ht="13.5" customHeight="1"/>
    <row r="113781" ht="13.5" customHeight="1"/>
    <row r="113783" ht="13.5" customHeight="1"/>
    <row r="113785" ht="13.5" customHeight="1"/>
    <row r="113787" ht="13.5" customHeight="1"/>
    <row r="113789" ht="13.5" customHeight="1"/>
    <row r="113791" ht="13.5" customHeight="1"/>
    <row r="113793" ht="13.5" customHeight="1"/>
    <row r="113795" ht="13.5" customHeight="1"/>
    <row r="113797" ht="13.5" customHeight="1"/>
    <row r="113799" ht="13.5" customHeight="1"/>
    <row r="113801" ht="13.5" customHeight="1"/>
    <row r="113803" ht="13.5" customHeight="1"/>
    <row r="113805" ht="13.5" customHeight="1"/>
    <row r="113807" ht="13.5" customHeight="1"/>
    <row r="113809" ht="13.5" customHeight="1"/>
    <row r="113811" ht="13.5" customHeight="1"/>
    <row r="113813" ht="13.5" customHeight="1"/>
    <row r="113815" ht="13.5" customHeight="1"/>
    <row r="113817" ht="13.5" customHeight="1"/>
    <row r="113819" ht="13.5" customHeight="1"/>
    <row r="113821" ht="13.5" customHeight="1"/>
    <row r="113823" ht="13.5" customHeight="1"/>
    <row r="113825" ht="13.5" customHeight="1"/>
    <row r="113827" ht="13.5" customHeight="1"/>
    <row r="113829" ht="13.5" customHeight="1"/>
    <row r="113831" ht="13.5" customHeight="1"/>
    <row r="113833" ht="13.5" customHeight="1"/>
    <row r="113835" ht="13.5" customHeight="1"/>
    <row r="113837" ht="13.5" customHeight="1"/>
    <row r="113839" ht="13.5" customHeight="1"/>
    <row r="113841" ht="13.5" customHeight="1"/>
    <row r="113843" ht="13.5" customHeight="1"/>
    <row r="113845" ht="13.5" customHeight="1"/>
    <row r="113847" ht="13.5" customHeight="1"/>
    <row r="113849" ht="13.5" customHeight="1"/>
    <row r="113851" ht="13.5" customHeight="1"/>
    <row r="113853" ht="13.5" customHeight="1"/>
    <row r="113855" ht="13.5" customHeight="1"/>
    <row r="113857" ht="13.5" customHeight="1"/>
    <row r="113859" ht="13.5" customHeight="1"/>
    <row r="113861" ht="13.5" customHeight="1"/>
    <row r="113863" ht="13.5" customHeight="1"/>
    <row r="113865" ht="13.5" customHeight="1"/>
    <row r="113867" ht="13.5" customHeight="1"/>
    <row r="113869" ht="13.5" customHeight="1"/>
    <row r="113871" ht="13.5" customHeight="1"/>
    <row r="113873" ht="13.5" customHeight="1"/>
    <row r="113875" ht="13.5" customHeight="1"/>
    <row r="113877" ht="13.5" customHeight="1"/>
    <row r="113879" ht="13.5" customHeight="1"/>
    <row r="113881" ht="13.5" customHeight="1"/>
    <row r="113883" ht="13.5" customHeight="1"/>
    <row r="113885" ht="13.5" customHeight="1"/>
    <row r="113887" ht="13.5" customHeight="1"/>
    <row r="113889" ht="13.5" customHeight="1"/>
    <row r="113891" ht="13.5" customHeight="1"/>
    <row r="113893" ht="13.5" customHeight="1"/>
    <row r="113895" ht="13.5" customHeight="1"/>
    <row r="113897" ht="13.5" customHeight="1"/>
    <row r="113899" ht="13.5" customHeight="1"/>
    <row r="113901" ht="13.5" customHeight="1"/>
    <row r="113903" ht="13.5" customHeight="1"/>
    <row r="113905" ht="13.5" customHeight="1"/>
    <row r="113907" ht="13.5" customHeight="1"/>
    <row r="113909" ht="13.5" customHeight="1"/>
    <row r="113911" ht="13.5" customHeight="1"/>
    <row r="113913" ht="13.5" customHeight="1"/>
    <row r="113915" ht="13.5" customHeight="1"/>
    <row r="113917" ht="13.5" customHeight="1"/>
    <row r="113919" ht="13.5" customHeight="1"/>
    <row r="113921" ht="13.5" customHeight="1"/>
    <row r="113923" ht="13.5" customHeight="1"/>
    <row r="113925" ht="13.5" customHeight="1"/>
    <row r="113927" ht="13.5" customHeight="1"/>
    <row r="113929" ht="13.5" customHeight="1"/>
    <row r="113931" ht="13.5" customHeight="1"/>
    <row r="113933" ht="13.5" customHeight="1"/>
    <row r="113935" ht="13.5" customHeight="1"/>
    <row r="113937" ht="13.5" customHeight="1"/>
    <row r="113939" ht="13.5" customHeight="1"/>
    <row r="113941" ht="13.5" customHeight="1"/>
    <row r="113943" ht="13.5" customHeight="1"/>
    <row r="113945" ht="13.5" customHeight="1"/>
    <row r="113947" ht="13.5" customHeight="1"/>
    <row r="113949" ht="13.5" customHeight="1"/>
    <row r="113951" ht="13.5" customHeight="1"/>
    <row r="113953" ht="13.5" customHeight="1"/>
    <row r="113955" ht="13.5" customHeight="1"/>
    <row r="113957" ht="13.5" customHeight="1"/>
    <row r="113959" ht="13.5" customHeight="1"/>
    <row r="113961" ht="13.5" customHeight="1"/>
    <row r="113963" ht="13.5" customHeight="1"/>
    <row r="113965" ht="13.5" customHeight="1"/>
    <row r="113967" ht="13.5" customHeight="1"/>
    <row r="113969" ht="13.5" customHeight="1"/>
    <row r="113971" ht="13.5" customHeight="1"/>
    <row r="113973" ht="13.5" customHeight="1"/>
    <row r="113975" ht="13.5" customHeight="1"/>
    <row r="113977" ht="13.5" customHeight="1"/>
    <row r="113979" ht="13.5" customHeight="1"/>
    <row r="113981" ht="13.5" customHeight="1"/>
    <row r="113983" ht="13.5" customHeight="1"/>
    <row r="113985" ht="13.5" customHeight="1"/>
    <row r="113987" ht="13.5" customHeight="1"/>
    <row r="113989" ht="13.5" customHeight="1"/>
    <row r="113991" ht="13.5" customHeight="1"/>
    <row r="113993" ht="13.5" customHeight="1"/>
    <row r="113995" ht="13.5" customHeight="1"/>
    <row r="113997" ht="13.5" customHeight="1"/>
    <row r="113999" ht="13.5" customHeight="1"/>
    <row r="114001" ht="13.5" customHeight="1"/>
    <row r="114003" ht="13.5" customHeight="1"/>
    <row r="114005" ht="13.5" customHeight="1"/>
    <row r="114007" ht="13.5" customHeight="1"/>
    <row r="114009" ht="13.5" customHeight="1"/>
    <row r="114011" ht="13.5" customHeight="1"/>
    <row r="114013" ht="13.5" customHeight="1"/>
    <row r="114015" ht="13.5" customHeight="1"/>
    <row r="114017" ht="13.5" customHeight="1"/>
    <row r="114019" ht="13.5" customHeight="1"/>
    <row r="114021" ht="13.5" customHeight="1"/>
    <row r="114023" ht="13.5" customHeight="1"/>
    <row r="114025" ht="13.5" customHeight="1"/>
    <row r="114027" ht="13.5" customHeight="1"/>
    <row r="114029" ht="13.5" customHeight="1"/>
    <row r="114031" ht="13.5" customHeight="1"/>
    <row r="114033" ht="13.5" customHeight="1"/>
    <row r="114035" ht="13.5" customHeight="1"/>
    <row r="114037" ht="13.5" customHeight="1"/>
    <row r="114039" ht="13.5" customHeight="1"/>
    <row r="114041" ht="13.5" customHeight="1"/>
    <row r="114043" ht="13.5" customHeight="1"/>
    <row r="114045" ht="13.5" customHeight="1"/>
    <row r="114047" ht="13.5" customHeight="1"/>
    <row r="114049" ht="13.5" customHeight="1"/>
    <row r="114051" ht="13.5" customHeight="1"/>
    <row r="114053" ht="13.5" customHeight="1"/>
    <row r="114055" ht="13.5" customHeight="1"/>
    <row r="114057" ht="13.5" customHeight="1"/>
    <row r="114059" ht="13.5" customHeight="1"/>
    <row r="114061" ht="13.5" customHeight="1"/>
    <row r="114063" ht="13.5" customHeight="1"/>
    <row r="114065" ht="13.5" customHeight="1"/>
    <row r="114067" ht="13.5" customHeight="1"/>
    <row r="114069" ht="13.5" customHeight="1"/>
    <row r="114071" ht="13.5" customHeight="1"/>
    <row r="114073" ht="13.5" customHeight="1"/>
    <row r="114075" ht="13.5" customHeight="1"/>
    <row r="114077" ht="13.5" customHeight="1"/>
    <row r="114079" ht="13.5" customHeight="1"/>
    <row r="114081" ht="13.5" customHeight="1"/>
    <row r="114083" ht="13.5" customHeight="1"/>
    <row r="114085" ht="13.5" customHeight="1"/>
    <row r="114087" ht="13.5" customHeight="1"/>
    <row r="114089" ht="13.5" customHeight="1"/>
    <row r="114091" ht="13.5" customHeight="1"/>
    <row r="114093" ht="13.5" customHeight="1"/>
    <row r="114095" ht="13.5" customHeight="1"/>
    <row r="114097" ht="13.5" customHeight="1"/>
    <row r="114099" ht="13.5" customHeight="1"/>
    <row r="114101" ht="13.5" customHeight="1"/>
    <row r="114103" ht="13.5" customHeight="1"/>
    <row r="114105" ht="13.5" customHeight="1"/>
    <row r="114107" ht="13.5" customHeight="1"/>
    <row r="114109" ht="13.5" customHeight="1"/>
    <row r="114111" ht="13.5" customHeight="1"/>
    <row r="114113" ht="13.5" customHeight="1"/>
    <row r="114115" ht="13.5" customHeight="1"/>
    <row r="114117" ht="13.5" customHeight="1"/>
    <row r="114119" ht="13.5" customHeight="1"/>
    <row r="114121" ht="13.5" customHeight="1"/>
    <row r="114123" ht="13.5" customHeight="1"/>
    <row r="114125" ht="13.5" customHeight="1"/>
    <row r="114127" ht="13.5" customHeight="1"/>
    <row r="114129" ht="13.5" customHeight="1"/>
    <row r="114131" ht="13.5" customHeight="1"/>
    <row r="114133" ht="13.5" customHeight="1"/>
    <row r="114135" ht="13.5" customHeight="1"/>
    <row r="114137" ht="13.5" customHeight="1"/>
    <row r="114139" ht="13.5" customHeight="1"/>
    <row r="114141" ht="13.5" customHeight="1"/>
    <row r="114143" ht="13.5" customHeight="1"/>
    <row r="114145" ht="13.5" customHeight="1"/>
    <row r="114147" ht="13.5" customHeight="1"/>
    <row r="114149" ht="13.5" customHeight="1"/>
    <row r="114151" ht="13.5" customHeight="1"/>
    <row r="114153" ht="13.5" customHeight="1"/>
    <row r="114155" ht="13.5" customHeight="1"/>
    <row r="114157" ht="13.5" customHeight="1"/>
    <row r="114159" ht="13.5" customHeight="1"/>
    <row r="114161" ht="13.5" customHeight="1"/>
    <row r="114163" ht="13.5" customHeight="1"/>
    <row r="114165" ht="13.5" customHeight="1"/>
    <row r="114167" ht="13.5" customHeight="1"/>
    <row r="114169" ht="13.5" customHeight="1"/>
    <row r="114171" ht="13.5" customHeight="1"/>
    <row r="114173" ht="13.5" customHeight="1"/>
    <row r="114175" ht="13.5" customHeight="1"/>
    <row r="114177" ht="13.5" customHeight="1"/>
    <row r="114179" ht="13.5" customHeight="1"/>
    <row r="114181" ht="13.5" customHeight="1"/>
    <row r="114183" ht="13.5" customHeight="1"/>
    <row r="114185" ht="13.5" customHeight="1"/>
    <row r="114187" ht="13.5" customHeight="1"/>
    <row r="114189" ht="13.5" customHeight="1"/>
    <row r="114191" ht="13.5" customHeight="1"/>
    <row r="114193" ht="13.5" customHeight="1"/>
    <row r="114195" ht="13.5" customHeight="1"/>
    <row r="114197" ht="13.5" customHeight="1"/>
    <row r="114199" ht="13.5" customHeight="1"/>
    <row r="114201" ht="13.5" customHeight="1"/>
    <row r="114203" ht="13.5" customHeight="1"/>
    <row r="114205" ht="13.5" customHeight="1"/>
    <row r="114207" ht="13.5" customHeight="1"/>
    <row r="114209" ht="13.5" customHeight="1"/>
    <row r="114211" ht="13.5" customHeight="1"/>
    <row r="114213" ht="13.5" customHeight="1"/>
    <row r="114215" ht="13.5" customHeight="1"/>
    <row r="114217" ht="13.5" customHeight="1"/>
    <row r="114219" ht="13.5" customHeight="1"/>
    <row r="114221" ht="13.5" customHeight="1"/>
    <row r="114223" ht="13.5" customHeight="1"/>
    <row r="114225" ht="13.5" customHeight="1"/>
    <row r="114227" ht="13.5" customHeight="1"/>
    <row r="114229" ht="13.5" customHeight="1"/>
    <row r="114231" ht="13.5" customHeight="1"/>
    <row r="114233" ht="13.5" customHeight="1"/>
    <row r="114235" ht="13.5" customHeight="1"/>
    <row r="114237" ht="13.5" customHeight="1"/>
    <row r="114239" ht="13.5" customHeight="1"/>
    <row r="114241" ht="13.5" customHeight="1"/>
    <row r="114243" ht="13.5" customHeight="1"/>
    <row r="114245" ht="13.5" customHeight="1"/>
    <row r="114247" ht="13.5" customHeight="1"/>
    <row r="114249" ht="13.5" customHeight="1"/>
    <row r="114251" ht="13.5" customHeight="1"/>
    <row r="114253" ht="13.5" customHeight="1"/>
    <row r="114255" ht="13.5" customHeight="1"/>
    <row r="114257" ht="13.5" customHeight="1"/>
    <row r="114259" ht="13.5" customHeight="1"/>
    <row r="114261" ht="13.5" customHeight="1"/>
    <row r="114263" ht="13.5" customHeight="1"/>
    <row r="114265" ht="13.5" customHeight="1"/>
    <row r="114267" ht="13.5" customHeight="1"/>
    <row r="114269" ht="13.5" customHeight="1"/>
    <row r="114271" ht="13.5" customHeight="1"/>
    <row r="114273" ht="13.5" customHeight="1"/>
    <row r="114275" ht="13.5" customHeight="1"/>
    <row r="114277" ht="13.5" customHeight="1"/>
    <row r="114279" ht="13.5" customHeight="1"/>
    <row r="114281" ht="13.5" customHeight="1"/>
    <row r="114283" ht="13.5" customHeight="1"/>
    <row r="114285" ht="13.5" customHeight="1"/>
    <row r="114287" ht="13.5" customHeight="1"/>
    <row r="114289" ht="13.5" customHeight="1"/>
    <row r="114291" ht="13.5" customHeight="1"/>
    <row r="114293" ht="13.5" customHeight="1"/>
    <row r="114295" ht="13.5" customHeight="1"/>
    <row r="114297" ht="13.5" customHeight="1"/>
    <row r="114299" ht="13.5" customHeight="1"/>
    <row r="114301" ht="13.5" customHeight="1"/>
    <row r="114303" ht="13.5" customHeight="1"/>
    <row r="114305" ht="13.5" customHeight="1"/>
    <row r="114307" ht="13.5" customHeight="1"/>
    <row r="114309" ht="13.5" customHeight="1"/>
    <row r="114311" ht="13.5" customHeight="1"/>
    <row r="114313" ht="13.5" customHeight="1"/>
    <row r="114315" ht="13.5" customHeight="1"/>
    <row r="114317" ht="13.5" customHeight="1"/>
    <row r="114319" ht="13.5" customHeight="1"/>
    <row r="114321" ht="13.5" customHeight="1"/>
    <row r="114323" ht="13.5" customHeight="1"/>
    <row r="114325" ht="13.5" customHeight="1"/>
    <row r="114327" ht="13.5" customHeight="1"/>
    <row r="114329" ht="13.5" customHeight="1"/>
    <row r="114331" ht="13.5" customHeight="1"/>
    <row r="114333" ht="13.5" customHeight="1"/>
    <row r="114335" ht="13.5" customHeight="1"/>
    <row r="114337" ht="13.5" customHeight="1"/>
    <row r="114339" ht="13.5" customHeight="1"/>
    <row r="114341" ht="13.5" customHeight="1"/>
    <row r="114343" ht="13.5" customHeight="1"/>
    <row r="114345" ht="13.5" customHeight="1"/>
    <row r="114347" ht="13.5" customHeight="1"/>
    <row r="114349" ht="13.5" customHeight="1"/>
    <row r="114351" ht="13.5" customHeight="1"/>
    <row r="114353" ht="13.5" customHeight="1"/>
    <row r="114355" ht="13.5" customHeight="1"/>
    <row r="114357" ht="13.5" customHeight="1"/>
    <row r="114359" ht="13.5" customHeight="1"/>
    <row r="114361" ht="13.5" customHeight="1"/>
    <row r="114363" ht="13.5" customHeight="1"/>
    <row r="114365" ht="13.5" customHeight="1"/>
    <row r="114367" ht="13.5" customHeight="1"/>
    <row r="114369" ht="13.5" customHeight="1"/>
    <row r="114371" ht="13.5" customHeight="1"/>
    <row r="114373" ht="13.5" customHeight="1"/>
    <row r="114375" ht="13.5" customHeight="1"/>
    <row r="114377" ht="13.5" customHeight="1"/>
    <row r="114379" ht="13.5" customHeight="1"/>
    <row r="114381" ht="13.5" customHeight="1"/>
    <row r="114383" ht="13.5" customHeight="1"/>
    <row r="114385" ht="13.5" customHeight="1"/>
    <row r="114387" ht="13.5" customHeight="1"/>
    <row r="114389" ht="13.5" customHeight="1"/>
    <row r="114391" ht="13.5" customHeight="1"/>
    <row r="114393" ht="13.5" customHeight="1"/>
    <row r="114395" ht="13.5" customHeight="1"/>
    <row r="114397" ht="13.5" customHeight="1"/>
    <row r="114399" ht="13.5" customHeight="1"/>
    <row r="114401" ht="13.5" customHeight="1"/>
    <row r="114403" ht="13.5" customHeight="1"/>
    <row r="114405" ht="13.5" customHeight="1"/>
    <row r="114407" ht="13.5" customHeight="1"/>
    <row r="114409" ht="13.5" customHeight="1"/>
    <row r="114411" ht="13.5" customHeight="1"/>
    <row r="114413" ht="13.5" customHeight="1"/>
    <row r="114415" ht="13.5" customHeight="1"/>
    <row r="114417" ht="13.5" customHeight="1"/>
    <row r="114419" ht="13.5" customHeight="1"/>
    <row r="114421" ht="13.5" customHeight="1"/>
    <row r="114423" ht="13.5" customHeight="1"/>
    <row r="114425" ht="13.5" customHeight="1"/>
    <row r="114427" ht="13.5" customHeight="1"/>
    <row r="114429" ht="13.5" customHeight="1"/>
    <row r="114431" ht="13.5" customHeight="1"/>
    <row r="114433" ht="13.5" customHeight="1"/>
    <row r="114435" ht="13.5" customHeight="1"/>
    <row r="114437" ht="13.5" customHeight="1"/>
    <row r="114439" ht="13.5" customHeight="1"/>
    <row r="114441" ht="13.5" customHeight="1"/>
    <row r="114443" ht="13.5" customHeight="1"/>
    <row r="114445" ht="13.5" customHeight="1"/>
    <row r="114447" ht="13.5" customHeight="1"/>
    <row r="114449" ht="13.5" customHeight="1"/>
    <row r="114451" ht="13.5" customHeight="1"/>
    <row r="114453" ht="13.5" customHeight="1"/>
    <row r="114455" ht="13.5" customHeight="1"/>
    <row r="114457" ht="13.5" customHeight="1"/>
    <row r="114459" ht="13.5" customHeight="1"/>
    <row r="114461" ht="13.5" customHeight="1"/>
    <row r="114463" ht="13.5" customHeight="1"/>
    <row r="114465" ht="13.5" customHeight="1"/>
    <row r="114467" ht="13.5" customHeight="1"/>
    <row r="114469" ht="13.5" customHeight="1"/>
    <row r="114471" ht="13.5" customHeight="1"/>
    <row r="114473" ht="13.5" customHeight="1"/>
    <row r="114475" ht="13.5" customHeight="1"/>
    <row r="114477" ht="13.5" customHeight="1"/>
    <row r="114479" ht="13.5" customHeight="1"/>
    <row r="114481" ht="13.5" customHeight="1"/>
    <row r="114483" ht="13.5" customHeight="1"/>
    <row r="114485" ht="13.5" customHeight="1"/>
    <row r="114487" ht="13.5" customHeight="1"/>
    <row r="114489" ht="13.5" customHeight="1"/>
    <row r="114491" ht="13.5" customHeight="1"/>
    <row r="114493" ht="13.5" customHeight="1"/>
    <row r="114495" ht="13.5" customHeight="1"/>
    <row r="114497" ht="13.5" customHeight="1"/>
    <row r="114499" ht="13.5" customHeight="1"/>
    <row r="114501" ht="13.5" customHeight="1"/>
    <row r="114503" ht="13.5" customHeight="1"/>
    <row r="114505" ht="13.5" customHeight="1"/>
    <row r="114507" ht="13.5" customHeight="1"/>
    <row r="114509" ht="13.5" customHeight="1"/>
    <row r="114511" ht="13.5" customHeight="1"/>
    <row r="114513" ht="13.5" customHeight="1"/>
    <row r="114515" ht="13.5" customHeight="1"/>
    <row r="114517" ht="13.5" customHeight="1"/>
    <row r="114519" ht="13.5" customHeight="1"/>
    <row r="114521" ht="13.5" customHeight="1"/>
    <row r="114523" ht="13.5" customHeight="1"/>
    <row r="114525" ht="13.5" customHeight="1"/>
    <row r="114527" ht="13.5" customHeight="1"/>
    <row r="114529" ht="13.5" customHeight="1"/>
    <row r="114531" ht="13.5" customHeight="1"/>
    <row r="114533" ht="13.5" customHeight="1"/>
    <row r="114535" ht="13.5" customHeight="1"/>
    <row r="114537" ht="13.5" customHeight="1"/>
    <row r="114539" ht="13.5" customHeight="1"/>
    <row r="114541" ht="13.5" customHeight="1"/>
    <row r="114543" ht="13.5" customHeight="1"/>
    <row r="114545" ht="13.5" customHeight="1"/>
    <row r="114547" ht="13.5" customHeight="1"/>
    <row r="114549" ht="13.5" customHeight="1"/>
    <row r="114551" ht="13.5" customHeight="1"/>
    <row r="114553" ht="13.5" customHeight="1"/>
    <row r="114555" ht="13.5" customHeight="1"/>
    <row r="114557" ht="13.5" customHeight="1"/>
    <row r="114559" ht="13.5" customHeight="1"/>
    <row r="114561" ht="13.5" customHeight="1"/>
    <row r="114563" ht="13.5" customHeight="1"/>
    <row r="114565" ht="13.5" customHeight="1"/>
    <row r="114567" ht="13.5" customHeight="1"/>
    <row r="114569" ht="13.5" customHeight="1"/>
    <row r="114571" ht="13.5" customHeight="1"/>
    <row r="114573" ht="13.5" customHeight="1"/>
    <row r="114575" ht="13.5" customHeight="1"/>
    <row r="114577" ht="13.5" customHeight="1"/>
    <row r="114579" ht="13.5" customHeight="1"/>
    <row r="114581" ht="13.5" customHeight="1"/>
    <row r="114583" ht="13.5" customHeight="1"/>
    <row r="114585" ht="13.5" customHeight="1"/>
    <row r="114587" ht="13.5" customHeight="1"/>
    <row r="114589" ht="13.5" customHeight="1"/>
    <row r="114591" ht="13.5" customHeight="1"/>
    <row r="114593" ht="13.5" customHeight="1"/>
    <row r="114595" ht="13.5" customHeight="1"/>
    <row r="114597" ht="13.5" customHeight="1"/>
    <row r="114599" ht="13.5" customHeight="1"/>
    <row r="114601" ht="13.5" customHeight="1"/>
    <row r="114603" ht="13.5" customHeight="1"/>
    <row r="114605" ht="13.5" customHeight="1"/>
    <row r="114607" ht="13.5" customHeight="1"/>
    <row r="114609" ht="13.5" customHeight="1"/>
    <row r="114611" ht="13.5" customHeight="1"/>
    <row r="114613" ht="13.5" customHeight="1"/>
    <row r="114615" ht="13.5" customHeight="1"/>
    <row r="114617" ht="13.5" customHeight="1"/>
    <row r="114619" ht="13.5" customHeight="1"/>
    <row r="114621" ht="13.5" customHeight="1"/>
    <row r="114623" ht="13.5" customHeight="1"/>
    <row r="114625" ht="13.5" customHeight="1"/>
    <row r="114627" ht="13.5" customHeight="1"/>
    <row r="114629" ht="13.5" customHeight="1"/>
    <row r="114631" ht="13.5" customHeight="1"/>
    <row r="114633" ht="13.5" customHeight="1"/>
    <row r="114635" ht="13.5" customHeight="1"/>
    <row r="114637" ht="13.5" customHeight="1"/>
    <row r="114639" ht="13.5" customHeight="1"/>
    <row r="114641" ht="13.5" customHeight="1"/>
    <row r="114643" ht="13.5" customHeight="1"/>
    <row r="114645" ht="13.5" customHeight="1"/>
    <row r="114647" ht="13.5" customHeight="1"/>
    <row r="114649" ht="13.5" customHeight="1"/>
    <row r="114651" ht="13.5" customHeight="1"/>
    <row r="114653" ht="13.5" customHeight="1"/>
    <row r="114655" ht="13.5" customHeight="1"/>
    <row r="114657" ht="13.5" customHeight="1"/>
    <row r="114659" ht="13.5" customHeight="1"/>
    <row r="114661" ht="13.5" customHeight="1"/>
    <row r="114663" ht="13.5" customHeight="1"/>
    <row r="114665" ht="13.5" customHeight="1"/>
    <row r="114667" ht="13.5" customHeight="1"/>
    <row r="114669" ht="13.5" customHeight="1"/>
    <row r="114671" ht="13.5" customHeight="1"/>
    <row r="114673" ht="13.5" customHeight="1"/>
    <row r="114675" ht="13.5" customHeight="1"/>
    <row r="114677" ht="13.5" customHeight="1"/>
    <row r="114679" ht="13.5" customHeight="1"/>
    <row r="114681" ht="13.5" customHeight="1"/>
    <row r="114683" ht="13.5" customHeight="1"/>
    <row r="114685" ht="13.5" customHeight="1"/>
    <row r="114687" ht="13.5" customHeight="1"/>
    <row r="114689" ht="13.5" customHeight="1"/>
    <row r="114691" ht="13.5" customHeight="1"/>
    <row r="114693" ht="13.5" customHeight="1"/>
    <row r="114695" ht="13.5" customHeight="1"/>
    <row r="114697" ht="13.5" customHeight="1"/>
    <row r="114699" ht="13.5" customHeight="1"/>
    <row r="114701" ht="13.5" customHeight="1"/>
    <row r="114703" ht="13.5" customHeight="1"/>
    <row r="114705" ht="13.5" customHeight="1"/>
    <row r="114707" ht="13.5" customHeight="1"/>
    <row r="114709" ht="13.5" customHeight="1"/>
    <row r="114711" ht="13.5" customHeight="1"/>
    <row r="114713" ht="13.5" customHeight="1"/>
    <row r="114715" ht="13.5" customHeight="1"/>
    <row r="114717" ht="13.5" customHeight="1"/>
    <row r="114719" ht="13.5" customHeight="1"/>
    <row r="114721" ht="13.5" customHeight="1"/>
    <row r="114723" ht="13.5" customHeight="1"/>
    <row r="114725" ht="13.5" customHeight="1"/>
    <row r="114727" ht="13.5" customHeight="1"/>
    <row r="114729" ht="13.5" customHeight="1"/>
    <row r="114731" ht="13.5" customHeight="1"/>
    <row r="114733" ht="13.5" customHeight="1"/>
    <row r="114735" ht="13.5" customHeight="1"/>
    <row r="114737" ht="13.5" customHeight="1"/>
    <row r="114739" ht="13.5" customHeight="1"/>
    <row r="114741" ht="13.5" customHeight="1"/>
    <row r="114743" ht="13.5" customHeight="1"/>
    <row r="114745" ht="13.5" customHeight="1"/>
    <row r="114747" ht="13.5" customHeight="1"/>
    <row r="114749" ht="13.5" customHeight="1"/>
    <row r="114751" ht="13.5" customHeight="1"/>
    <row r="114753" ht="13.5" customHeight="1"/>
    <row r="114755" ht="13.5" customHeight="1"/>
    <row r="114757" ht="13.5" customHeight="1"/>
    <row r="114759" ht="13.5" customHeight="1"/>
    <row r="114761" ht="13.5" customHeight="1"/>
    <row r="114763" ht="13.5" customHeight="1"/>
    <row r="114765" ht="13.5" customHeight="1"/>
    <row r="114767" ht="13.5" customHeight="1"/>
    <row r="114769" ht="13.5" customHeight="1"/>
    <row r="114771" ht="13.5" customHeight="1"/>
    <row r="114773" ht="13.5" customHeight="1"/>
    <row r="114775" ht="13.5" customHeight="1"/>
    <row r="114777" ht="13.5" customHeight="1"/>
    <row r="114779" ht="13.5" customHeight="1"/>
    <row r="114781" ht="13.5" customHeight="1"/>
    <row r="114783" ht="13.5" customHeight="1"/>
    <row r="114785" ht="13.5" customHeight="1"/>
    <row r="114787" ht="13.5" customHeight="1"/>
    <row r="114789" ht="13.5" customHeight="1"/>
    <row r="114791" ht="13.5" customHeight="1"/>
    <row r="114793" ht="13.5" customHeight="1"/>
    <row r="114795" ht="13.5" customHeight="1"/>
    <row r="114797" ht="13.5" customHeight="1"/>
    <row r="114799" ht="13.5" customHeight="1"/>
    <row r="114801" ht="13.5" customHeight="1"/>
    <row r="114803" ht="13.5" customHeight="1"/>
    <row r="114805" ht="13.5" customHeight="1"/>
    <row r="114807" ht="13.5" customHeight="1"/>
    <row r="114809" ht="13.5" customHeight="1"/>
    <row r="114811" ht="13.5" customHeight="1"/>
    <row r="114813" ht="13.5" customHeight="1"/>
    <row r="114815" ht="13.5" customHeight="1"/>
    <row r="114817" ht="13.5" customHeight="1"/>
    <row r="114819" ht="13.5" customHeight="1"/>
    <row r="114821" ht="13.5" customHeight="1"/>
    <row r="114823" ht="13.5" customHeight="1"/>
    <row r="114825" ht="13.5" customHeight="1"/>
    <row r="114827" ht="13.5" customHeight="1"/>
    <row r="114829" ht="13.5" customHeight="1"/>
    <row r="114831" ht="13.5" customHeight="1"/>
    <row r="114833" ht="13.5" customHeight="1"/>
    <row r="114835" ht="13.5" customHeight="1"/>
    <row r="114837" ht="13.5" customHeight="1"/>
    <row r="114839" ht="13.5" customHeight="1"/>
    <row r="114841" ht="13.5" customHeight="1"/>
    <row r="114843" ht="13.5" customHeight="1"/>
    <row r="114845" ht="13.5" customHeight="1"/>
    <row r="114847" ht="13.5" customHeight="1"/>
    <row r="114849" ht="13.5" customHeight="1"/>
    <row r="114851" ht="13.5" customHeight="1"/>
    <row r="114853" ht="13.5" customHeight="1"/>
    <row r="114855" ht="13.5" customHeight="1"/>
    <row r="114857" ht="13.5" customHeight="1"/>
    <row r="114859" ht="13.5" customHeight="1"/>
    <row r="114861" ht="13.5" customHeight="1"/>
    <row r="114863" ht="13.5" customHeight="1"/>
    <row r="114865" ht="13.5" customHeight="1"/>
    <row r="114867" ht="13.5" customHeight="1"/>
    <row r="114869" ht="13.5" customHeight="1"/>
    <row r="114871" ht="13.5" customHeight="1"/>
    <row r="114873" ht="13.5" customHeight="1"/>
    <row r="114875" ht="13.5" customHeight="1"/>
    <row r="114877" ht="13.5" customHeight="1"/>
    <row r="114879" ht="13.5" customHeight="1"/>
    <row r="114881" ht="13.5" customHeight="1"/>
    <row r="114883" ht="13.5" customHeight="1"/>
    <row r="114885" ht="13.5" customHeight="1"/>
    <row r="114887" ht="13.5" customHeight="1"/>
    <row r="114889" ht="13.5" customHeight="1"/>
    <row r="114891" ht="13.5" customHeight="1"/>
    <row r="114893" ht="13.5" customHeight="1"/>
    <row r="114895" ht="13.5" customHeight="1"/>
    <row r="114897" ht="13.5" customHeight="1"/>
    <row r="114899" ht="13.5" customHeight="1"/>
    <row r="114901" ht="13.5" customHeight="1"/>
    <row r="114903" ht="13.5" customHeight="1"/>
    <row r="114905" ht="13.5" customHeight="1"/>
    <row r="114907" ht="13.5" customHeight="1"/>
    <row r="114909" ht="13.5" customHeight="1"/>
    <row r="114911" ht="13.5" customHeight="1"/>
    <row r="114913" ht="13.5" customHeight="1"/>
    <row r="114915" ht="13.5" customHeight="1"/>
    <row r="114917" ht="13.5" customHeight="1"/>
    <row r="114919" ht="13.5" customHeight="1"/>
    <row r="114921" ht="13.5" customHeight="1"/>
    <row r="114923" ht="13.5" customHeight="1"/>
    <row r="114925" ht="13.5" customHeight="1"/>
    <row r="114927" ht="13.5" customHeight="1"/>
    <row r="114929" ht="13.5" customHeight="1"/>
    <row r="114931" ht="13.5" customHeight="1"/>
    <row r="114933" ht="13.5" customHeight="1"/>
    <row r="114935" ht="13.5" customHeight="1"/>
    <row r="114937" ht="13.5" customHeight="1"/>
    <row r="114939" ht="13.5" customHeight="1"/>
    <row r="114941" ht="13.5" customHeight="1"/>
    <row r="114943" ht="13.5" customHeight="1"/>
    <row r="114945" ht="13.5" customHeight="1"/>
    <row r="114947" ht="13.5" customHeight="1"/>
    <row r="114949" ht="13.5" customHeight="1"/>
    <row r="114951" ht="13.5" customHeight="1"/>
    <row r="114953" ht="13.5" customHeight="1"/>
    <row r="114955" ht="13.5" customHeight="1"/>
    <row r="114957" ht="13.5" customHeight="1"/>
    <row r="114959" ht="13.5" customHeight="1"/>
    <row r="114961" ht="13.5" customHeight="1"/>
    <row r="114963" ht="13.5" customHeight="1"/>
    <row r="114965" ht="13.5" customHeight="1"/>
    <row r="114967" ht="13.5" customHeight="1"/>
    <row r="114969" ht="13.5" customHeight="1"/>
    <row r="114971" ht="13.5" customHeight="1"/>
    <row r="114973" ht="13.5" customHeight="1"/>
    <row r="114975" ht="13.5" customHeight="1"/>
    <row r="114977" ht="13.5" customHeight="1"/>
    <row r="114979" ht="13.5" customHeight="1"/>
    <row r="114981" ht="13.5" customHeight="1"/>
    <row r="114983" ht="13.5" customHeight="1"/>
    <row r="114985" ht="13.5" customHeight="1"/>
    <row r="114987" ht="13.5" customHeight="1"/>
    <row r="114989" ht="13.5" customHeight="1"/>
    <row r="114991" ht="13.5" customHeight="1"/>
    <row r="114993" ht="13.5" customHeight="1"/>
    <row r="114995" ht="13.5" customHeight="1"/>
    <row r="114997" ht="13.5" customHeight="1"/>
    <row r="114999" ht="13.5" customHeight="1"/>
    <row r="115001" ht="13.5" customHeight="1"/>
    <row r="115003" ht="13.5" customHeight="1"/>
    <row r="115005" ht="13.5" customHeight="1"/>
    <row r="115007" ht="13.5" customHeight="1"/>
    <row r="115009" ht="13.5" customHeight="1"/>
    <row r="115011" ht="13.5" customHeight="1"/>
    <row r="115013" ht="13.5" customHeight="1"/>
    <row r="115015" ht="13.5" customHeight="1"/>
    <row r="115017" ht="13.5" customHeight="1"/>
    <row r="115019" ht="13.5" customHeight="1"/>
    <row r="115021" ht="13.5" customHeight="1"/>
    <row r="115023" ht="13.5" customHeight="1"/>
    <row r="115025" ht="13.5" customHeight="1"/>
    <row r="115027" ht="13.5" customHeight="1"/>
    <row r="115029" ht="13.5" customHeight="1"/>
    <row r="115031" ht="13.5" customHeight="1"/>
    <row r="115033" ht="13.5" customHeight="1"/>
    <row r="115035" ht="13.5" customHeight="1"/>
    <row r="115037" ht="13.5" customHeight="1"/>
    <row r="115039" ht="13.5" customHeight="1"/>
    <row r="115041" ht="13.5" customHeight="1"/>
    <row r="115043" ht="13.5" customHeight="1"/>
    <row r="115045" ht="13.5" customHeight="1"/>
    <row r="115047" ht="13.5" customHeight="1"/>
    <row r="115049" ht="13.5" customHeight="1"/>
    <row r="115051" ht="13.5" customHeight="1"/>
    <row r="115053" ht="13.5" customHeight="1"/>
    <row r="115055" ht="13.5" customHeight="1"/>
    <row r="115057" ht="13.5" customHeight="1"/>
    <row r="115059" ht="13.5" customHeight="1"/>
    <row r="115061" ht="13.5" customHeight="1"/>
    <row r="115063" ht="13.5" customHeight="1"/>
    <row r="115065" ht="13.5" customHeight="1"/>
    <row r="115067" ht="13.5" customHeight="1"/>
    <row r="115069" ht="13.5" customHeight="1"/>
    <row r="115071" ht="13.5" customHeight="1"/>
    <row r="115073" ht="13.5" customHeight="1"/>
    <row r="115075" ht="13.5" customHeight="1"/>
    <row r="115077" ht="13.5" customHeight="1"/>
    <row r="115079" ht="13.5" customHeight="1"/>
    <row r="115081" ht="13.5" customHeight="1"/>
    <row r="115083" ht="13.5" customHeight="1"/>
    <row r="115085" ht="13.5" customHeight="1"/>
    <row r="115087" ht="13.5" customHeight="1"/>
    <row r="115089" ht="13.5" customHeight="1"/>
    <row r="115091" ht="13.5" customHeight="1"/>
    <row r="115093" ht="13.5" customHeight="1"/>
    <row r="115095" ht="13.5" customHeight="1"/>
    <row r="115097" ht="13.5" customHeight="1"/>
    <row r="115099" ht="13.5" customHeight="1"/>
    <row r="115101" ht="13.5" customHeight="1"/>
    <row r="115103" ht="13.5" customHeight="1"/>
    <row r="115105" ht="13.5" customHeight="1"/>
    <row r="115107" ht="13.5" customHeight="1"/>
    <row r="115109" ht="13.5" customHeight="1"/>
    <row r="115111" ht="13.5" customHeight="1"/>
    <row r="115113" ht="13.5" customHeight="1"/>
    <row r="115115" ht="13.5" customHeight="1"/>
    <row r="115117" ht="13.5" customHeight="1"/>
    <row r="115119" ht="13.5" customHeight="1"/>
    <row r="115121" ht="13.5" customHeight="1"/>
    <row r="115123" ht="13.5" customHeight="1"/>
    <row r="115125" ht="13.5" customHeight="1"/>
    <row r="115127" ht="13.5" customHeight="1"/>
    <row r="115129" ht="13.5" customHeight="1"/>
    <row r="115131" ht="13.5" customHeight="1"/>
    <row r="115133" ht="13.5" customHeight="1"/>
    <row r="115135" ht="13.5" customHeight="1"/>
    <row r="115137" ht="13.5" customHeight="1"/>
    <row r="115139" ht="13.5" customHeight="1"/>
    <row r="115141" ht="13.5" customHeight="1"/>
    <row r="115143" ht="13.5" customHeight="1"/>
    <row r="115145" ht="13.5" customHeight="1"/>
    <row r="115147" ht="13.5" customHeight="1"/>
    <row r="115149" ht="13.5" customHeight="1"/>
    <row r="115151" ht="13.5" customHeight="1"/>
    <row r="115153" ht="13.5" customHeight="1"/>
    <row r="115155" ht="13.5" customHeight="1"/>
    <row r="115157" ht="13.5" customHeight="1"/>
    <row r="115159" ht="13.5" customHeight="1"/>
    <row r="115161" ht="13.5" customHeight="1"/>
    <row r="115163" ht="13.5" customHeight="1"/>
    <row r="115165" ht="13.5" customHeight="1"/>
    <row r="115167" ht="13.5" customHeight="1"/>
    <row r="115169" ht="13.5" customHeight="1"/>
    <row r="115171" ht="13.5" customHeight="1"/>
    <row r="115173" ht="13.5" customHeight="1"/>
    <row r="115175" ht="13.5" customHeight="1"/>
    <row r="115177" ht="13.5" customHeight="1"/>
    <row r="115179" ht="13.5" customHeight="1"/>
    <row r="115181" ht="13.5" customHeight="1"/>
    <row r="115183" ht="13.5" customHeight="1"/>
    <row r="115185" ht="13.5" customHeight="1"/>
    <row r="115187" ht="13.5" customHeight="1"/>
    <row r="115189" ht="13.5" customHeight="1"/>
    <row r="115191" ht="13.5" customHeight="1"/>
    <row r="115193" ht="13.5" customHeight="1"/>
    <row r="115195" ht="13.5" customHeight="1"/>
    <row r="115197" ht="13.5" customHeight="1"/>
    <row r="115199" ht="13.5" customHeight="1"/>
    <row r="115201" ht="13.5" customHeight="1"/>
    <row r="115203" ht="13.5" customHeight="1"/>
    <row r="115205" ht="13.5" customHeight="1"/>
    <row r="115207" ht="13.5" customHeight="1"/>
    <row r="115209" ht="13.5" customHeight="1"/>
    <row r="115211" ht="13.5" customHeight="1"/>
    <row r="115213" ht="13.5" customHeight="1"/>
    <row r="115215" ht="13.5" customHeight="1"/>
    <row r="115217" ht="13.5" customHeight="1"/>
    <row r="115219" ht="13.5" customHeight="1"/>
    <row r="115221" ht="13.5" customHeight="1"/>
    <row r="115223" ht="13.5" customHeight="1"/>
    <row r="115225" ht="13.5" customHeight="1"/>
    <row r="115227" ht="13.5" customHeight="1"/>
    <row r="115229" ht="13.5" customHeight="1"/>
    <row r="115231" ht="13.5" customHeight="1"/>
    <row r="115233" ht="13.5" customHeight="1"/>
    <row r="115235" ht="13.5" customHeight="1"/>
    <row r="115237" ht="13.5" customHeight="1"/>
    <row r="115239" ht="13.5" customHeight="1"/>
    <row r="115241" ht="13.5" customHeight="1"/>
    <row r="115243" ht="13.5" customHeight="1"/>
    <row r="115245" ht="13.5" customHeight="1"/>
    <row r="115247" ht="13.5" customHeight="1"/>
    <row r="115249" ht="13.5" customHeight="1"/>
    <row r="115251" ht="13.5" customHeight="1"/>
    <row r="115253" ht="13.5" customHeight="1"/>
    <row r="115255" ht="13.5" customHeight="1"/>
    <row r="115257" ht="13.5" customHeight="1"/>
    <row r="115259" ht="13.5" customHeight="1"/>
    <row r="115261" ht="13.5" customHeight="1"/>
    <row r="115263" ht="13.5" customHeight="1"/>
    <row r="115265" ht="13.5" customHeight="1"/>
    <row r="115267" ht="13.5" customHeight="1"/>
    <row r="115269" ht="13.5" customHeight="1"/>
    <row r="115271" ht="13.5" customHeight="1"/>
    <row r="115273" ht="13.5" customHeight="1"/>
    <row r="115275" ht="13.5" customHeight="1"/>
    <row r="115277" ht="13.5" customHeight="1"/>
    <row r="115279" ht="13.5" customHeight="1"/>
    <row r="115281" ht="13.5" customHeight="1"/>
    <row r="115283" ht="13.5" customHeight="1"/>
    <row r="115285" ht="13.5" customHeight="1"/>
    <row r="115287" ht="13.5" customHeight="1"/>
    <row r="115289" ht="13.5" customHeight="1"/>
    <row r="115291" ht="13.5" customHeight="1"/>
    <row r="115293" ht="13.5" customHeight="1"/>
    <row r="115295" ht="13.5" customHeight="1"/>
    <row r="115297" ht="13.5" customHeight="1"/>
    <row r="115299" ht="13.5" customHeight="1"/>
    <row r="115301" ht="13.5" customHeight="1"/>
    <row r="115303" ht="13.5" customHeight="1"/>
    <row r="115305" ht="13.5" customHeight="1"/>
    <row r="115307" ht="13.5" customHeight="1"/>
    <row r="115309" ht="13.5" customHeight="1"/>
    <row r="115311" ht="13.5" customHeight="1"/>
    <row r="115313" ht="13.5" customHeight="1"/>
    <row r="115315" ht="13.5" customHeight="1"/>
    <row r="115317" ht="13.5" customHeight="1"/>
    <row r="115319" ht="13.5" customHeight="1"/>
    <row r="115321" ht="13.5" customHeight="1"/>
    <row r="115323" ht="13.5" customHeight="1"/>
    <row r="115325" ht="13.5" customHeight="1"/>
    <row r="115327" ht="13.5" customHeight="1"/>
    <row r="115329" ht="13.5" customHeight="1"/>
    <row r="115331" ht="13.5" customHeight="1"/>
    <row r="115333" ht="13.5" customHeight="1"/>
    <row r="115335" ht="13.5" customHeight="1"/>
    <row r="115337" ht="13.5" customHeight="1"/>
    <row r="115339" ht="13.5" customHeight="1"/>
    <row r="115341" ht="13.5" customHeight="1"/>
    <row r="115343" ht="13.5" customHeight="1"/>
    <row r="115345" ht="13.5" customHeight="1"/>
    <row r="115347" ht="13.5" customHeight="1"/>
    <row r="115349" ht="13.5" customHeight="1"/>
    <row r="115351" ht="13.5" customHeight="1"/>
    <row r="115353" ht="13.5" customHeight="1"/>
    <row r="115355" ht="13.5" customHeight="1"/>
    <row r="115357" ht="13.5" customHeight="1"/>
    <row r="115359" ht="13.5" customHeight="1"/>
    <row r="115361" ht="13.5" customHeight="1"/>
    <row r="115363" ht="13.5" customHeight="1"/>
    <row r="115365" ht="13.5" customHeight="1"/>
    <row r="115367" ht="13.5" customHeight="1"/>
    <row r="115369" ht="13.5" customHeight="1"/>
    <row r="115371" ht="13.5" customHeight="1"/>
    <row r="115373" ht="13.5" customHeight="1"/>
    <row r="115375" ht="13.5" customHeight="1"/>
    <row r="115377" ht="13.5" customHeight="1"/>
    <row r="115379" ht="13.5" customHeight="1"/>
    <row r="115381" ht="13.5" customHeight="1"/>
    <row r="115383" ht="13.5" customHeight="1"/>
    <row r="115385" ht="13.5" customHeight="1"/>
    <row r="115387" ht="13.5" customHeight="1"/>
    <row r="115389" ht="13.5" customHeight="1"/>
    <row r="115391" ht="13.5" customHeight="1"/>
    <row r="115393" ht="13.5" customHeight="1"/>
    <row r="115395" ht="13.5" customHeight="1"/>
    <row r="115397" ht="13.5" customHeight="1"/>
    <row r="115399" ht="13.5" customHeight="1"/>
    <row r="115401" ht="13.5" customHeight="1"/>
    <row r="115403" ht="13.5" customHeight="1"/>
    <row r="115405" ht="13.5" customHeight="1"/>
    <row r="115407" ht="13.5" customHeight="1"/>
    <row r="115409" ht="13.5" customHeight="1"/>
    <row r="115411" ht="13.5" customHeight="1"/>
    <row r="115413" ht="13.5" customHeight="1"/>
    <row r="115415" ht="13.5" customHeight="1"/>
    <row r="115417" ht="13.5" customHeight="1"/>
    <row r="115419" ht="13.5" customHeight="1"/>
    <row r="115421" ht="13.5" customHeight="1"/>
    <row r="115423" ht="13.5" customHeight="1"/>
    <row r="115425" ht="13.5" customHeight="1"/>
    <row r="115427" ht="13.5" customHeight="1"/>
    <row r="115429" ht="13.5" customHeight="1"/>
    <row r="115431" ht="13.5" customHeight="1"/>
    <row r="115433" ht="13.5" customHeight="1"/>
    <row r="115435" ht="13.5" customHeight="1"/>
    <row r="115437" ht="13.5" customHeight="1"/>
    <row r="115439" ht="13.5" customHeight="1"/>
    <row r="115441" ht="13.5" customHeight="1"/>
    <row r="115443" ht="13.5" customHeight="1"/>
    <row r="115445" ht="13.5" customHeight="1"/>
    <row r="115447" ht="13.5" customHeight="1"/>
    <row r="115449" ht="13.5" customHeight="1"/>
    <row r="115451" ht="13.5" customHeight="1"/>
    <row r="115453" ht="13.5" customHeight="1"/>
    <row r="115455" ht="13.5" customHeight="1"/>
    <row r="115457" ht="13.5" customHeight="1"/>
    <row r="115459" ht="13.5" customHeight="1"/>
    <row r="115461" ht="13.5" customHeight="1"/>
    <row r="115463" ht="13.5" customHeight="1"/>
    <row r="115465" ht="13.5" customHeight="1"/>
    <row r="115467" ht="13.5" customHeight="1"/>
    <row r="115469" ht="13.5" customHeight="1"/>
    <row r="115471" ht="13.5" customHeight="1"/>
    <row r="115473" ht="13.5" customHeight="1"/>
    <row r="115475" ht="13.5" customHeight="1"/>
    <row r="115477" ht="13.5" customHeight="1"/>
    <row r="115479" ht="13.5" customHeight="1"/>
    <row r="115481" ht="13.5" customHeight="1"/>
    <row r="115483" ht="13.5" customHeight="1"/>
    <row r="115485" ht="13.5" customHeight="1"/>
    <row r="115487" ht="13.5" customHeight="1"/>
    <row r="115489" ht="13.5" customHeight="1"/>
    <row r="115491" ht="13.5" customHeight="1"/>
    <row r="115493" ht="13.5" customHeight="1"/>
    <row r="115495" ht="13.5" customHeight="1"/>
    <row r="115497" ht="13.5" customHeight="1"/>
    <row r="115499" ht="13.5" customHeight="1"/>
    <row r="115501" ht="13.5" customHeight="1"/>
    <row r="115503" ht="13.5" customHeight="1"/>
    <row r="115505" ht="13.5" customHeight="1"/>
    <row r="115507" ht="13.5" customHeight="1"/>
    <row r="115509" ht="13.5" customHeight="1"/>
    <row r="115511" ht="13.5" customHeight="1"/>
    <row r="115513" ht="13.5" customHeight="1"/>
    <row r="115515" ht="13.5" customHeight="1"/>
    <row r="115517" ht="13.5" customHeight="1"/>
    <row r="115519" ht="13.5" customHeight="1"/>
    <row r="115521" ht="13.5" customHeight="1"/>
    <row r="115523" ht="13.5" customHeight="1"/>
    <row r="115525" ht="13.5" customHeight="1"/>
    <row r="115527" ht="13.5" customHeight="1"/>
    <row r="115529" ht="13.5" customHeight="1"/>
    <row r="115531" ht="13.5" customHeight="1"/>
    <row r="115533" ht="13.5" customHeight="1"/>
    <row r="115535" ht="13.5" customHeight="1"/>
    <row r="115537" ht="13.5" customHeight="1"/>
    <row r="115539" ht="13.5" customHeight="1"/>
    <row r="115541" ht="13.5" customHeight="1"/>
    <row r="115543" ht="13.5" customHeight="1"/>
    <row r="115545" ht="13.5" customHeight="1"/>
    <row r="115547" ht="13.5" customHeight="1"/>
    <row r="115549" ht="13.5" customHeight="1"/>
    <row r="115551" ht="13.5" customHeight="1"/>
    <row r="115553" ht="13.5" customHeight="1"/>
    <row r="115555" ht="13.5" customHeight="1"/>
    <row r="115557" ht="13.5" customHeight="1"/>
    <row r="115559" ht="13.5" customHeight="1"/>
    <row r="115561" ht="13.5" customHeight="1"/>
    <row r="115563" ht="13.5" customHeight="1"/>
    <row r="115565" ht="13.5" customHeight="1"/>
    <row r="115567" ht="13.5" customHeight="1"/>
    <row r="115569" ht="13.5" customHeight="1"/>
    <row r="115571" ht="13.5" customHeight="1"/>
    <row r="115573" ht="13.5" customHeight="1"/>
    <row r="115575" ht="13.5" customHeight="1"/>
    <row r="115577" ht="13.5" customHeight="1"/>
    <row r="115579" ht="13.5" customHeight="1"/>
    <row r="115581" ht="13.5" customHeight="1"/>
    <row r="115583" ht="13.5" customHeight="1"/>
    <row r="115585" ht="13.5" customHeight="1"/>
    <row r="115587" ht="13.5" customHeight="1"/>
    <row r="115589" ht="13.5" customHeight="1"/>
    <row r="115591" ht="13.5" customHeight="1"/>
    <row r="115593" ht="13.5" customHeight="1"/>
    <row r="115595" ht="13.5" customHeight="1"/>
    <row r="115597" ht="13.5" customHeight="1"/>
    <row r="115599" ht="13.5" customHeight="1"/>
    <row r="115601" ht="13.5" customHeight="1"/>
    <row r="115603" ht="13.5" customHeight="1"/>
    <row r="115605" ht="13.5" customHeight="1"/>
    <row r="115607" ht="13.5" customHeight="1"/>
    <row r="115609" ht="13.5" customHeight="1"/>
    <row r="115611" ht="13.5" customHeight="1"/>
    <row r="115613" ht="13.5" customHeight="1"/>
    <row r="115615" ht="13.5" customHeight="1"/>
    <row r="115617" ht="13.5" customHeight="1"/>
    <row r="115619" ht="13.5" customHeight="1"/>
    <row r="115621" ht="13.5" customHeight="1"/>
    <row r="115623" ht="13.5" customHeight="1"/>
    <row r="115625" ht="13.5" customHeight="1"/>
    <row r="115627" ht="13.5" customHeight="1"/>
    <row r="115629" ht="13.5" customHeight="1"/>
    <row r="115631" ht="13.5" customHeight="1"/>
    <row r="115633" ht="13.5" customHeight="1"/>
    <row r="115635" ht="13.5" customHeight="1"/>
    <row r="115637" ht="13.5" customHeight="1"/>
    <row r="115639" ht="13.5" customHeight="1"/>
    <row r="115641" ht="13.5" customHeight="1"/>
    <row r="115643" ht="13.5" customHeight="1"/>
    <row r="115645" ht="13.5" customHeight="1"/>
    <row r="115647" ht="13.5" customHeight="1"/>
    <row r="115649" ht="13.5" customHeight="1"/>
    <row r="115651" ht="13.5" customHeight="1"/>
    <row r="115653" ht="13.5" customHeight="1"/>
    <row r="115655" ht="13.5" customHeight="1"/>
    <row r="115657" ht="13.5" customHeight="1"/>
    <row r="115659" ht="13.5" customHeight="1"/>
    <row r="115661" ht="13.5" customHeight="1"/>
    <row r="115663" ht="13.5" customHeight="1"/>
    <row r="115665" ht="13.5" customHeight="1"/>
    <row r="115667" ht="13.5" customHeight="1"/>
    <row r="115669" ht="13.5" customHeight="1"/>
    <row r="115671" ht="13.5" customHeight="1"/>
    <row r="115673" ht="13.5" customHeight="1"/>
    <row r="115675" ht="13.5" customHeight="1"/>
    <row r="115677" ht="13.5" customHeight="1"/>
    <row r="115679" ht="13.5" customHeight="1"/>
    <row r="115681" ht="13.5" customHeight="1"/>
    <row r="115683" ht="13.5" customHeight="1"/>
    <row r="115685" ht="13.5" customHeight="1"/>
    <row r="115687" ht="13.5" customHeight="1"/>
    <row r="115689" ht="13.5" customHeight="1"/>
    <row r="115691" ht="13.5" customHeight="1"/>
    <row r="115693" ht="13.5" customHeight="1"/>
    <row r="115695" ht="13.5" customHeight="1"/>
    <row r="115697" ht="13.5" customHeight="1"/>
    <row r="115699" ht="13.5" customHeight="1"/>
    <row r="115701" ht="13.5" customHeight="1"/>
    <row r="115703" ht="13.5" customHeight="1"/>
    <row r="115705" ht="13.5" customHeight="1"/>
    <row r="115707" ht="13.5" customHeight="1"/>
    <row r="115709" ht="13.5" customHeight="1"/>
    <row r="115711" ht="13.5" customHeight="1"/>
    <row r="115713" ht="13.5" customHeight="1"/>
    <row r="115715" ht="13.5" customHeight="1"/>
    <row r="115717" ht="13.5" customHeight="1"/>
    <row r="115719" ht="13.5" customHeight="1"/>
    <row r="115721" ht="13.5" customHeight="1"/>
    <row r="115723" ht="13.5" customHeight="1"/>
    <row r="115725" ht="13.5" customHeight="1"/>
    <row r="115727" ht="13.5" customHeight="1"/>
    <row r="115729" ht="13.5" customHeight="1"/>
    <row r="115731" ht="13.5" customHeight="1"/>
    <row r="115733" ht="13.5" customHeight="1"/>
    <row r="115735" ht="13.5" customHeight="1"/>
    <row r="115737" ht="13.5" customHeight="1"/>
    <row r="115739" ht="13.5" customHeight="1"/>
    <row r="115741" ht="13.5" customHeight="1"/>
    <row r="115743" ht="13.5" customHeight="1"/>
    <row r="115745" ht="13.5" customHeight="1"/>
    <row r="115747" ht="13.5" customHeight="1"/>
    <row r="115749" ht="13.5" customHeight="1"/>
    <row r="115751" ht="13.5" customHeight="1"/>
    <row r="115753" ht="13.5" customHeight="1"/>
    <row r="115755" ht="13.5" customHeight="1"/>
    <row r="115757" ht="13.5" customHeight="1"/>
    <row r="115759" ht="13.5" customHeight="1"/>
    <row r="115761" ht="13.5" customHeight="1"/>
    <row r="115763" ht="13.5" customHeight="1"/>
    <row r="115765" ht="13.5" customHeight="1"/>
    <row r="115767" ht="13.5" customHeight="1"/>
    <row r="115769" ht="13.5" customHeight="1"/>
    <row r="115771" ht="13.5" customHeight="1"/>
    <row r="115773" ht="13.5" customHeight="1"/>
    <row r="115775" ht="13.5" customHeight="1"/>
    <row r="115777" ht="13.5" customHeight="1"/>
    <row r="115779" ht="13.5" customHeight="1"/>
    <row r="115781" ht="13.5" customHeight="1"/>
    <row r="115783" ht="13.5" customHeight="1"/>
    <row r="115785" ht="13.5" customHeight="1"/>
    <row r="115787" ht="13.5" customHeight="1"/>
    <row r="115789" ht="13.5" customHeight="1"/>
    <row r="115791" ht="13.5" customHeight="1"/>
    <row r="115793" ht="13.5" customHeight="1"/>
    <row r="115795" ht="13.5" customHeight="1"/>
    <row r="115797" ht="13.5" customHeight="1"/>
    <row r="115799" ht="13.5" customHeight="1"/>
    <row r="115801" ht="13.5" customHeight="1"/>
    <row r="115803" ht="13.5" customHeight="1"/>
    <row r="115805" ht="13.5" customHeight="1"/>
    <row r="115807" ht="13.5" customHeight="1"/>
    <row r="115809" ht="13.5" customHeight="1"/>
    <row r="115811" ht="13.5" customHeight="1"/>
    <row r="115813" ht="13.5" customHeight="1"/>
    <row r="115815" ht="13.5" customHeight="1"/>
    <row r="115817" ht="13.5" customHeight="1"/>
    <row r="115819" ht="13.5" customHeight="1"/>
    <row r="115821" ht="13.5" customHeight="1"/>
    <row r="115823" ht="13.5" customHeight="1"/>
    <row r="115825" ht="13.5" customHeight="1"/>
    <row r="115827" ht="13.5" customHeight="1"/>
    <row r="115829" ht="13.5" customHeight="1"/>
    <row r="115831" ht="13.5" customHeight="1"/>
    <row r="115833" ht="13.5" customHeight="1"/>
    <row r="115835" ht="13.5" customHeight="1"/>
    <row r="115837" ht="13.5" customHeight="1"/>
    <row r="115839" ht="13.5" customHeight="1"/>
    <row r="115841" ht="13.5" customHeight="1"/>
    <row r="115843" ht="13.5" customHeight="1"/>
    <row r="115845" ht="13.5" customHeight="1"/>
    <row r="115847" ht="13.5" customHeight="1"/>
    <row r="115849" ht="13.5" customHeight="1"/>
    <row r="115851" ht="13.5" customHeight="1"/>
    <row r="115853" ht="13.5" customHeight="1"/>
    <row r="115855" ht="13.5" customHeight="1"/>
    <row r="115857" ht="13.5" customHeight="1"/>
    <row r="115859" ht="13.5" customHeight="1"/>
    <row r="115861" ht="13.5" customHeight="1"/>
    <row r="115863" ht="13.5" customHeight="1"/>
    <row r="115865" ht="13.5" customHeight="1"/>
    <row r="115867" ht="13.5" customHeight="1"/>
    <row r="115869" ht="13.5" customHeight="1"/>
    <row r="115871" ht="13.5" customHeight="1"/>
    <row r="115873" ht="13.5" customHeight="1"/>
    <row r="115875" ht="13.5" customHeight="1"/>
    <row r="115877" ht="13.5" customHeight="1"/>
    <row r="115879" ht="13.5" customHeight="1"/>
    <row r="115881" ht="13.5" customHeight="1"/>
    <row r="115883" ht="13.5" customHeight="1"/>
    <row r="115885" ht="13.5" customHeight="1"/>
    <row r="115887" ht="13.5" customHeight="1"/>
    <row r="115889" ht="13.5" customHeight="1"/>
    <row r="115891" ht="13.5" customHeight="1"/>
    <row r="115893" ht="13.5" customHeight="1"/>
    <row r="115895" ht="13.5" customHeight="1"/>
    <row r="115897" ht="13.5" customHeight="1"/>
    <row r="115899" ht="13.5" customHeight="1"/>
    <row r="115901" ht="13.5" customHeight="1"/>
    <row r="115903" ht="13.5" customHeight="1"/>
    <row r="115905" ht="13.5" customHeight="1"/>
    <row r="115907" ht="13.5" customHeight="1"/>
    <row r="115909" ht="13.5" customHeight="1"/>
    <row r="115911" ht="13.5" customHeight="1"/>
    <row r="115913" ht="13.5" customHeight="1"/>
    <row r="115915" ht="13.5" customHeight="1"/>
    <row r="115917" ht="13.5" customHeight="1"/>
    <row r="115919" ht="13.5" customHeight="1"/>
    <row r="115921" ht="13.5" customHeight="1"/>
    <row r="115923" ht="13.5" customHeight="1"/>
    <row r="115925" ht="13.5" customHeight="1"/>
    <row r="115927" ht="13.5" customHeight="1"/>
    <row r="115929" ht="13.5" customHeight="1"/>
    <row r="115931" ht="13.5" customHeight="1"/>
    <row r="115933" ht="13.5" customHeight="1"/>
    <row r="115935" ht="13.5" customHeight="1"/>
    <row r="115937" ht="13.5" customHeight="1"/>
    <row r="115939" ht="13.5" customHeight="1"/>
    <row r="115941" ht="13.5" customHeight="1"/>
    <row r="115943" ht="13.5" customHeight="1"/>
    <row r="115945" ht="13.5" customHeight="1"/>
    <row r="115947" ht="13.5" customHeight="1"/>
    <row r="115949" ht="13.5" customHeight="1"/>
    <row r="115951" ht="13.5" customHeight="1"/>
    <row r="115953" ht="13.5" customHeight="1"/>
    <row r="115955" ht="13.5" customHeight="1"/>
    <row r="115957" ht="13.5" customHeight="1"/>
    <row r="115959" ht="13.5" customHeight="1"/>
    <row r="115961" ht="13.5" customHeight="1"/>
    <row r="115963" ht="13.5" customHeight="1"/>
    <row r="115965" ht="13.5" customHeight="1"/>
    <row r="115967" ht="13.5" customHeight="1"/>
    <row r="115969" ht="13.5" customHeight="1"/>
    <row r="115971" ht="13.5" customHeight="1"/>
    <row r="115973" ht="13.5" customHeight="1"/>
    <row r="115975" ht="13.5" customHeight="1"/>
    <row r="115977" ht="13.5" customHeight="1"/>
    <row r="115979" ht="13.5" customHeight="1"/>
    <row r="115981" ht="13.5" customHeight="1"/>
    <row r="115983" ht="13.5" customHeight="1"/>
    <row r="115985" ht="13.5" customHeight="1"/>
    <row r="115987" ht="13.5" customHeight="1"/>
    <row r="115989" ht="13.5" customHeight="1"/>
    <row r="115991" ht="13.5" customHeight="1"/>
    <row r="115993" ht="13.5" customHeight="1"/>
    <row r="115995" ht="13.5" customHeight="1"/>
    <row r="115997" ht="13.5" customHeight="1"/>
    <row r="115999" ht="13.5" customHeight="1"/>
    <row r="116001" ht="13.5" customHeight="1"/>
    <row r="116003" ht="13.5" customHeight="1"/>
    <row r="116005" ht="13.5" customHeight="1"/>
    <row r="116007" ht="13.5" customHeight="1"/>
    <row r="116009" ht="13.5" customHeight="1"/>
    <row r="116011" ht="13.5" customHeight="1"/>
    <row r="116013" ht="13.5" customHeight="1"/>
    <row r="116015" ht="13.5" customHeight="1"/>
    <row r="116017" ht="13.5" customHeight="1"/>
    <row r="116019" ht="13.5" customHeight="1"/>
    <row r="116021" ht="13.5" customHeight="1"/>
    <row r="116023" ht="13.5" customHeight="1"/>
    <row r="116025" ht="13.5" customHeight="1"/>
    <row r="116027" ht="13.5" customHeight="1"/>
    <row r="116029" ht="13.5" customHeight="1"/>
    <row r="116031" ht="13.5" customHeight="1"/>
    <row r="116033" ht="13.5" customHeight="1"/>
    <row r="116035" ht="13.5" customHeight="1"/>
    <row r="116037" ht="13.5" customHeight="1"/>
    <row r="116039" ht="13.5" customHeight="1"/>
    <row r="116041" ht="13.5" customHeight="1"/>
    <row r="116043" ht="13.5" customHeight="1"/>
    <row r="116045" ht="13.5" customHeight="1"/>
    <row r="116047" ht="13.5" customHeight="1"/>
    <row r="116049" ht="13.5" customHeight="1"/>
    <row r="116051" ht="13.5" customHeight="1"/>
    <row r="116053" ht="13.5" customHeight="1"/>
    <row r="116055" ht="13.5" customHeight="1"/>
    <row r="116057" ht="13.5" customHeight="1"/>
    <row r="116059" ht="13.5" customHeight="1"/>
    <row r="116061" ht="13.5" customHeight="1"/>
    <row r="116063" ht="13.5" customHeight="1"/>
    <row r="116065" ht="13.5" customHeight="1"/>
    <row r="116067" ht="13.5" customHeight="1"/>
    <row r="116069" ht="13.5" customHeight="1"/>
    <row r="116071" ht="13.5" customHeight="1"/>
    <row r="116073" ht="13.5" customHeight="1"/>
    <row r="116075" ht="13.5" customHeight="1"/>
    <row r="116077" ht="13.5" customHeight="1"/>
    <row r="116079" ht="13.5" customHeight="1"/>
    <row r="116081" ht="13.5" customHeight="1"/>
    <row r="116083" ht="13.5" customHeight="1"/>
    <row r="116085" ht="13.5" customHeight="1"/>
    <row r="116087" ht="13.5" customHeight="1"/>
    <row r="116089" ht="13.5" customHeight="1"/>
    <row r="116091" ht="13.5" customHeight="1"/>
    <row r="116093" ht="13.5" customHeight="1"/>
    <row r="116095" ht="13.5" customHeight="1"/>
    <row r="116097" ht="13.5" customHeight="1"/>
    <row r="116099" ht="13.5" customHeight="1"/>
    <row r="116101" ht="13.5" customHeight="1"/>
    <row r="116103" ht="13.5" customHeight="1"/>
    <row r="116105" ht="13.5" customHeight="1"/>
    <row r="116107" ht="13.5" customHeight="1"/>
    <row r="116109" ht="13.5" customHeight="1"/>
    <row r="116111" ht="13.5" customHeight="1"/>
    <row r="116113" ht="13.5" customHeight="1"/>
    <row r="116115" ht="13.5" customHeight="1"/>
    <row r="116117" ht="13.5" customHeight="1"/>
    <row r="116119" ht="13.5" customHeight="1"/>
    <row r="116121" ht="13.5" customHeight="1"/>
    <row r="116123" ht="13.5" customHeight="1"/>
    <row r="116125" ht="13.5" customHeight="1"/>
    <row r="116127" ht="13.5" customHeight="1"/>
    <row r="116129" ht="13.5" customHeight="1"/>
    <row r="116131" ht="13.5" customHeight="1"/>
    <row r="116133" ht="13.5" customHeight="1"/>
    <row r="116135" ht="13.5" customHeight="1"/>
    <row r="116137" ht="13.5" customHeight="1"/>
    <row r="116139" ht="13.5" customHeight="1"/>
    <row r="116141" ht="13.5" customHeight="1"/>
    <row r="116143" ht="13.5" customHeight="1"/>
    <row r="116145" ht="13.5" customHeight="1"/>
    <row r="116147" ht="13.5" customHeight="1"/>
    <row r="116149" ht="13.5" customHeight="1"/>
    <row r="116151" ht="13.5" customHeight="1"/>
    <row r="116153" ht="13.5" customHeight="1"/>
    <row r="116155" ht="13.5" customHeight="1"/>
    <row r="116157" ht="13.5" customHeight="1"/>
    <row r="116159" ht="13.5" customHeight="1"/>
    <row r="116161" ht="13.5" customHeight="1"/>
    <row r="116163" ht="13.5" customHeight="1"/>
    <row r="116165" ht="13.5" customHeight="1"/>
    <row r="116167" ht="13.5" customHeight="1"/>
    <row r="116169" ht="13.5" customHeight="1"/>
    <row r="116171" ht="13.5" customHeight="1"/>
    <row r="116173" ht="13.5" customHeight="1"/>
    <row r="116175" ht="13.5" customHeight="1"/>
    <row r="116177" ht="13.5" customHeight="1"/>
    <row r="116179" ht="13.5" customHeight="1"/>
    <row r="116181" ht="13.5" customHeight="1"/>
    <row r="116183" ht="13.5" customHeight="1"/>
    <row r="116185" ht="13.5" customHeight="1"/>
    <row r="116187" ht="13.5" customHeight="1"/>
    <row r="116189" ht="13.5" customHeight="1"/>
    <row r="116191" ht="13.5" customHeight="1"/>
    <row r="116193" ht="13.5" customHeight="1"/>
    <row r="116195" ht="13.5" customHeight="1"/>
    <row r="116197" ht="13.5" customHeight="1"/>
    <row r="116199" ht="13.5" customHeight="1"/>
    <row r="116201" ht="13.5" customHeight="1"/>
    <row r="116203" ht="13.5" customHeight="1"/>
    <row r="116205" ht="13.5" customHeight="1"/>
    <row r="116207" ht="13.5" customHeight="1"/>
    <row r="116209" ht="13.5" customHeight="1"/>
    <row r="116211" ht="13.5" customHeight="1"/>
    <row r="116213" ht="13.5" customHeight="1"/>
    <row r="116215" ht="13.5" customHeight="1"/>
    <row r="116217" ht="13.5" customHeight="1"/>
    <row r="116219" ht="13.5" customHeight="1"/>
    <row r="116221" ht="13.5" customHeight="1"/>
    <row r="116223" ht="13.5" customHeight="1"/>
    <row r="116225" ht="13.5" customHeight="1"/>
    <row r="116227" ht="13.5" customHeight="1"/>
    <row r="116229" ht="13.5" customHeight="1"/>
    <row r="116231" ht="13.5" customHeight="1"/>
    <row r="116233" ht="13.5" customHeight="1"/>
    <row r="116235" ht="13.5" customHeight="1"/>
    <row r="116237" ht="13.5" customHeight="1"/>
    <row r="116239" ht="13.5" customHeight="1"/>
    <row r="116241" ht="13.5" customHeight="1"/>
    <row r="116243" ht="13.5" customHeight="1"/>
    <row r="116245" ht="13.5" customHeight="1"/>
    <row r="116247" ht="13.5" customHeight="1"/>
    <row r="116249" ht="13.5" customHeight="1"/>
    <row r="116251" ht="13.5" customHeight="1"/>
    <row r="116253" ht="13.5" customHeight="1"/>
    <row r="116255" ht="13.5" customHeight="1"/>
    <row r="116257" ht="13.5" customHeight="1"/>
    <row r="116259" ht="13.5" customHeight="1"/>
    <row r="116261" ht="13.5" customHeight="1"/>
    <row r="116263" ht="13.5" customHeight="1"/>
    <row r="116265" ht="13.5" customHeight="1"/>
    <row r="116267" ht="13.5" customHeight="1"/>
    <row r="116269" ht="13.5" customHeight="1"/>
    <row r="116271" ht="13.5" customHeight="1"/>
    <row r="116273" ht="13.5" customHeight="1"/>
    <row r="116275" ht="13.5" customHeight="1"/>
    <row r="116277" ht="13.5" customHeight="1"/>
    <row r="116279" ht="13.5" customHeight="1"/>
    <row r="116281" ht="13.5" customHeight="1"/>
    <row r="116283" ht="13.5" customHeight="1"/>
    <row r="116285" ht="13.5" customHeight="1"/>
    <row r="116287" ht="13.5" customHeight="1"/>
    <row r="116289" ht="13.5" customHeight="1"/>
    <row r="116291" ht="13.5" customHeight="1"/>
    <row r="116293" ht="13.5" customHeight="1"/>
    <row r="116295" ht="13.5" customHeight="1"/>
    <row r="116297" ht="13.5" customHeight="1"/>
    <row r="116299" ht="13.5" customHeight="1"/>
    <row r="116301" ht="13.5" customHeight="1"/>
    <row r="116303" ht="13.5" customHeight="1"/>
    <row r="116305" ht="13.5" customHeight="1"/>
    <row r="116307" ht="13.5" customHeight="1"/>
    <row r="116309" ht="13.5" customHeight="1"/>
    <row r="116311" ht="13.5" customHeight="1"/>
    <row r="116313" ht="13.5" customHeight="1"/>
    <row r="116315" ht="13.5" customHeight="1"/>
    <row r="116317" ht="13.5" customHeight="1"/>
    <row r="116319" ht="13.5" customHeight="1"/>
    <row r="116321" ht="13.5" customHeight="1"/>
    <row r="116323" ht="13.5" customHeight="1"/>
    <row r="116325" ht="13.5" customHeight="1"/>
    <row r="116327" ht="13.5" customHeight="1"/>
    <row r="116329" ht="13.5" customHeight="1"/>
    <row r="116331" ht="13.5" customHeight="1"/>
    <row r="116333" ht="13.5" customHeight="1"/>
    <row r="116335" ht="13.5" customHeight="1"/>
    <row r="116337" ht="13.5" customHeight="1"/>
    <row r="116339" ht="13.5" customHeight="1"/>
    <row r="116341" ht="13.5" customHeight="1"/>
    <row r="116343" ht="13.5" customHeight="1"/>
    <row r="116345" ht="13.5" customHeight="1"/>
    <row r="116347" ht="13.5" customHeight="1"/>
    <row r="116349" ht="13.5" customHeight="1"/>
    <row r="116351" ht="13.5" customHeight="1"/>
    <row r="116353" ht="13.5" customHeight="1"/>
    <row r="116355" ht="13.5" customHeight="1"/>
    <row r="116357" ht="13.5" customHeight="1"/>
    <row r="116359" ht="13.5" customHeight="1"/>
    <row r="116361" ht="13.5" customHeight="1"/>
    <row r="116363" ht="13.5" customHeight="1"/>
    <row r="116365" ht="13.5" customHeight="1"/>
    <row r="116367" ht="13.5" customHeight="1"/>
    <row r="116369" ht="13.5" customHeight="1"/>
    <row r="116371" ht="13.5" customHeight="1"/>
    <row r="116373" ht="13.5" customHeight="1"/>
    <row r="116375" ht="13.5" customHeight="1"/>
    <row r="116377" ht="13.5" customHeight="1"/>
    <row r="116379" ht="13.5" customHeight="1"/>
    <row r="116381" ht="13.5" customHeight="1"/>
    <row r="116383" ht="13.5" customHeight="1"/>
    <row r="116385" ht="13.5" customHeight="1"/>
    <row r="116387" ht="13.5" customHeight="1"/>
    <row r="116389" ht="13.5" customHeight="1"/>
    <row r="116391" ht="13.5" customHeight="1"/>
    <row r="116393" ht="13.5" customHeight="1"/>
    <row r="116395" ht="13.5" customHeight="1"/>
    <row r="116397" ht="13.5" customHeight="1"/>
    <row r="116399" ht="13.5" customHeight="1"/>
    <row r="116401" ht="13.5" customHeight="1"/>
    <row r="116403" ht="13.5" customHeight="1"/>
    <row r="116405" ht="13.5" customHeight="1"/>
    <row r="116407" ht="13.5" customHeight="1"/>
    <row r="116409" ht="13.5" customHeight="1"/>
    <row r="116411" ht="13.5" customHeight="1"/>
    <row r="116413" ht="13.5" customHeight="1"/>
    <row r="116415" ht="13.5" customHeight="1"/>
    <row r="116417" ht="13.5" customHeight="1"/>
    <row r="116419" ht="13.5" customHeight="1"/>
    <row r="116421" ht="13.5" customHeight="1"/>
    <row r="116423" ht="13.5" customHeight="1"/>
    <row r="116425" ht="13.5" customHeight="1"/>
    <row r="116427" ht="13.5" customHeight="1"/>
    <row r="116429" ht="13.5" customHeight="1"/>
    <row r="116431" ht="13.5" customHeight="1"/>
    <row r="116433" ht="13.5" customHeight="1"/>
    <row r="116435" ht="13.5" customHeight="1"/>
    <row r="116437" ht="13.5" customHeight="1"/>
    <row r="116439" ht="13.5" customHeight="1"/>
    <row r="116441" ht="13.5" customHeight="1"/>
    <row r="116443" ht="13.5" customHeight="1"/>
    <row r="116445" ht="13.5" customHeight="1"/>
    <row r="116447" ht="13.5" customHeight="1"/>
    <row r="116449" ht="13.5" customHeight="1"/>
    <row r="116451" ht="13.5" customHeight="1"/>
    <row r="116453" ht="13.5" customHeight="1"/>
    <row r="116455" ht="13.5" customHeight="1"/>
    <row r="116457" ht="13.5" customHeight="1"/>
    <row r="116459" ht="13.5" customHeight="1"/>
    <row r="116461" ht="13.5" customHeight="1"/>
    <row r="116463" ht="13.5" customHeight="1"/>
    <row r="116465" ht="13.5" customHeight="1"/>
    <row r="116467" ht="13.5" customHeight="1"/>
    <row r="116469" ht="13.5" customHeight="1"/>
    <row r="116471" ht="13.5" customHeight="1"/>
    <row r="116473" ht="13.5" customHeight="1"/>
    <row r="116475" ht="13.5" customHeight="1"/>
    <row r="116477" ht="13.5" customHeight="1"/>
    <row r="116479" ht="13.5" customHeight="1"/>
    <row r="116481" ht="13.5" customHeight="1"/>
    <row r="116483" ht="13.5" customHeight="1"/>
    <row r="116485" ht="13.5" customHeight="1"/>
    <row r="116487" ht="13.5" customHeight="1"/>
    <row r="116489" ht="13.5" customHeight="1"/>
    <row r="116491" ht="13.5" customHeight="1"/>
    <row r="116493" ht="13.5" customHeight="1"/>
    <row r="116495" ht="13.5" customHeight="1"/>
    <row r="116497" ht="13.5" customHeight="1"/>
    <row r="116499" ht="13.5" customHeight="1"/>
    <row r="116501" ht="13.5" customHeight="1"/>
    <row r="116503" ht="13.5" customHeight="1"/>
    <row r="116505" ht="13.5" customHeight="1"/>
    <row r="116507" ht="13.5" customHeight="1"/>
    <row r="116509" ht="13.5" customHeight="1"/>
    <row r="116511" ht="13.5" customHeight="1"/>
    <row r="116513" ht="13.5" customHeight="1"/>
    <row r="116515" ht="13.5" customHeight="1"/>
    <row r="116517" ht="13.5" customHeight="1"/>
    <row r="116519" ht="13.5" customHeight="1"/>
    <row r="116521" ht="13.5" customHeight="1"/>
    <row r="116523" ht="13.5" customHeight="1"/>
    <row r="116525" ht="13.5" customHeight="1"/>
    <row r="116527" ht="13.5" customHeight="1"/>
    <row r="116529" ht="13.5" customHeight="1"/>
    <row r="116531" ht="13.5" customHeight="1"/>
    <row r="116533" ht="13.5" customHeight="1"/>
    <row r="116535" ht="13.5" customHeight="1"/>
    <row r="116537" ht="13.5" customHeight="1"/>
    <row r="116539" ht="13.5" customHeight="1"/>
    <row r="116541" ht="13.5" customHeight="1"/>
    <row r="116543" ht="13.5" customHeight="1"/>
    <row r="116545" ht="13.5" customHeight="1"/>
    <row r="116547" ht="13.5" customHeight="1"/>
    <row r="116549" ht="13.5" customHeight="1"/>
    <row r="116551" ht="13.5" customHeight="1"/>
    <row r="116553" ht="13.5" customHeight="1"/>
    <row r="116555" ht="13.5" customHeight="1"/>
    <row r="116557" ht="13.5" customHeight="1"/>
    <row r="116559" ht="13.5" customHeight="1"/>
    <row r="116561" ht="13.5" customHeight="1"/>
    <row r="116563" ht="13.5" customHeight="1"/>
    <row r="116565" ht="13.5" customHeight="1"/>
    <row r="116567" ht="13.5" customHeight="1"/>
    <row r="116569" ht="13.5" customHeight="1"/>
    <row r="116571" ht="13.5" customHeight="1"/>
    <row r="116573" ht="13.5" customHeight="1"/>
    <row r="116575" ht="13.5" customHeight="1"/>
    <row r="116577" ht="13.5" customHeight="1"/>
    <row r="116579" ht="13.5" customHeight="1"/>
    <row r="116581" ht="13.5" customHeight="1"/>
    <row r="116583" ht="13.5" customHeight="1"/>
    <row r="116585" ht="13.5" customHeight="1"/>
    <row r="116587" ht="13.5" customHeight="1"/>
    <row r="116589" ht="13.5" customHeight="1"/>
    <row r="116591" ht="13.5" customHeight="1"/>
    <row r="116593" ht="13.5" customHeight="1"/>
    <row r="116595" ht="13.5" customHeight="1"/>
    <row r="116597" ht="13.5" customHeight="1"/>
    <row r="116599" ht="13.5" customHeight="1"/>
    <row r="116601" ht="13.5" customHeight="1"/>
    <row r="116603" ht="13.5" customHeight="1"/>
    <row r="116605" ht="13.5" customHeight="1"/>
    <row r="116607" ht="13.5" customHeight="1"/>
    <row r="116609" ht="13.5" customHeight="1"/>
    <row r="116611" ht="13.5" customHeight="1"/>
    <row r="116613" ht="13.5" customHeight="1"/>
    <row r="116615" ht="13.5" customHeight="1"/>
    <row r="116617" ht="13.5" customHeight="1"/>
    <row r="116619" ht="13.5" customHeight="1"/>
    <row r="116621" ht="13.5" customHeight="1"/>
    <row r="116623" ht="13.5" customHeight="1"/>
    <row r="116625" ht="13.5" customHeight="1"/>
    <row r="116627" ht="13.5" customHeight="1"/>
    <row r="116629" ht="13.5" customHeight="1"/>
    <row r="116631" ht="13.5" customHeight="1"/>
    <row r="116633" ht="13.5" customHeight="1"/>
    <row r="116635" ht="13.5" customHeight="1"/>
    <row r="116637" ht="13.5" customHeight="1"/>
    <row r="116639" ht="13.5" customHeight="1"/>
    <row r="116641" ht="13.5" customHeight="1"/>
    <row r="116643" ht="13.5" customHeight="1"/>
    <row r="116645" ht="13.5" customHeight="1"/>
    <row r="116647" ht="13.5" customHeight="1"/>
    <row r="116649" ht="13.5" customHeight="1"/>
    <row r="116651" ht="13.5" customHeight="1"/>
    <row r="116653" ht="13.5" customHeight="1"/>
    <row r="116655" ht="13.5" customHeight="1"/>
    <row r="116657" ht="13.5" customHeight="1"/>
    <row r="116659" ht="13.5" customHeight="1"/>
    <row r="116661" ht="13.5" customHeight="1"/>
    <row r="116663" ht="13.5" customHeight="1"/>
    <row r="116665" ht="13.5" customHeight="1"/>
    <row r="116667" ht="13.5" customHeight="1"/>
    <row r="116669" ht="13.5" customHeight="1"/>
    <row r="116671" ht="13.5" customHeight="1"/>
    <row r="116673" ht="13.5" customHeight="1"/>
    <row r="116675" ht="13.5" customHeight="1"/>
    <row r="116677" ht="13.5" customHeight="1"/>
    <row r="116679" ht="13.5" customHeight="1"/>
    <row r="116681" ht="13.5" customHeight="1"/>
    <row r="116683" ht="13.5" customHeight="1"/>
    <row r="116685" ht="13.5" customHeight="1"/>
    <row r="116687" ht="13.5" customHeight="1"/>
    <row r="116689" ht="13.5" customHeight="1"/>
    <row r="116691" ht="13.5" customHeight="1"/>
    <row r="116693" ht="13.5" customHeight="1"/>
    <row r="116695" ht="13.5" customHeight="1"/>
    <row r="116697" ht="13.5" customHeight="1"/>
    <row r="116699" ht="13.5" customHeight="1"/>
    <row r="116701" ht="13.5" customHeight="1"/>
    <row r="116703" ht="13.5" customHeight="1"/>
    <row r="116705" ht="13.5" customHeight="1"/>
    <row r="116707" ht="13.5" customHeight="1"/>
    <row r="116709" ht="13.5" customHeight="1"/>
    <row r="116711" ht="13.5" customHeight="1"/>
    <row r="116713" ht="13.5" customHeight="1"/>
    <row r="116715" ht="13.5" customHeight="1"/>
    <row r="116717" ht="13.5" customHeight="1"/>
    <row r="116719" ht="13.5" customHeight="1"/>
    <row r="116721" ht="13.5" customHeight="1"/>
    <row r="116723" ht="13.5" customHeight="1"/>
    <row r="116725" ht="13.5" customHeight="1"/>
    <row r="116727" ht="13.5" customHeight="1"/>
    <row r="116729" ht="13.5" customHeight="1"/>
    <row r="116731" ht="13.5" customHeight="1"/>
    <row r="116733" ht="13.5" customHeight="1"/>
    <row r="116735" ht="13.5" customHeight="1"/>
    <row r="116737" ht="13.5" customHeight="1"/>
    <row r="116739" ht="13.5" customHeight="1"/>
    <row r="116741" ht="13.5" customHeight="1"/>
    <row r="116743" ht="13.5" customHeight="1"/>
    <row r="116745" ht="13.5" customHeight="1"/>
    <row r="116747" ht="13.5" customHeight="1"/>
    <row r="116749" ht="13.5" customHeight="1"/>
    <row r="116751" ht="13.5" customHeight="1"/>
    <row r="116753" ht="13.5" customHeight="1"/>
    <row r="116755" ht="13.5" customHeight="1"/>
    <row r="116757" ht="13.5" customHeight="1"/>
    <row r="116759" ht="13.5" customHeight="1"/>
    <row r="116761" ht="13.5" customHeight="1"/>
    <row r="116763" ht="13.5" customHeight="1"/>
    <row r="116765" ht="13.5" customHeight="1"/>
    <row r="116767" ht="13.5" customHeight="1"/>
    <row r="116769" ht="13.5" customHeight="1"/>
    <row r="116771" ht="13.5" customHeight="1"/>
    <row r="116773" ht="13.5" customHeight="1"/>
    <row r="116775" ht="13.5" customHeight="1"/>
    <row r="116777" ht="13.5" customHeight="1"/>
    <row r="116779" ht="13.5" customHeight="1"/>
    <row r="116781" ht="13.5" customHeight="1"/>
    <row r="116783" ht="13.5" customHeight="1"/>
    <row r="116785" ht="13.5" customHeight="1"/>
    <row r="116787" ht="13.5" customHeight="1"/>
    <row r="116789" ht="13.5" customHeight="1"/>
    <row r="116791" ht="13.5" customHeight="1"/>
    <row r="116793" ht="13.5" customHeight="1"/>
    <row r="116795" ht="13.5" customHeight="1"/>
    <row r="116797" ht="13.5" customHeight="1"/>
    <row r="116799" ht="13.5" customHeight="1"/>
    <row r="116801" ht="13.5" customHeight="1"/>
    <row r="116803" ht="13.5" customHeight="1"/>
    <row r="116805" ht="13.5" customHeight="1"/>
    <row r="116807" ht="13.5" customHeight="1"/>
    <row r="116809" ht="13.5" customHeight="1"/>
    <row r="116811" ht="13.5" customHeight="1"/>
    <row r="116813" ht="13.5" customHeight="1"/>
    <row r="116815" ht="13.5" customHeight="1"/>
    <row r="116817" ht="13.5" customHeight="1"/>
    <row r="116819" ht="13.5" customHeight="1"/>
    <row r="116821" ht="13.5" customHeight="1"/>
    <row r="116823" ht="13.5" customHeight="1"/>
    <row r="116825" ht="13.5" customHeight="1"/>
    <row r="116827" ht="13.5" customHeight="1"/>
    <row r="116829" ht="13.5" customHeight="1"/>
    <row r="116831" ht="13.5" customHeight="1"/>
    <row r="116833" ht="13.5" customHeight="1"/>
    <row r="116835" ht="13.5" customHeight="1"/>
    <row r="116837" ht="13.5" customHeight="1"/>
    <row r="116839" ht="13.5" customHeight="1"/>
    <row r="116841" ht="13.5" customHeight="1"/>
    <row r="116843" ht="13.5" customHeight="1"/>
    <row r="116845" ht="13.5" customHeight="1"/>
    <row r="116847" ht="13.5" customHeight="1"/>
    <row r="116849" ht="13.5" customHeight="1"/>
    <row r="116851" ht="13.5" customHeight="1"/>
    <row r="116853" ht="13.5" customHeight="1"/>
    <row r="116855" ht="13.5" customHeight="1"/>
    <row r="116857" ht="13.5" customHeight="1"/>
    <row r="116859" ht="13.5" customHeight="1"/>
    <row r="116861" ht="13.5" customHeight="1"/>
    <row r="116863" ht="13.5" customHeight="1"/>
    <row r="116865" ht="13.5" customHeight="1"/>
    <row r="116867" ht="13.5" customHeight="1"/>
    <row r="116869" ht="13.5" customHeight="1"/>
    <row r="116871" ht="13.5" customHeight="1"/>
    <row r="116873" ht="13.5" customHeight="1"/>
    <row r="116875" ht="13.5" customHeight="1"/>
    <row r="116877" ht="13.5" customHeight="1"/>
    <row r="116879" ht="13.5" customHeight="1"/>
    <row r="116881" ht="13.5" customHeight="1"/>
    <row r="116883" ht="13.5" customHeight="1"/>
    <row r="116885" ht="13.5" customHeight="1"/>
    <row r="116887" ht="13.5" customHeight="1"/>
    <row r="116889" ht="13.5" customHeight="1"/>
    <row r="116891" ht="13.5" customHeight="1"/>
    <row r="116893" ht="13.5" customHeight="1"/>
    <row r="116895" ht="13.5" customHeight="1"/>
    <row r="116897" ht="13.5" customHeight="1"/>
    <row r="116899" ht="13.5" customHeight="1"/>
    <row r="116901" ht="13.5" customHeight="1"/>
    <row r="116903" ht="13.5" customHeight="1"/>
    <row r="116905" ht="13.5" customHeight="1"/>
    <row r="116907" ht="13.5" customHeight="1"/>
    <row r="116909" ht="13.5" customHeight="1"/>
    <row r="116911" ht="13.5" customHeight="1"/>
    <row r="116913" ht="13.5" customHeight="1"/>
    <row r="116915" ht="13.5" customHeight="1"/>
    <row r="116917" ht="13.5" customHeight="1"/>
    <row r="116919" ht="13.5" customHeight="1"/>
    <row r="116921" ht="13.5" customHeight="1"/>
    <row r="116923" ht="13.5" customHeight="1"/>
    <row r="116925" ht="13.5" customHeight="1"/>
    <row r="116927" ht="13.5" customHeight="1"/>
    <row r="116929" ht="13.5" customHeight="1"/>
    <row r="116931" ht="13.5" customHeight="1"/>
    <row r="116933" ht="13.5" customHeight="1"/>
    <row r="116935" ht="13.5" customHeight="1"/>
    <row r="116937" ht="13.5" customHeight="1"/>
    <row r="116939" ht="13.5" customHeight="1"/>
    <row r="116941" ht="13.5" customHeight="1"/>
    <row r="116943" ht="13.5" customHeight="1"/>
    <row r="116945" ht="13.5" customHeight="1"/>
    <row r="116947" ht="13.5" customHeight="1"/>
    <row r="116949" ht="13.5" customHeight="1"/>
    <row r="116951" ht="13.5" customHeight="1"/>
    <row r="116953" ht="13.5" customHeight="1"/>
    <row r="116955" ht="13.5" customHeight="1"/>
    <row r="116957" ht="13.5" customHeight="1"/>
    <row r="116959" ht="13.5" customHeight="1"/>
    <row r="116961" ht="13.5" customHeight="1"/>
    <row r="116963" ht="13.5" customHeight="1"/>
    <row r="116965" ht="13.5" customHeight="1"/>
    <row r="116967" ht="13.5" customHeight="1"/>
    <row r="116969" ht="13.5" customHeight="1"/>
    <row r="116971" ht="13.5" customHeight="1"/>
    <row r="116973" ht="13.5" customHeight="1"/>
    <row r="116975" ht="13.5" customHeight="1"/>
    <row r="116977" ht="13.5" customHeight="1"/>
    <row r="116979" ht="13.5" customHeight="1"/>
    <row r="116981" ht="13.5" customHeight="1"/>
    <row r="116983" ht="13.5" customHeight="1"/>
    <row r="116985" ht="13.5" customHeight="1"/>
    <row r="116987" ht="13.5" customHeight="1"/>
    <row r="116989" ht="13.5" customHeight="1"/>
    <row r="116991" ht="13.5" customHeight="1"/>
    <row r="116993" ht="13.5" customHeight="1"/>
    <row r="116995" ht="13.5" customHeight="1"/>
    <row r="116997" ht="13.5" customHeight="1"/>
    <row r="116999" ht="13.5" customHeight="1"/>
    <row r="117001" ht="13.5" customHeight="1"/>
    <row r="117003" ht="13.5" customHeight="1"/>
    <row r="117005" ht="13.5" customHeight="1"/>
    <row r="117007" ht="13.5" customHeight="1"/>
    <row r="117009" ht="13.5" customHeight="1"/>
    <row r="117011" ht="13.5" customHeight="1"/>
    <row r="117013" ht="13.5" customHeight="1"/>
    <row r="117015" ht="13.5" customHeight="1"/>
    <row r="117017" ht="13.5" customHeight="1"/>
    <row r="117019" ht="13.5" customHeight="1"/>
    <row r="117021" ht="13.5" customHeight="1"/>
    <row r="117023" ht="13.5" customHeight="1"/>
    <row r="117025" ht="13.5" customHeight="1"/>
    <row r="117027" ht="13.5" customHeight="1"/>
    <row r="117029" ht="13.5" customHeight="1"/>
    <row r="117031" ht="13.5" customHeight="1"/>
    <row r="117033" ht="13.5" customHeight="1"/>
    <row r="117035" ht="13.5" customHeight="1"/>
    <row r="117037" ht="13.5" customHeight="1"/>
    <row r="117039" ht="13.5" customHeight="1"/>
    <row r="117041" ht="13.5" customHeight="1"/>
    <row r="117043" ht="13.5" customHeight="1"/>
    <row r="117045" ht="13.5" customHeight="1"/>
    <row r="117047" ht="13.5" customHeight="1"/>
    <row r="117049" ht="13.5" customHeight="1"/>
    <row r="117051" ht="13.5" customHeight="1"/>
    <row r="117053" ht="13.5" customHeight="1"/>
    <row r="117055" ht="13.5" customHeight="1"/>
    <row r="117057" ht="13.5" customHeight="1"/>
    <row r="117059" ht="13.5" customHeight="1"/>
    <row r="117061" ht="13.5" customHeight="1"/>
    <row r="117063" ht="13.5" customHeight="1"/>
    <row r="117065" ht="13.5" customHeight="1"/>
    <row r="117067" ht="13.5" customHeight="1"/>
    <row r="117069" ht="13.5" customHeight="1"/>
    <row r="117071" ht="13.5" customHeight="1"/>
    <row r="117073" ht="13.5" customHeight="1"/>
    <row r="117075" ht="13.5" customHeight="1"/>
    <row r="117077" ht="13.5" customHeight="1"/>
    <row r="117079" ht="13.5" customHeight="1"/>
    <row r="117081" ht="13.5" customHeight="1"/>
    <row r="117083" ht="13.5" customHeight="1"/>
    <row r="117085" ht="13.5" customHeight="1"/>
    <row r="117087" ht="13.5" customHeight="1"/>
    <row r="117089" ht="13.5" customHeight="1"/>
    <row r="117091" ht="13.5" customHeight="1"/>
    <row r="117093" ht="13.5" customHeight="1"/>
    <row r="117095" ht="13.5" customHeight="1"/>
    <row r="117097" ht="13.5" customHeight="1"/>
    <row r="117099" ht="13.5" customHeight="1"/>
    <row r="117101" ht="13.5" customHeight="1"/>
    <row r="117103" ht="13.5" customHeight="1"/>
    <row r="117105" ht="13.5" customHeight="1"/>
    <row r="117107" ht="13.5" customHeight="1"/>
    <row r="117109" ht="13.5" customHeight="1"/>
    <row r="117111" ht="13.5" customHeight="1"/>
    <row r="117113" ht="13.5" customHeight="1"/>
    <row r="117115" ht="13.5" customHeight="1"/>
    <row r="117117" ht="13.5" customHeight="1"/>
    <row r="117119" ht="13.5" customHeight="1"/>
    <row r="117121" ht="13.5" customHeight="1"/>
    <row r="117123" ht="13.5" customHeight="1"/>
    <row r="117125" ht="13.5" customHeight="1"/>
    <row r="117127" ht="13.5" customHeight="1"/>
    <row r="117129" ht="13.5" customHeight="1"/>
    <row r="117131" ht="13.5" customHeight="1"/>
    <row r="117133" ht="13.5" customHeight="1"/>
    <row r="117135" ht="13.5" customHeight="1"/>
    <row r="117137" ht="13.5" customHeight="1"/>
    <row r="117139" ht="13.5" customHeight="1"/>
    <row r="117141" ht="13.5" customHeight="1"/>
    <row r="117143" ht="13.5" customHeight="1"/>
    <row r="117145" ht="13.5" customHeight="1"/>
    <row r="117147" ht="13.5" customHeight="1"/>
    <row r="117149" ht="13.5" customHeight="1"/>
    <row r="117151" ht="13.5" customHeight="1"/>
    <row r="117153" ht="13.5" customHeight="1"/>
    <row r="117155" ht="13.5" customHeight="1"/>
    <row r="117157" ht="13.5" customHeight="1"/>
    <row r="117159" ht="13.5" customHeight="1"/>
    <row r="117161" ht="13.5" customHeight="1"/>
    <row r="117163" ht="13.5" customHeight="1"/>
    <row r="117165" ht="13.5" customHeight="1"/>
    <row r="117167" ht="13.5" customHeight="1"/>
    <row r="117169" ht="13.5" customHeight="1"/>
    <row r="117171" ht="13.5" customHeight="1"/>
    <row r="117173" ht="13.5" customHeight="1"/>
    <row r="117175" ht="13.5" customHeight="1"/>
    <row r="117177" ht="13.5" customHeight="1"/>
    <row r="117179" ht="13.5" customHeight="1"/>
    <row r="117181" ht="13.5" customHeight="1"/>
    <row r="117183" ht="13.5" customHeight="1"/>
    <row r="117185" ht="13.5" customHeight="1"/>
    <row r="117187" ht="13.5" customHeight="1"/>
    <row r="117189" ht="13.5" customHeight="1"/>
    <row r="117191" ht="13.5" customHeight="1"/>
    <row r="117193" ht="13.5" customHeight="1"/>
    <row r="117195" ht="13.5" customHeight="1"/>
    <row r="117197" ht="13.5" customHeight="1"/>
    <row r="117199" ht="13.5" customHeight="1"/>
    <row r="117201" ht="13.5" customHeight="1"/>
    <row r="117203" ht="13.5" customHeight="1"/>
    <row r="117205" ht="13.5" customHeight="1"/>
    <row r="117207" ht="13.5" customHeight="1"/>
    <row r="117209" ht="13.5" customHeight="1"/>
    <row r="117211" ht="13.5" customHeight="1"/>
    <row r="117213" ht="13.5" customHeight="1"/>
    <row r="117215" ht="13.5" customHeight="1"/>
    <row r="117217" ht="13.5" customHeight="1"/>
    <row r="117219" ht="13.5" customHeight="1"/>
    <row r="117221" ht="13.5" customHeight="1"/>
    <row r="117223" ht="13.5" customHeight="1"/>
    <row r="117225" ht="13.5" customHeight="1"/>
    <row r="117227" ht="13.5" customHeight="1"/>
    <row r="117229" ht="13.5" customHeight="1"/>
    <row r="117231" ht="13.5" customHeight="1"/>
    <row r="117233" ht="13.5" customHeight="1"/>
    <row r="117235" ht="13.5" customHeight="1"/>
    <row r="117237" ht="13.5" customHeight="1"/>
    <row r="117239" ht="13.5" customHeight="1"/>
    <row r="117241" ht="13.5" customHeight="1"/>
    <row r="117243" ht="13.5" customHeight="1"/>
    <row r="117245" ht="13.5" customHeight="1"/>
    <row r="117247" ht="13.5" customHeight="1"/>
    <row r="117249" ht="13.5" customHeight="1"/>
    <row r="117251" ht="13.5" customHeight="1"/>
    <row r="117253" ht="13.5" customHeight="1"/>
    <row r="117255" ht="13.5" customHeight="1"/>
    <row r="117257" ht="13.5" customHeight="1"/>
    <row r="117259" ht="13.5" customHeight="1"/>
    <row r="117261" ht="13.5" customHeight="1"/>
    <row r="117263" ht="13.5" customHeight="1"/>
    <row r="117265" ht="13.5" customHeight="1"/>
    <row r="117267" ht="13.5" customHeight="1"/>
    <row r="117269" ht="13.5" customHeight="1"/>
    <row r="117271" ht="13.5" customHeight="1"/>
    <row r="117273" ht="13.5" customHeight="1"/>
    <row r="117275" ht="13.5" customHeight="1"/>
    <row r="117277" ht="13.5" customHeight="1"/>
    <row r="117279" ht="13.5" customHeight="1"/>
    <row r="117281" ht="13.5" customHeight="1"/>
    <row r="117283" ht="13.5" customHeight="1"/>
    <row r="117285" ht="13.5" customHeight="1"/>
    <row r="117287" ht="13.5" customHeight="1"/>
    <row r="117289" ht="13.5" customHeight="1"/>
    <row r="117291" ht="13.5" customHeight="1"/>
    <row r="117293" ht="13.5" customHeight="1"/>
    <row r="117295" ht="13.5" customHeight="1"/>
    <row r="117297" ht="13.5" customHeight="1"/>
    <row r="117299" ht="13.5" customHeight="1"/>
    <row r="117301" ht="13.5" customHeight="1"/>
    <row r="117303" ht="13.5" customHeight="1"/>
    <row r="117305" ht="13.5" customHeight="1"/>
    <row r="117307" ht="13.5" customHeight="1"/>
    <row r="117309" ht="13.5" customHeight="1"/>
    <row r="117311" ht="13.5" customHeight="1"/>
    <row r="117313" ht="13.5" customHeight="1"/>
    <row r="117315" ht="13.5" customHeight="1"/>
    <row r="117317" ht="13.5" customHeight="1"/>
    <row r="117319" ht="13.5" customHeight="1"/>
    <row r="117321" ht="13.5" customHeight="1"/>
    <row r="117323" ht="13.5" customHeight="1"/>
    <row r="117325" ht="13.5" customHeight="1"/>
    <row r="117327" ht="13.5" customHeight="1"/>
    <row r="117329" ht="13.5" customHeight="1"/>
    <row r="117331" ht="13.5" customHeight="1"/>
    <row r="117333" ht="13.5" customHeight="1"/>
    <row r="117335" ht="13.5" customHeight="1"/>
    <row r="117337" ht="13.5" customHeight="1"/>
    <row r="117339" ht="13.5" customHeight="1"/>
    <row r="117341" ht="13.5" customHeight="1"/>
    <row r="117343" ht="13.5" customHeight="1"/>
    <row r="117345" ht="13.5" customHeight="1"/>
    <row r="117347" ht="13.5" customHeight="1"/>
    <row r="117349" ht="13.5" customHeight="1"/>
    <row r="117351" ht="13.5" customHeight="1"/>
    <row r="117353" ht="13.5" customHeight="1"/>
    <row r="117355" ht="13.5" customHeight="1"/>
    <row r="117357" ht="13.5" customHeight="1"/>
    <row r="117359" ht="13.5" customHeight="1"/>
    <row r="117361" ht="13.5" customHeight="1"/>
    <row r="117363" ht="13.5" customHeight="1"/>
    <row r="117365" ht="13.5" customHeight="1"/>
    <row r="117367" ht="13.5" customHeight="1"/>
    <row r="117369" ht="13.5" customHeight="1"/>
    <row r="117371" ht="13.5" customHeight="1"/>
    <row r="117373" ht="13.5" customHeight="1"/>
    <row r="117375" ht="13.5" customHeight="1"/>
    <row r="117377" ht="13.5" customHeight="1"/>
    <row r="117379" ht="13.5" customHeight="1"/>
    <row r="117381" ht="13.5" customHeight="1"/>
    <row r="117383" ht="13.5" customHeight="1"/>
    <row r="117385" ht="13.5" customHeight="1"/>
    <row r="117387" ht="13.5" customHeight="1"/>
    <row r="117389" ht="13.5" customHeight="1"/>
    <row r="117391" ht="13.5" customHeight="1"/>
    <row r="117393" ht="13.5" customHeight="1"/>
    <row r="117395" ht="13.5" customHeight="1"/>
    <row r="117397" ht="13.5" customHeight="1"/>
    <row r="117399" ht="13.5" customHeight="1"/>
    <row r="117401" ht="13.5" customHeight="1"/>
    <row r="117403" ht="13.5" customHeight="1"/>
    <row r="117405" ht="13.5" customHeight="1"/>
    <row r="117407" ht="13.5" customHeight="1"/>
    <row r="117409" ht="13.5" customHeight="1"/>
    <row r="117411" ht="13.5" customHeight="1"/>
    <row r="117413" ht="13.5" customHeight="1"/>
    <row r="117415" ht="13.5" customHeight="1"/>
    <row r="117417" ht="13.5" customHeight="1"/>
    <row r="117419" ht="13.5" customHeight="1"/>
    <row r="117421" ht="13.5" customHeight="1"/>
    <row r="117423" ht="13.5" customHeight="1"/>
    <row r="117425" ht="13.5" customHeight="1"/>
    <row r="117427" ht="13.5" customHeight="1"/>
    <row r="117429" ht="13.5" customHeight="1"/>
    <row r="117431" ht="13.5" customHeight="1"/>
    <row r="117433" ht="13.5" customHeight="1"/>
    <row r="117435" ht="13.5" customHeight="1"/>
    <row r="117437" ht="13.5" customHeight="1"/>
    <row r="117439" ht="13.5" customHeight="1"/>
    <row r="117441" ht="13.5" customHeight="1"/>
    <row r="117443" ht="13.5" customHeight="1"/>
    <row r="117445" ht="13.5" customHeight="1"/>
    <row r="117447" ht="13.5" customHeight="1"/>
    <row r="117449" ht="13.5" customHeight="1"/>
    <row r="117451" ht="13.5" customHeight="1"/>
    <row r="117453" ht="13.5" customHeight="1"/>
    <row r="117455" ht="13.5" customHeight="1"/>
    <row r="117457" ht="13.5" customHeight="1"/>
    <row r="117459" ht="13.5" customHeight="1"/>
    <row r="117461" ht="13.5" customHeight="1"/>
    <row r="117463" ht="13.5" customHeight="1"/>
    <row r="117465" ht="13.5" customHeight="1"/>
    <row r="117467" ht="13.5" customHeight="1"/>
    <row r="117469" ht="13.5" customHeight="1"/>
    <row r="117471" ht="13.5" customHeight="1"/>
    <row r="117473" ht="13.5" customHeight="1"/>
    <row r="117475" ht="13.5" customHeight="1"/>
    <row r="117477" ht="13.5" customHeight="1"/>
    <row r="117479" ht="13.5" customHeight="1"/>
    <row r="117481" ht="13.5" customHeight="1"/>
    <row r="117483" ht="13.5" customHeight="1"/>
    <row r="117485" ht="13.5" customHeight="1"/>
    <row r="117487" ht="13.5" customHeight="1"/>
    <row r="117489" ht="13.5" customHeight="1"/>
    <row r="117491" ht="13.5" customHeight="1"/>
    <row r="117493" ht="13.5" customHeight="1"/>
    <row r="117495" ht="13.5" customHeight="1"/>
    <row r="117497" ht="13.5" customHeight="1"/>
    <row r="117499" ht="13.5" customHeight="1"/>
    <row r="117501" ht="13.5" customHeight="1"/>
    <row r="117503" ht="13.5" customHeight="1"/>
    <row r="117505" ht="13.5" customHeight="1"/>
    <row r="117507" ht="13.5" customHeight="1"/>
    <row r="117509" ht="13.5" customHeight="1"/>
    <row r="117511" ht="13.5" customHeight="1"/>
    <row r="117513" ht="13.5" customHeight="1"/>
    <row r="117515" ht="13.5" customHeight="1"/>
    <row r="117517" ht="13.5" customHeight="1"/>
    <row r="117519" ht="13.5" customHeight="1"/>
    <row r="117521" ht="13.5" customHeight="1"/>
    <row r="117523" ht="13.5" customHeight="1"/>
    <row r="117525" ht="13.5" customHeight="1"/>
    <row r="117527" ht="13.5" customHeight="1"/>
    <row r="117529" ht="13.5" customHeight="1"/>
    <row r="117531" ht="13.5" customHeight="1"/>
    <row r="117533" ht="13.5" customHeight="1"/>
    <row r="117535" ht="13.5" customHeight="1"/>
    <row r="117537" ht="13.5" customHeight="1"/>
    <row r="117539" ht="13.5" customHeight="1"/>
    <row r="117541" ht="13.5" customHeight="1"/>
    <row r="117543" ht="13.5" customHeight="1"/>
    <row r="117545" ht="13.5" customHeight="1"/>
    <row r="117547" ht="13.5" customHeight="1"/>
    <row r="117549" ht="13.5" customHeight="1"/>
    <row r="117551" ht="13.5" customHeight="1"/>
    <row r="117553" ht="13.5" customHeight="1"/>
    <row r="117555" ht="13.5" customHeight="1"/>
    <row r="117557" ht="13.5" customHeight="1"/>
    <row r="117559" ht="13.5" customHeight="1"/>
    <row r="117561" ht="13.5" customHeight="1"/>
    <row r="117563" ht="13.5" customHeight="1"/>
    <row r="117565" ht="13.5" customHeight="1"/>
    <row r="117567" ht="13.5" customHeight="1"/>
    <row r="117569" ht="13.5" customHeight="1"/>
    <row r="117571" ht="13.5" customHeight="1"/>
    <row r="117573" ht="13.5" customHeight="1"/>
    <row r="117575" ht="13.5" customHeight="1"/>
    <row r="117577" ht="13.5" customHeight="1"/>
    <row r="117579" ht="13.5" customHeight="1"/>
    <row r="117581" ht="13.5" customHeight="1"/>
    <row r="117583" ht="13.5" customHeight="1"/>
    <row r="117585" ht="13.5" customHeight="1"/>
    <row r="117587" ht="13.5" customHeight="1"/>
    <row r="117589" ht="13.5" customHeight="1"/>
    <row r="117591" ht="13.5" customHeight="1"/>
    <row r="117593" ht="13.5" customHeight="1"/>
    <row r="117595" ht="13.5" customHeight="1"/>
    <row r="117597" ht="13.5" customHeight="1"/>
    <row r="117599" ht="13.5" customHeight="1"/>
    <row r="117601" ht="13.5" customHeight="1"/>
    <row r="117603" ht="13.5" customHeight="1"/>
    <row r="117605" ht="13.5" customHeight="1"/>
    <row r="117607" ht="13.5" customHeight="1"/>
    <row r="117609" ht="13.5" customHeight="1"/>
    <row r="117611" ht="13.5" customHeight="1"/>
    <row r="117613" ht="13.5" customHeight="1"/>
    <row r="117615" ht="13.5" customHeight="1"/>
    <row r="117617" ht="13.5" customHeight="1"/>
    <row r="117619" ht="13.5" customHeight="1"/>
    <row r="117621" ht="13.5" customHeight="1"/>
    <row r="117623" ht="13.5" customHeight="1"/>
    <row r="117625" ht="13.5" customHeight="1"/>
    <row r="117627" ht="13.5" customHeight="1"/>
    <row r="117629" ht="13.5" customHeight="1"/>
    <row r="117631" ht="13.5" customHeight="1"/>
    <row r="117633" ht="13.5" customHeight="1"/>
    <row r="117635" ht="13.5" customHeight="1"/>
    <row r="117637" ht="13.5" customHeight="1"/>
    <row r="117639" ht="13.5" customHeight="1"/>
    <row r="117641" ht="13.5" customHeight="1"/>
    <row r="117643" ht="13.5" customHeight="1"/>
    <row r="117645" ht="13.5" customHeight="1"/>
    <row r="117647" ht="13.5" customHeight="1"/>
    <row r="117649" ht="13.5" customHeight="1"/>
    <row r="117651" ht="13.5" customHeight="1"/>
    <row r="117653" ht="13.5" customHeight="1"/>
    <row r="117655" ht="13.5" customHeight="1"/>
    <row r="117657" ht="13.5" customHeight="1"/>
    <row r="117659" ht="13.5" customHeight="1"/>
    <row r="117661" ht="13.5" customHeight="1"/>
    <row r="117663" ht="13.5" customHeight="1"/>
    <row r="117665" ht="13.5" customHeight="1"/>
    <row r="117667" ht="13.5" customHeight="1"/>
    <row r="117669" ht="13.5" customHeight="1"/>
    <row r="117671" ht="13.5" customHeight="1"/>
    <row r="117673" ht="13.5" customHeight="1"/>
    <row r="117675" ht="13.5" customHeight="1"/>
    <row r="117677" ht="13.5" customHeight="1"/>
    <row r="117679" ht="13.5" customHeight="1"/>
    <row r="117681" ht="13.5" customHeight="1"/>
    <row r="117683" ht="13.5" customHeight="1"/>
    <row r="117685" ht="13.5" customHeight="1"/>
    <row r="117687" ht="13.5" customHeight="1"/>
    <row r="117689" ht="13.5" customHeight="1"/>
    <row r="117691" ht="13.5" customHeight="1"/>
    <row r="117693" ht="13.5" customHeight="1"/>
    <row r="117695" ht="13.5" customHeight="1"/>
    <row r="117697" ht="13.5" customHeight="1"/>
    <row r="117699" ht="13.5" customHeight="1"/>
    <row r="117701" ht="13.5" customHeight="1"/>
    <row r="117703" ht="13.5" customHeight="1"/>
    <row r="117705" ht="13.5" customHeight="1"/>
    <row r="117707" ht="13.5" customHeight="1"/>
    <row r="117709" ht="13.5" customHeight="1"/>
    <row r="117711" ht="13.5" customHeight="1"/>
    <row r="117713" ht="13.5" customHeight="1"/>
    <row r="117715" ht="13.5" customHeight="1"/>
    <row r="117717" ht="13.5" customHeight="1"/>
    <row r="117719" ht="13.5" customHeight="1"/>
    <row r="117721" ht="13.5" customHeight="1"/>
    <row r="117723" ht="13.5" customHeight="1"/>
    <row r="117725" ht="13.5" customHeight="1"/>
    <row r="117727" ht="13.5" customHeight="1"/>
    <row r="117729" ht="13.5" customHeight="1"/>
    <row r="117731" ht="13.5" customHeight="1"/>
    <row r="117733" ht="13.5" customHeight="1"/>
    <row r="117735" ht="13.5" customHeight="1"/>
    <row r="117737" ht="13.5" customHeight="1"/>
    <row r="117739" ht="13.5" customHeight="1"/>
    <row r="117741" ht="13.5" customHeight="1"/>
    <row r="117743" ht="13.5" customHeight="1"/>
    <row r="117745" ht="13.5" customHeight="1"/>
    <row r="117747" ht="13.5" customHeight="1"/>
    <row r="117749" ht="13.5" customHeight="1"/>
    <row r="117751" ht="13.5" customHeight="1"/>
    <row r="117753" ht="13.5" customHeight="1"/>
    <row r="117755" ht="13.5" customHeight="1"/>
    <row r="117757" ht="13.5" customHeight="1"/>
    <row r="117759" ht="13.5" customHeight="1"/>
    <row r="117761" ht="13.5" customHeight="1"/>
    <row r="117763" ht="13.5" customHeight="1"/>
    <row r="117765" ht="13.5" customHeight="1"/>
    <row r="117767" ht="13.5" customHeight="1"/>
    <row r="117769" ht="13.5" customHeight="1"/>
    <row r="117771" ht="13.5" customHeight="1"/>
    <row r="117773" ht="13.5" customHeight="1"/>
    <row r="117775" ht="13.5" customHeight="1"/>
    <row r="117777" ht="13.5" customHeight="1"/>
    <row r="117779" ht="13.5" customHeight="1"/>
    <row r="117781" ht="13.5" customHeight="1"/>
    <row r="117783" ht="13.5" customHeight="1"/>
    <row r="117785" ht="13.5" customHeight="1"/>
    <row r="117787" ht="13.5" customHeight="1"/>
    <row r="117789" ht="13.5" customHeight="1"/>
    <row r="117791" ht="13.5" customHeight="1"/>
    <row r="117793" ht="13.5" customHeight="1"/>
    <row r="117795" ht="13.5" customHeight="1"/>
    <row r="117797" ht="13.5" customHeight="1"/>
    <row r="117799" ht="13.5" customHeight="1"/>
    <row r="117801" ht="13.5" customHeight="1"/>
    <row r="117803" ht="13.5" customHeight="1"/>
    <row r="117805" ht="13.5" customHeight="1"/>
    <row r="117807" ht="13.5" customHeight="1"/>
    <row r="117809" ht="13.5" customHeight="1"/>
    <row r="117811" ht="13.5" customHeight="1"/>
    <row r="117813" ht="13.5" customHeight="1"/>
    <row r="117815" ht="13.5" customHeight="1"/>
    <row r="117817" ht="13.5" customHeight="1"/>
    <row r="117819" ht="13.5" customHeight="1"/>
    <row r="117821" ht="13.5" customHeight="1"/>
    <row r="117823" ht="13.5" customHeight="1"/>
    <row r="117825" ht="13.5" customHeight="1"/>
    <row r="117827" ht="13.5" customHeight="1"/>
    <row r="117829" ht="13.5" customHeight="1"/>
    <row r="117831" ht="13.5" customHeight="1"/>
    <row r="117833" ht="13.5" customHeight="1"/>
    <row r="117835" ht="13.5" customHeight="1"/>
    <row r="117837" ht="13.5" customHeight="1"/>
    <row r="117839" ht="13.5" customHeight="1"/>
    <row r="117841" ht="13.5" customHeight="1"/>
    <row r="117843" ht="13.5" customHeight="1"/>
    <row r="117845" ht="13.5" customHeight="1"/>
    <row r="117847" ht="13.5" customHeight="1"/>
    <row r="117849" ht="13.5" customHeight="1"/>
    <row r="117851" ht="13.5" customHeight="1"/>
    <row r="117853" ht="13.5" customHeight="1"/>
    <row r="117855" ht="13.5" customHeight="1"/>
    <row r="117857" ht="13.5" customHeight="1"/>
    <row r="117859" ht="13.5" customHeight="1"/>
    <row r="117861" ht="13.5" customHeight="1"/>
    <row r="117863" ht="13.5" customHeight="1"/>
    <row r="117865" ht="13.5" customHeight="1"/>
    <row r="117867" ht="13.5" customHeight="1"/>
    <row r="117869" ht="13.5" customHeight="1"/>
    <row r="117871" ht="13.5" customHeight="1"/>
    <row r="117873" ht="13.5" customHeight="1"/>
    <row r="117875" ht="13.5" customHeight="1"/>
    <row r="117877" ht="13.5" customHeight="1"/>
    <row r="117879" ht="13.5" customHeight="1"/>
    <row r="117881" ht="13.5" customHeight="1"/>
    <row r="117883" ht="13.5" customHeight="1"/>
    <row r="117885" ht="13.5" customHeight="1"/>
    <row r="117887" ht="13.5" customHeight="1"/>
    <row r="117889" ht="13.5" customHeight="1"/>
    <row r="117891" ht="13.5" customHeight="1"/>
    <row r="117893" ht="13.5" customHeight="1"/>
    <row r="117895" ht="13.5" customHeight="1"/>
    <row r="117897" ht="13.5" customHeight="1"/>
    <row r="117899" ht="13.5" customHeight="1"/>
    <row r="117901" ht="13.5" customHeight="1"/>
    <row r="117903" ht="13.5" customHeight="1"/>
    <row r="117905" ht="13.5" customHeight="1"/>
    <row r="117907" ht="13.5" customHeight="1"/>
    <row r="117909" ht="13.5" customHeight="1"/>
    <row r="117911" ht="13.5" customHeight="1"/>
    <row r="117913" ht="13.5" customHeight="1"/>
    <row r="117915" ht="13.5" customHeight="1"/>
    <row r="117917" ht="13.5" customHeight="1"/>
    <row r="117919" ht="13.5" customHeight="1"/>
    <row r="117921" ht="13.5" customHeight="1"/>
    <row r="117923" ht="13.5" customHeight="1"/>
    <row r="117925" ht="13.5" customHeight="1"/>
    <row r="117927" ht="13.5" customHeight="1"/>
    <row r="117929" ht="13.5" customHeight="1"/>
    <row r="117931" ht="13.5" customHeight="1"/>
    <row r="117933" ht="13.5" customHeight="1"/>
    <row r="117935" ht="13.5" customHeight="1"/>
    <row r="117937" ht="13.5" customHeight="1"/>
    <row r="117939" ht="13.5" customHeight="1"/>
    <row r="117941" ht="13.5" customHeight="1"/>
    <row r="117943" ht="13.5" customHeight="1"/>
    <row r="117945" ht="13.5" customHeight="1"/>
    <row r="117947" ht="13.5" customHeight="1"/>
    <row r="117949" ht="13.5" customHeight="1"/>
    <row r="117951" ht="13.5" customHeight="1"/>
    <row r="117953" ht="13.5" customHeight="1"/>
    <row r="117955" ht="13.5" customHeight="1"/>
    <row r="117957" ht="13.5" customHeight="1"/>
    <row r="117959" ht="13.5" customHeight="1"/>
    <row r="117961" ht="13.5" customHeight="1"/>
    <row r="117963" ht="13.5" customHeight="1"/>
    <row r="117965" ht="13.5" customHeight="1"/>
    <row r="117967" ht="13.5" customHeight="1"/>
    <row r="117969" ht="13.5" customHeight="1"/>
    <row r="117971" ht="13.5" customHeight="1"/>
    <row r="117973" ht="13.5" customHeight="1"/>
    <row r="117975" ht="13.5" customHeight="1"/>
    <row r="117977" ht="13.5" customHeight="1"/>
    <row r="117979" ht="13.5" customHeight="1"/>
    <row r="117981" ht="13.5" customHeight="1"/>
    <row r="117983" ht="13.5" customHeight="1"/>
    <row r="117985" ht="13.5" customHeight="1"/>
    <row r="117987" ht="13.5" customHeight="1"/>
    <row r="117989" ht="13.5" customHeight="1"/>
    <row r="117991" ht="13.5" customHeight="1"/>
    <row r="117993" ht="13.5" customHeight="1"/>
    <row r="117995" ht="13.5" customHeight="1"/>
    <row r="117997" ht="13.5" customHeight="1"/>
    <row r="117999" ht="13.5" customHeight="1"/>
    <row r="118001" ht="13.5" customHeight="1"/>
    <row r="118003" ht="13.5" customHeight="1"/>
    <row r="118005" ht="13.5" customHeight="1"/>
    <row r="118007" ht="13.5" customHeight="1"/>
    <row r="118009" ht="13.5" customHeight="1"/>
    <row r="118011" ht="13.5" customHeight="1"/>
    <row r="118013" ht="13.5" customHeight="1"/>
    <row r="118015" ht="13.5" customHeight="1"/>
    <row r="118017" ht="13.5" customHeight="1"/>
    <row r="118019" ht="13.5" customHeight="1"/>
    <row r="118021" ht="13.5" customHeight="1"/>
    <row r="118023" ht="13.5" customHeight="1"/>
    <row r="118025" ht="13.5" customHeight="1"/>
    <row r="118027" ht="13.5" customHeight="1"/>
    <row r="118029" ht="13.5" customHeight="1"/>
    <row r="118031" ht="13.5" customHeight="1"/>
    <row r="118033" ht="13.5" customHeight="1"/>
    <row r="118035" ht="13.5" customHeight="1"/>
    <row r="118037" ht="13.5" customHeight="1"/>
    <row r="118039" ht="13.5" customHeight="1"/>
    <row r="118041" ht="13.5" customHeight="1"/>
    <row r="118043" ht="13.5" customHeight="1"/>
    <row r="118045" ht="13.5" customHeight="1"/>
    <row r="118047" ht="13.5" customHeight="1"/>
    <row r="118049" ht="13.5" customHeight="1"/>
    <row r="118051" ht="13.5" customHeight="1"/>
    <row r="118053" ht="13.5" customHeight="1"/>
    <row r="118055" ht="13.5" customHeight="1"/>
    <row r="118057" ht="13.5" customHeight="1"/>
    <row r="118059" ht="13.5" customHeight="1"/>
    <row r="118061" ht="13.5" customHeight="1"/>
    <row r="118063" ht="13.5" customHeight="1"/>
    <row r="118065" ht="13.5" customHeight="1"/>
    <row r="118067" ht="13.5" customHeight="1"/>
    <row r="118069" ht="13.5" customHeight="1"/>
    <row r="118071" ht="13.5" customHeight="1"/>
    <row r="118073" ht="13.5" customHeight="1"/>
    <row r="118075" ht="13.5" customHeight="1"/>
    <row r="118077" ht="13.5" customHeight="1"/>
    <row r="118079" ht="13.5" customHeight="1"/>
    <row r="118081" ht="13.5" customHeight="1"/>
    <row r="118083" ht="13.5" customHeight="1"/>
    <row r="118085" ht="13.5" customHeight="1"/>
    <row r="118087" ht="13.5" customHeight="1"/>
    <row r="118089" ht="13.5" customHeight="1"/>
    <row r="118091" ht="13.5" customHeight="1"/>
    <row r="118093" ht="13.5" customHeight="1"/>
    <row r="118095" ht="13.5" customHeight="1"/>
    <row r="118097" ht="13.5" customHeight="1"/>
    <row r="118099" ht="13.5" customHeight="1"/>
    <row r="118101" ht="13.5" customHeight="1"/>
    <row r="118103" ht="13.5" customHeight="1"/>
    <row r="118105" ht="13.5" customHeight="1"/>
    <row r="118107" ht="13.5" customHeight="1"/>
    <row r="118109" ht="13.5" customHeight="1"/>
    <row r="118111" ht="13.5" customHeight="1"/>
    <row r="118113" ht="13.5" customHeight="1"/>
    <row r="118115" ht="13.5" customHeight="1"/>
    <row r="118117" ht="13.5" customHeight="1"/>
    <row r="118119" ht="13.5" customHeight="1"/>
    <row r="118121" ht="13.5" customHeight="1"/>
    <row r="118123" ht="13.5" customHeight="1"/>
    <row r="118125" ht="13.5" customHeight="1"/>
    <row r="118127" ht="13.5" customHeight="1"/>
    <row r="118129" ht="13.5" customHeight="1"/>
    <row r="118131" ht="13.5" customHeight="1"/>
    <row r="118133" ht="13.5" customHeight="1"/>
    <row r="118135" ht="13.5" customHeight="1"/>
    <row r="118137" ht="13.5" customHeight="1"/>
    <row r="118139" ht="13.5" customHeight="1"/>
    <row r="118141" ht="13.5" customHeight="1"/>
    <row r="118143" ht="13.5" customHeight="1"/>
    <row r="118145" ht="13.5" customHeight="1"/>
    <row r="118147" ht="13.5" customHeight="1"/>
    <row r="118149" ht="13.5" customHeight="1"/>
    <row r="118151" ht="13.5" customHeight="1"/>
    <row r="118153" ht="13.5" customHeight="1"/>
    <row r="118155" ht="13.5" customHeight="1"/>
    <row r="118157" ht="13.5" customHeight="1"/>
    <row r="118159" ht="13.5" customHeight="1"/>
    <row r="118161" ht="13.5" customHeight="1"/>
    <row r="118163" ht="13.5" customHeight="1"/>
    <row r="118165" ht="13.5" customHeight="1"/>
    <row r="118167" ht="13.5" customHeight="1"/>
    <row r="118169" ht="13.5" customHeight="1"/>
    <row r="118171" ht="13.5" customHeight="1"/>
    <row r="118173" ht="13.5" customHeight="1"/>
    <row r="118175" ht="13.5" customHeight="1"/>
    <row r="118177" ht="13.5" customHeight="1"/>
    <row r="118179" ht="13.5" customHeight="1"/>
    <row r="118181" ht="13.5" customHeight="1"/>
    <row r="118183" ht="13.5" customHeight="1"/>
    <row r="118185" ht="13.5" customHeight="1"/>
    <row r="118187" ht="13.5" customHeight="1"/>
    <row r="118189" ht="13.5" customHeight="1"/>
    <row r="118191" ht="13.5" customHeight="1"/>
    <row r="118193" ht="13.5" customHeight="1"/>
    <row r="118195" ht="13.5" customHeight="1"/>
    <row r="118197" ht="13.5" customHeight="1"/>
    <row r="118199" ht="13.5" customHeight="1"/>
    <row r="118201" ht="13.5" customHeight="1"/>
    <row r="118203" ht="13.5" customHeight="1"/>
    <row r="118205" ht="13.5" customHeight="1"/>
    <row r="118207" ht="13.5" customHeight="1"/>
    <row r="118209" ht="13.5" customHeight="1"/>
    <row r="118211" ht="13.5" customHeight="1"/>
    <row r="118213" ht="13.5" customHeight="1"/>
    <row r="118215" ht="13.5" customHeight="1"/>
    <row r="118217" ht="13.5" customHeight="1"/>
    <row r="118219" ht="13.5" customHeight="1"/>
    <row r="118221" ht="13.5" customHeight="1"/>
    <row r="118223" ht="13.5" customHeight="1"/>
    <row r="118225" ht="13.5" customHeight="1"/>
    <row r="118227" ht="13.5" customHeight="1"/>
    <row r="118229" ht="13.5" customHeight="1"/>
    <row r="118231" ht="13.5" customHeight="1"/>
    <row r="118233" ht="13.5" customHeight="1"/>
    <row r="118235" ht="13.5" customHeight="1"/>
    <row r="118237" ht="13.5" customHeight="1"/>
    <row r="118239" ht="13.5" customHeight="1"/>
    <row r="118241" ht="13.5" customHeight="1"/>
    <row r="118243" ht="13.5" customHeight="1"/>
    <row r="118245" ht="13.5" customHeight="1"/>
    <row r="118247" ht="13.5" customHeight="1"/>
    <row r="118249" ht="13.5" customHeight="1"/>
    <row r="118251" ht="13.5" customHeight="1"/>
    <row r="118253" ht="13.5" customHeight="1"/>
    <row r="118255" ht="13.5" customHeight="1"/>
    <row r="118257" ht="13.5" customHeight="1"/>
    <row r="118259" ht="13.5" customHeight="1"/>
    <row r="118261" ht="13.5" customHeight="1"/>
    <row r="118263" ht="13.5" customHeight="1"/>
    <row r="118265" ht="13.5" customHeight="1"/>
    <row r="118267" ht="13.5" customHeight="1"/>
    <row r="118269" ht="13.5" customHeight="1"/>
    <row r="118271" ht="13.5" customHeight="1"/>
    <row r="118273" ht="13.5" customHeight="1"/>
    <row r="118275" ht="13.5" customHeight="1"/>
    <row r="118277" ht="13.5" customHeight="1"/>
    <row r="118279" ht="13.5" customHeight="1"/>
    <row r="118281" ht="13.5" customHeight="1"/>
    <row r="118283" ht="13.5" customHeight="1"/>
    <row r="118285" ht="13.5" customHeight="1"/>
    <row r="118287" ht="13.5" customHeight="1"/>
    <row r="118289" ht="13.5" customHeight="1"/>
    <row r="118291" ht="13.5" customHeight="1"/>
    <row r="118293" ht="13.5" customHeight="1"/>
    <row r="118295" ht="13.5" customHeight="1"/>
    <row r="118297" ht="13.5" customHeight="1"/>
    <row r="118299" ht="13.5" customHeight="1"/>
    <row r="118301" ht="13.5" customHeight="1"/>
    <row r="118303" ht="13.5" customHeight="1"/>
    <row r="118305" ht="13.5" customHeight="1"/>
    <row r="118307" ht="13.5" customHeight="1"/>
    <row r="118309" ht="13.5" customHeight="1"/>
    <row r="118311" ht="13.5" customHeight="1"/>
    <row r="118313" ht="13.5" customHeight="1"/>
    <row r="118315" ht="13.5" customHeight="1"/>
    <row r="118317" ht="13.5" customHeight="1"/>
    <row r="118319" ht="13.5" customHeight="1"/>
    <row r="118321" ht="13.5" customHeight="1"/>
    <row r="118323" ht="13.5" customHeight="1"/>
    <row r="118325" ht="13.5" customHeight="1"/>
    <row r="118327" ht="13.5" customHeight="1"/>
    <row r="118329" ht="13.5" customHeight="1"/>
    <row r="118331" ht="13.5" customHeight="1"/>
    <row r="118333" ht="13.5" customHeight="1"/>
    <row r="118335" ht="13.5" customHeight="1"/>
    <row r="118337" ht="13.5" customHeight="1"/>
    <row r="118339" ht="13.5" customHeight="1"/>
    <row r="118341" ht="13.5" customHeight="1"/>
    <row r="118343" ht="13.5" customHeight="1"/>
    <row r="118345" ht="13.5" customHeight="1"/>
    <row r="118347" ht="13.5" customHeight="1"/>
    <row r="118349" ht="13.5" customHeight="1"/>
    <row r="118351" ht="13.5" customHeight="1"/>
    <row r="118353" ht="13.5" customHeight="1"/>
    <row r="118355" ht="13.5" customHeight="1"/>
    <row r="118357" ht="13.5" customHeight="1"/>
    <row r="118359" ht="13.5" customHeight="1"/>
    <row r="118361" ht="13.5" customHeight="1"/>
    <row r="118363" ht="13.5" customHeight="1"/>
    <row r="118365" ht="13.5" customHeight="1"/>
    <row r="118367" ht="13.5" customHeight="1"/>
    <row r="118369" ht="13.5" customHeight="1"/>
    <row r="118371" ht="13.5" customHeight="1"/>
    <row r="118373" ht="13.5" customHeight="1"/>
    <row r="118375" ht="13.5" customHeight="1"/>
    <row r="118377" ht="13.5" customHeight="1"/>
    <row r="118379" ht="13.5" customHeight="1"/>
    <row r="118381" ht="13.5" customHeight="1"/>
    <row r="118383" ht="13.5" customHeight="1"/>
    <row r="118385" ht="13.5" customHeight="1"/>
    <row r="118387" ht="13.5" customHeight="1"/>
    <row r="118389" ht="13.5" customHeight="1"/>
    <row r="118391" ht="13.5" customHeight="1"/>
    <row r="118393" ht="13.5" customHeight="1"/>
    <row r="118395" ht="13.5" customHeight="1"/>
    <row r="118397" ht="13.5" customHeight="1"/>
    <row r="118399" ht="13.5" customHeight="1"/>
    <row r="118401" ht="13.5" customHeight="1"/>
    <row r="118403" ht="13.5" customHeight="1"/>
    <row r="118405" ht="13.5" customHeight="1"/>
    <row r="118407" ht="13.5" customHeight="1"/>
    <row r="118409" ht="13.5" customHeight="1"/>
    <row r="118411" ht="13.5" customHeight="1"/>
    <row r="118413" ht="13.5" customHeight="1"/>
    <row r="118415" ht="13.5" customHeight="1"/>
    <row r="118417" ht="13.5" customHeight="1"/>
    <row r="118419" ht="13.5" customHeight="1"/>
    <row r="118421" ht="13.5" customHeight="1"/>
    <row r="118423" ht="13.5" customHeight="1"/>
    <row r="118425" ht="13.5" customHeight="1"/>
    <row r="118427" ht="13.5" customHeight="1"/>
    <row r="118429" ht="13.5" customHeight="1"/>
    <row r="118431" ht="13.5" customHeight="1"/>
    <row r="118433" ht="13.5" customHeight="1"/>
    <row r="118435" ht="13.5" customHeight="1"/>
    <row r="118437" ht="13.5" customHeight="1"/>
    <row r="118439" ht="13.5" customHeight="1"/>
    <row r="118441" ht="13.5" customHeight="1"/>
    <row r="118443" ht="13.5" customHeight="1"/>
    <row r="118445" ht="13.5" customHeight="1"/>
    <row r="118447" ht="13.5" customHeight="1"/>
    <row r="118449" ht="13.5" customHeight="1"/>
    <row r="118451" ht="13.5" customHeight="1"/>
    <row r="118453" ht="13.5" customHeight="1"/>
    <row r="118455" ht="13.5" customHeight="1"/>
    <row r="118457" ht="13.5" customHeight="1"/>
    <row r="118459" ht="13.5" customHeight="1"/>
    <row r="118461" ht="13.5" customHeight="1"/>
    <row r="118463" ht="13.5" customHeight="1"/>
    <row r="118465" ht="13.5" customHeight="1"/>
    <row r="118467" ht="13.5" customHeight="1"/>
    <row r="118469" ht="13.5" customHeight="1"/>
    <row r="118471" ht="13.5" customHeight="1"/>
    <row r="118473" ht="13.5" customHeight="1"/>
    <row r="118475" ht="13.5" customHeight="1"/>
    <row r="118477" ht="13.5" customHeight="1"/>
    <row r="118479" ht="13.5" customHeight="1"/>
    <row r="118481" ht="13.5" customHeight="1"/>
    <row r="118483" ht="13.5" customHeight="1"/>
    <row r="118485" ht="13.5" customHeight="1"/>
    <row r="118487" ht="13.5" customHeight="1"/>
    <row r="118489" ht="13.5" customHeight="1"/>
    <row r="118491" ht="13.5" customHeight="1"/>
    <row r="118493" ht="13.5" customHeight="1"/>
    <row r="118495" ht="13.5" customHeight="1"/>
    <row r="118497" ht="13.5" customHeight="1"/>
    <row r="118499" ht="13.5" customHeight="1"/>
    <row r="118501" ht="13.5" customHeight="1"/>
    <row r="118503" ht="13.5" customHeight="1"/>
    <row r="118505" ht="13.5" customHeight="1"/>
    <row r="118507" ht="13.5" customHeight="1"/>
    <row r="118509" ht="13.5" customHeight="1"/>
    <row r="118511" ht="13.5" customHeight="1"/>
    <row r="118513" ht="13.5" customHeight="1"/>
    <row r="118515" ht="13.5" customHeight="1"/>
    <row r="118517" ht="13.5" customHeight="1"/>
    <row r="118519" ht="13.5" customHeight="1"/>
    <row r="118521" ht="13.5" customHeight="1"/>
    <row r="118523" ht="13.5" customHeight="1"/>
    <row r="118525" ht="13.5" customHeight="1"/>
    <row r="118527" ht="13.5" customHeight="1"/>
    <row r="118529" ht="13.5" customHeight="1"/>
    <row r="118531" ht="13.5" customHeight="1"/>
    <row r="118533" ht="13.5" customHeight="1"/>
    <row r="118535" ht="13.5" customHeight="1"/>
    <row r="118537" ht="13.5" customHeight="1"/>
    <row r="118539" ht="13.5" customHeight="1"/>
    <row r="118541" ht="13.5" customHeight="1"/>
    <row r="118543" ht="13.5" customHeight="1"/>
    <row r="118545" ht="13.5" customHeight="1"/>
    <row r="118547" ht="13.5" customHeight="1"/>
    <row r="118549" ht="13.5" customHeight="1"/>
    <row r="118551" ht="13.5" customHeight="1"/>
    <row r="118553" ht="13.5" customHeight="1"/>
    <row r="118555" ht="13.5" customHeight="1"/>
    <row r="118557" ht="13.5" customHeight="1"/>
    <row r="118559" ht="13.5" customHeight="1"/>
    <row r="118561" ht="13.5" customHeight="1"/>
    <row r="118563" ht="13.5" customHeight="1"/>
    <row r="118565" ht="13.5" customHeight="1"/>
    <row r="118567" ht="13.5" customHeight="1"/>
    <row r="118569" ht="13.5" customHeight="1"/>
    <row r="118571" ht="13.5" customHeight="1"/>
    <row r="118573" ht="13.5" customHeight="1"/>
    <row r="118575" ht="13.5" customHeight="1"/>
    <row r="118577" ht="13.5" customHeight="1"/>
    <row r="118579" ht="13.5" customHeight="1"/>
    <row r="118581" ht="13.5" customHeight="1"/>
    <row r="118583" ht="13.5" customHeight="1"/>
    <row r="118585" ht="13.5" customHeight="1"/>
    <row r="118587" ht="13.5" customHeight="1"/>
    <row r="118589" ht="13.5" customHeight="1"/>
    <row r="118591" ht="13.5" customHeight="1"/>
    <row r="118593" ht="13.5" customHeight="1"/>
    <row r="118595" ht="13.5" customHeight="1"/>
    <row r="118597" ht="13.5" customHeight="1"/>
    <row r="118599" ht="13.5" customHeight="1"/>
    <row r="118601" ht="13.5" customHeight="1"/>
    <row r="118603" ht="13.5" customHeight="1"/>
    <row r="118605" ht="13.5" customHeight="1"/>
    <row r="118607" ht="13.5" customHeight="1"/>
    <row r="118609" ht="13.5" customHeight="1"/>
    <row r="118611" ht="13.5" customHeight="1"/>
    <row r="118613" ht="13.5" customHeight="1"/>
    <row r="118615" ht="13.5" customHeight="1"/>
    <row r="118617" ht="13.5" customHeight="1"/>
    <row r="118619" ht="13.5" customHeight="1"/>
    <row r="118621" ht="13.5" customHeight="1"/>
    <row r="118623" ht="13.5" customHeight="1"/>
    <row r="118625" ht="13.5" customHeight="1"/>
    <row r="118627" ht="13.5" customHeight="1"/>
    <row r="118629" ht="13.5" customHeight="1"/>
    <row r="118631" ht="13.5" customHeight="1"/>
    <row r="118633" ht="13.5" customHeight="1"/>
    <row r="118635" ht="13.5" customHeight="1"/>
    <row r="118637" ht="13.5" customHeight="1"/>
    <row r="118639" ht="13.5" customHeight="1"/>
    <row r="118641" ht="13.5" customHeight="1"/>
    <row r="118643" ht="13.5" customHeight="1"/>
    <row r="118645" ht="13.5" customHeight="1"/>
    <row r="118647" ht="13.5" customHeight="1"/>
    <row r="118649" ht="13.5" customHeight="1"/>
    <row r="118651" ht="13.5" customHeight="1"/>
    <row r="118653" ht="13.5" customHeight="1"/>
    <row r="118655" ht="13.5" customHeight="1"/>
    <row r="118657" ht="13.5" customHeight="1"/>
    <row r="118659" ht="13.5" customHeight="1"/>
    <row r="118661" ht="13.5" customHeight="1"/>
    <row r="118663" ht="13.5" customHeight="1"/>
    <row r="118665" ht="13.5" customHeight="1"/>
    <row r="118667" ht="13.5" customHeight="1"/>
    <row r="118669" ht="13.5" customHeight="1"/>
    <row r="118671" ht="13.5" customHeight="1"/>
    <row r="118673" ht="13.5" customHeight="1"/>
    <row r="118675" ht="13.5" customHeight="1"/>
    <row r="118677" ht="13.5" customHeight="1"/>
    <row r="118679" ht="13.5" customHeight="1"/>
    <row r="118681" ht="13.5" customHeight="1"/>
    <row r="118683" ht="13.5" customHeight="1"/>
    <row r="118685" ht="13.5" customHeight="1"/>
    <row r="118687" ht="13.5" customHeight="1"/>
    <row r="118689" ht="13.5" customHeight="1"/>
    <row r="118691" ht="13.5" customHeight="1"/>
    <row r="118693" ht="13.5" customHeight="1"/>
    <row r="118695" ht="13.5" customHeight="1"/>
    <row r="118697" ht="13.5" customHeight="1"/>
    <row r="118699" ht="13.5" customHeight="1"/>
    <row r="118701" ht="13.5" customHeight="1"/>
    <row r="118703" ht="13.5" customHeight="1"/>
    <row r="118705" ht="13.5" customHeight="1"/>
    <row r="118707" ht="13.5" customHeight="1"/>
    <row r="118709" ht="13.5" customHeight="1"/>
    <row r="118711" ht="13.5" customHeight="1"/>
    <row r="118713" ht="13.5" customHeight="1"/>
    <row r="118715" ht="13.5" customHeight="1"/>
    <row r="118717" ht="13.5" customHeight="1"/>
    <row r="118719" ht="13.5" customHeight="1"/>
    <row r="118721" ht="13.5" customHeight="1"/>
    <row r="118723" ht="13.5" customHeight="1"/>
    <row r="118725" ht="13.5" customHeight="1"/>
    <row r="118727" ht="13.5" customHeight="1"/>
    <row r="118729" ht="13.5" customHeight="1"/>
    <row r="118731" ht="13.5" customHeight="1"/>
    <row r="118733" ht="13.5" customHeight="1"/>
    <row r="118735" ht="13.5" customHeight="1"/>
    <row r="118737" ht="13.5" customHeight="1"/>
    <row r="118739" ht="13.5" customHeight="1"/>
    <row r="118741" ht="13.5" customHeight="1"/>
    <row r="118743" ht="13.5" customHeight="1"/>
    <row r="118745" ht="13.5" customHeight="1"/>
    <row r="118747" ht="13.5" customHeight="1"/>
    <row r="118749" ht="13.5" customHeight="1"/>
    <row r="118751" ht="13.5" customHeight="1"/>
    <row r="118753" ht="13.5" customHeight="1"/>
    <row r="118755" ht="13.5" customHeight="1"/>
    <row r="118757" ht="13.5" customHeight="1"/>
    <row r="118759" ht="13.5" customHeight="1"/>
    <row r="118761" ht="13.5" customHeight="1"/>
    <row r="118763" ht="13.5" customHeight="1"/>
    <row r="118765" ht="13.5" customHeight="1"/>
    <row r="118767" ht="13.5" customHeight="1"/>
    <row r="118769" ht="13.5" customHeight="1"/>
    <row r="118771" ht="13.5" customHeight="1"/>
    <row r="118773" ht="13.5" customHeight="1"/>
    <row r="118775" ht="13.5" customHeight="1"/>
    <row r="118777" ht="13.5" customHeight="1"/>
    <row r="118779" ht="13.5" customHeight="1"/>
    <row r="118781" ht="13.5" customHeight="1"/>
    <row r="118783" ht="13.5" customHeight="1"/>
    <row r="118785" ht="13.5" customHeight="1"/>
    <row r="118787" ht="13.5" customHeight="1"/>
    <row r="118789" ht="13.5" customHeight="1"/>
    <row r="118791" ht="13.5" customHeight="1"/>
    <row r="118793" ht="13.5" customHeight="1"/>
    <row r="118795" ht="13.5" customHeight="1"/>
    <row r="118797" ht="13.5" customHeight="1"/>
    <row r="118799" ht="13.5" customHeight="1"/>
    <row r="118801" ht="13.5" customHeight="1"/>
    <row r="118803" ht="13.5" customHeight="1"/>
    <row r="118805" ht="13.5" customHeight="1"/>
    <row r="118807" ht="13.5" customHeight="1"/>
    <row r="118809" ht="13.5" customHeight="1"/>
    <row r="118811" ht="13.5" customHeight="1"/>
    <row r="118813" ht="13.5" customHeight="1"/>
    <row r="118815" ht="13.5" customHeight="1"/>
    <row r="118817" ht="13.5" customHeight="1"/>
    <row r="118819" ht="13.5" customHeight="1"/>
    <row r="118821" ht="13.5" customHeight="1"/>
    <row r="118823" ht="13.5" customHeight="1"/>
    <row r="118825" ht="13.5" customHeight="1"/>
    <row r="118827" ht="13.5" customHeight="1"/>
    <row r="118829" ht="13.5" customHeight="1"/>
    <row r="118831" ht="13.5" customHeight="1"/>
    <row r="118833" ht="13.5" customHeight="1"/>
    <row r="118835" ht="13.5" customHeight="1"/>
    <row r="118837" ht="13.5" customHeight="1"/>
    <row r="118839" ht="13.5" customHeight="1"/>
    <row r="118841" ht="13.5" customHeight="1"/>
    <row r="118843" ht="13.5" customHeight="1"/>
    <row r="118845" ht="13.5" customHeight="1"/>
    <row r="118847" ht="13.5" customHeight="1"/>
    <row r="118849" ht="13.5" customHeight="1"/>
    <row r="118851" ht="13.5" customHeight="1"/>
    <row r="118853" ht="13.5" customHeight="1"/>
    <row r="118855" ht="13.5" customHeight="1"/>
    <row r="118857" ht="13.5" customHeight="1"/>
    <row r="118859" ht="13.5" customHeight="1"/>
    <row r="118861" ht="13.5" customHeight="1"/>
    <row r="118863" ht="13.5" customHeight="1"/>
    <row r="118865" ht="13.5" customHeight="1"/>
    <row r="118867" ht="13.5" customHeight="1"/>
    <row r="118869" ht="13.5" customHeight="1"/>
    <row r="118871" ht="13.5" customHeight="1"/>
    <row r="118873" ht="13.5" customHeight="1"/>
    <row r="118875" ht="13.5" customHeight="1"/>
    <row r="118877" ht="13.5" customHeight="1"/>
    <row r="118879" ht="13.5" customHeight="1"/>
    <row r="118881" ht="13.5" customHeight="1"/>
    <row r="118883" ht="13.5" customHeight="1"/>
    <row r="118885" ht="13.5" customHeight="1"/>
    <row r="118887" ht="13.5" customHeight="1"/>
    <row r="118889" ht="13.5" customHeight="1"/>
    <row r="118891" ht="13.5" customHeight="1"/>
    <row r="118893" ht="13.5" customHeight="1"/>
    <row r="118895" ht="13.5" customHeight="1"/>
    <row r="118897" ht="13.5" customHeight="1"/>
    <row r="118899" ht="13.5" customHeight="1"/>
    <row r="118901" ht="13.5" customHeight="1"/>
    <row r="118903" ht="13.5" customHeight="1"/>
    <row r="118905" ht="13.5" customHeight="1"/>
    <row r="118907" ht="13.5" customHeight="1"/>
    <row r="118909" ht="13.5" customHeight="1"/>
    <row r="118911" ht="13.5" customHeight="1"/>
    <row r="118913" ht="13.5" customHeight="1"/>
    <row r="118915" ht="13.5" customHeight="1"/>
    <row r="118917" ht="13.5" customHeight="1"/>
    <row r="118919" ht="13.5" customHeight="1"/>
    <row r="118921" ht="13.5" customHeight="1"/>
    <row r="118923" ht="13.5" customHeight="1"/>
    <row r="118925" ht="13.5" customHeight="1"/>
    <row r="118927" ht="13.5" customHeight="1"/>
    <row r="118929" ht="13.5" customHeight="1"/>
    <row r="118931" ht="13.5" customHeight="1"/>
    <row r="118933" ht="13.5" customHeight="1"/>
    <row r="118935" ht="13.5" customHeight="1"/>
    <row r="118937" ht="13.5" customHeight="1"/>
    <row r="118939" ht="13.5" customHeight="1"/>
    <row r="118941" ht="13.5" customHeight="1"/>
    <row r="118943" ht="13.5" customHeight="1"/>
    <row r="118945" ht="13.5" customHeight="1"/>
    <row r="118947" ht="13.5" customHeight="1"/>
    <row r="118949" ht="13.5" customHeight="1"/>
    <row r="118951" ht="13.5" customHeight="1"/>
    <row r="118953" ht="13.5" customHeight="1"/>
    <row r="118955" ht="13.5" customHeight="1"/>
    <row r="118957" ht="13.5" customHeight="1"/>
    <row r="118959" ht="13.5" customHeight="1"/>
    <row r="118961" ht="13.5" customHeight="1"/>
    <row r="118963" ht="13.5" customHeight="1"/>
    <row r="118965" ht="13.5" customHeight="1"/>
    <row r="118967" ht="13.5" customHeight="1"/>
    <row r="118969" ht="13.5" customHeight="1"/>
    <row r="118971" ht="13.5" customHeight="1"/>
    <row r="118973" ht="13.5" customHeight="1"/>
    <row r="118975" ht="13.5" customHeight="1"/>
    <row r="118977" ht="13.5" customHeight="1"/>
    <row r="118979" ht="13.5" customHeight="1"/>
    <row r="118981" ht="13.5" customHeight="1"/>
    <row r="118983" ht="13.5" customHeight="1"/>
    <row r="118985" ht="13.5" customHeight="1"/>
    <row r="118987" ht="13.5" customHeight="1"/>
    <row r="118989" ht="13.5" customHeight="1"/>
    <row r="118991" ht="13.5" customHeight="1"/>
    <row r="118993" ht="13.5" customHeight="1"/>
    <row r="118995" ht="13.5" customHeight="1"/>
    <row r="118997" ht="13.5" customHeight="1"/>
    <row r="118999" ht="13.5" customHeight="1"/>
    <row r="119001" ht="13.5" customHeight="1"/>
    <row r="119003" ht="13.5" customHeight="1"/>
    <row r="119005" ht="13.5" customHeight="1"/>
    <row r="119007" ht="13.5" customHeight="1"/>
    <row r="119009" ht="13.5" customHeight="1"/>
    <row r="119011" ht="13.5" customHeight="1"/>
    <row r="119013" ht="13.5" customHeight="1"/>
    <row r="119015" ht="13.5" customHeight="1"/>
    <row r="119017" ht="13.5" customHeight="1"/>
    <row r="119019" ht="13.5" customHeight="1"/>
    <row r="119021" ht="13.5" customHeight="1"/>
    <row r="119023" ht="13.5" customHeight="1"/>
    <row r="119025" ht="13.5" customHeight="1"/>
    <row r="119027" ht="13.5" customHeight="1"/>
    <row r="119029" ht="13.5" customHeight="1"/>
    <row r="119031" ht="13.5" customHeight="1"/>
    <row r="119033" ht="13.5" customHeight="1"/>
    <row r="119035" ht="13.5" customHeight="1"/>
    <row r="119037" ht="13.5" customHeight="1"/>
    <row r="119039" ht="13.5" customHeight="1"/>
    <row r="119041" ht="13.5" customHeight="1"/>
    <row r="119043" ht="13.5" customHeight="1"/>
    <row r="119045" ht="13.5" customHeight="1"/>
    <row r="119047" ht="13.5" customHeight="1"/>
    <row r="119049" ht="13.5" customHeight="1"/>
    <row r="119051" ht="13.5" customHeight="1"/>
    <row r="119053" ht="13.5" customHeight="1"/>
    <row r="119055" ht="13.5" customHeight="1"/>
    <row r="119057" ht="13.5" customHeight="1"/>
    <row r="119059" ht="13.5" customHeight="1"/>
    <row r="119061" ht="13.5" customHeight="1"/>
    <row r="119063" ht="13.5" customHeight="1"/>
    <row r="119065" ht="13.5" customHeight="1"/>
    <row r="119067" ht="13.5" customHeight="1"/>
    <row r="119069" ht="13.5" customHeight="1"/>
    <row r="119071" ht="13.5" customHeight="1"/>
    <row r="119073" ht="13.5" customHeight="1"/>
    <row r="119075" ht="13.5" customHeight="1"/>
    <row r="119077" ht="13.5" customHeight="1"/>
    <row r="119079" ht="13.5" customHeight="1"/>
    <row r="119081" ht="13.5" customHeight="1"/>
    <row r="119083" ht="13.5" customHeight="1"/>
    <row r="119085" ht="13.5" customHeight="1"/>
    <row r="119087" ht="13.5" customHeight="1"/>
    <row r="119089" ht="13.5" customHeight="1"/>
    <row r="119091" ht="13.5" customHeight="1"/>
    <row r="119093" ht="13.5" customHeight="1"/>
    <row r="119095" ht="13.5" customHeight="1"/>
    <row r="119097" ht="13.5" customHeight="1"/>
    <row r="119099" ht="13.5" customHeight="1"/>
    <row r="119101" ht="13.5" customHeight="1"/>
    <row r="119103" ht="13.5" customHeight="1"/>
    <row r="119105" ht="13.5" customHeight="1"/>
    <row r="119107" ht="13.5" customHeight="1"/>
    <row r="119109" ht="13.5" customHeight="1"/>
    <row r="119111" ht="13.5" customHeight="1"/>
    <row r="119113" ht="13.5" customHeight="1"/>
    <row r="119115" ht="13.5" customHeight="1"/>
    <row r="119117" ht="13.5" customHeight="1"/>
    <row r="119119" ht="13.5" customHeight="1"/>
    <row r="119121" ht="13.5" customHeight="1"/>
    <row r="119123" ht="13.5" customHeight="1"/>
    <row r="119125" ht="13.5" customHeight="1"/>
    <row r="119127" ht="13.5" customHeight="1"/>
    <row r="119129" ht="13.5" customHeight="1"/>
    <row r="119131" ht="13.5" customHeight="1"/>
    <row r="119133" ht="13.5" customHeight="1"/>
    <row r="119135" ht="13.5" customHeight="1"/>
    <row r="119137" ht="13.5" customHeight="1"/>
    <row r="119139" ht="13.5" customHeight="1"/>
    <row r="119141" ht="13.5" customHeight="1"/>
    <row r="119143" ht="13.5" customHeight="1"/>
    <row r="119145" ht="13.5" customHeight="1"/>
    <row r="119147" ht="13.5" customHeight="1"/>
    <row r="119149" ht="13.5" customHeight="1"/>
    <row r="119151" ht="13.5" customHeight="1"/>
    <row r="119153" ht="13.5" customHeight="1"/>
    <row r="119155" ht="13.5" customHeight="1"/>
    <row r="119157" ht="13.5" customHeight="1"/>
    <row r="119159" ht="13.5" customHeight="1"/>
    <row r="119161" ht="13.5" customHeight="1"/>
    <row r="119163" ht="13.5" customHeight="1"/>
    <row r="119165" ht="13.5" customHeight="1"/>
    <row r="119167" ht="13.5" customHeight="1"/>
    <row r="119169" ht="13.5" customHeight="1"/>
    <row r="119171" ht="13.5" customHeight="1"/>
    <row r="119173" ht="13.5" customHeight="1"/>
    <row r="119175" ht="13.5" customHeight="1"/>
    <row r="119177" ht="13.5" customHeight="1"/>
    <row r="119179" ht="13.5" customHeight="1"/>
    <row r="119181" ht="13.5" customHeight="1"/>
    <row r="119183" ht="13.5" customHeight="1"/>
    <row r="119185" ht="13.5" customHeight="1"/>
    <row r="119187" ht="13.5" customHeight="1"/>
    <row r="119189" ht="13.5" customHeight="1"/>
    <row r="119191" ht="13.5" customHeight="1"/>
    <row r="119193" ht="13.5" customHeight="1"/>
    <row r="119195" ht="13.5" customHeight="1"/>
    <row r="119197" ht="13.5" customHeight="1"/>
    <row r="119199" ht="13.5" customHeight="1"/>
    <row r="119201" ht="13.5" customHeight="1"/>
    <row r="119203" ht="13.5" customHeight="1"/>
    <row r="119205" ht="13.5" customHeight="1"/>
    <row r="119207" ht="13.5" customHeight="1"/>
    <row r="119209" ht="13.5" customHeight="1"/>
    <row r="119211" ht="13.5" customHeight="1"/>
    <row r="119213" ht="13.5" customHeight="1"/>
    <row r="119215" ht="13.5" customHeight="1"/>
    <row r="119217" ht="13.5" customHeight="1"/>
    <row r="119219" ht="13.5" customHeight="1"/>
    <row r="119221" ht="13.5" customHeight="1"/>
    <row r="119223" ht="13.5" customHeight="1"/>
    <row r="119225" ht="13.5" customHeight="1"/>
    <row r="119227" ht="13.5" customHeight="1"/>
    <row r="119229" ht="13.5" customHeight="1"/>
    <row r="119231" ht="13.5" customHeight="1"/>
    <row r="119233" ht="13.5" customHeight="1"/>
    <row r="119235" ht="13.5" customHeight="1"/>
    <row r="119237" ht="13.5" customHeight="1"/>
    <row r="119239" ht="13.5" customHeight="1"/>
    <row r="119241" ht="13.5" customHeight="1"/>
    <row r="119243" ht="13.5" customHeight="1"/>
    <row r="119245" ht="13.5" customHeight="1"/>
    <row r="119247" ht="13.5" customHeight="1"/>
    <row r="119249" ht="13.5" customHeight="1"/>
    <row r="119251" ht="13.5" customHeight="1"/>
    <row r="119253" ht="13.5" customHeight="1"/>
    <row r="119255" ht="13.5" customHeight="1"/>
    <row r="119257" ht="13.5" customHeight="1"/>
    <row r="119259" ht="13.5" customHeight="1"/>
    <row r="119261" ht="13.5" customHeight="1"/>
    <row r="119263" ht="13.5" customHeight="1"/>
    <row r="119265" ht="13.5" customHeight="1"/>
    <row r="119267" ht="13.5" customHeight="1"/>
    <row r="119269" ht="13.5" customHeight="1"/>
    <row r="119271" ht="13.5" customHeight="1"/>
    <row r="119273" ht="13.5" customHeight="1"/>
    <row r="119275" ht="13.5" customHeight="1"/>
    <row r="119277" ht="13.5" customHeight="1"/>
    <row r="119279" ht="13.5" customHeight="1"/>
    <row r="119281" ht="13.5" customHeight="1"/>
    <row r="119283" ht="13.5" customHeight="1"/>
    <row r="119285" ht="13.5" customHeight="1"/>
    <row r="119287" ht="13.5" customHeight="1"/>
    <row r="119289" ht="13.5" customHeight="1"/>
    <row r="119291" ht="13.5" customHeight="1"/>
    <row r="119293" ht="13.5" customHeight="1"/>
    <row r="119295" ht="13.5" customHeight="1"/>
    <row r="119297" ht="13.5" customHeight="1"/>
    <row r="119299" ht="13.5" customHeight="1"/>
    <row r="119301" ht="13.5" customHeight="1"/>
    <row r="119303" ht="13.5" customHeight="1"/>
    <row r="119305" ht="13.5" customHeight="1"/>
    <row r="119307" ht="13.5" customHeight="1"/>
    <row r="119309" ht="13.5" customHeight="1"/>
    <row r="119311" ht="13.5" customHeight="1"/>
    <row r="119313" ht="13.5" customHeight="1"/>
    <row r="119315" ht="13.5" customHeight="1"/>
    <row r="119317" ht="13.5" customHeight="1"/>
    <row r="119319" ht="13.5" customHeight="1"/>
    <row r="119321" ht="13.5" customHeight="1"/>
    <row r="119323" ht="13.5" customHeight="1"/>
    <row r="119325" ht="13.5" customHeight="1"/>
    <row r="119327" ht="13.5" customHeight="1"/>
    <row r="119329" ht="13.5" customHeight="1"/>
    <row r="119331" ht="13.5" customHeight="1"/>
    <row r="119333" ht="13.5" customHeight="1"/>
    <row r="119335" ht="13.5" customHeight="1"/>
    <row r="119337" ht="13.5" customHeight="1"/>
    <row r="119339" ht="13.5" customHeight="1"/>
    <row r="119341" ht="13.5" customHeight="1"/>
    <row r="119343" ht="13.5" customHeight="1"/>
    <row r="119345" ht="13.5" customHeight="1"/>
    <row r="119347" ht="13.5" customHeight="1"/>
    <row r="119349" ht="13.5" customHeight="1"/>
    <row r="119351" ht="13.5" customHeight="1"/>
    <row r="119353" ht="13.5" customHeight="1"/>
    <row r="119355" ht="13.5" customHeight="1"/>
    <row r="119357" ht="13.5" customHeight="1"/>
    <row r="119359" ht="13.5" customHeight="1"/>
    <row r="119361" ht="13.5" customHeight="1"/>
    <row r="119363" ht="13.5" customHeight="1"/>
    <row r="119365" ht="13.5" customHeight="1"/>
    <row r="119367" ht="13.5" customHeight="1"/>
    <row r="119369" ht="13.5" customHeight="1"/>
    <row r="119371" ht="13.5" customHeight="1"/>
    <row r="119373" ht="13.5" customHeight="1"/>
    <row r="119375" ht="13.5" customHeight="1"/>
    <row r="119377" ht="13.5" customHeight="1"/>
    <row r="119379" ht="13.5" customHeight="1"/>
    <row r="119381" ht="13.5" customHeight="1"/>
    <row r="119383" ht="13.5" customHeight="1"/>
    <row r="119385" ht="13.5" customHeight="1"/>
    <row r="119387" ht="13.5" customHeight="1"/>
    <row r="119389" ht="13.5" customHeight="1"/>
    <row r="119391" ht="13.5" customHeight="1"/>
    <row r="119393" ht="13.5" customHeight="1"/>
    <row r="119395" ht="13.5" customHeight="1"/>
    <row r="119397" ht="13.5" customHeight="1"/>
    <row r="119399" ht="13.5" customHeight="1"/>
    <row r="119401" ht="13.5" customHeight="1"/>
    <row r="119403" ht="13.5" customHeight="1"/>
    <row r="119405" ht="13.5" customHeight="1"/>
    <row r="119407" ht="13.5" customHeight="1"/>
    <row r="119409" ht="13.5" customHeight="1"/>
    <row r="119411" ht="13.5" customHeight="1"/>
    <row r="119413" ht="13.5" customHeight="1"/>
    <row r="119415" ht="13.5" customHeight="1"/>
    <row r="119417" ht="13.5" customHeight="1"/>
    <row r="119419" ht="13.5" customHeight="1"/>
    <row r="119421" ht="13.5" customHeight="1"/>
    <row r="119423" ht="13.5" customHeight="1"/>
    <row r="119425" ht="13.5" customHeight="1"/>
    <row r="119427" ht="13.5" customHeight="1"/>
    <row r="119429" ht="13.5" customHeight="1"/>
    <row r="119431" ht="13.5" customHeight="1"/>
    <row r="119433" ht="13.5" customHeight="1"/>
    <row r="119435" ht="13.5" customHeight="1"/>
    <row r="119437" ht="13.5" customHeight="1"/>
    <row r="119439" ht="13.5" customHeight="1"/>
    <row r="119441" ht="13.5" customHeight="1"/>
    <row r="119443" ht="13.5" customHeight="1"/>
    <row r="119445" ht="13.5" customHeight="1"/>
    <row r="119447" ht="13.5" customHeight="1"/>
    <row r="119449" ht="13.5" customHeight="1"/>
    <row r="119451" ht="13.5" customHeight="1"/>
    <row r="119453" ht="13.5" customHeight="1"/>
    <row r="119455" ht="13.5" customHeight="1"/>
    <row r="119457" ht="13.5" customHeight="1"/>
    <row r="119459" ht="13.5" customHeight="1"/>
    <row r="119461" ht="13.5" customHeight="1"/>
    <row r="119463" ht="13.5" customHeight="1"/>
    <row r="119465" ht="13.5" customHeight="1"/>
    <row r="119467" ht="13.5" customHeight="1"/>
    <row r="119469" ht="13.5" customHeight="1"/>
    <row r="119471" ht="13.5" customHeight="1"/>
    <row r="119473" ht="13.5" customHeight="1"/>
    <row r="119475" ht="13.5" customHeight="1"/>
    <row r="119477" ht="13.5" customHeight="1"/>
    <row r="119479" ht="13.5" customHeight="1"/>
    <row r="119481" ht="13.5" customHeight="1"/>
    <row r="119483" ht="13.5" customHeight="1"/>
    <row r="119485" ht="13.5" customHeight="1"/>
    <row r="119487" ht="13.5" customHeight="1"/>
    <row r="119489" ht="13.5" customHeight="1"/>
    <row r="119491" ht="13.5" customHeight="1"/>
    <row r="119493" ht="13.5" customHeight="1"/>
    <row r="119495" ht="13.5" customHeight="1"/>
    <row r="119497" ht="13.5" customHeight="1"/>
    <row r="119499" ht="13.5" customHeight="1"/>
    <row r="119501" ht="13.5" customHeight="1"/>
    <row r="119503" ht="13.5" customHeight="1"/>
    <row r="119505" ht="13.5" customHeight="1"/>
    <row r="119507" ht="13.5" customHeight="1"/>
    <row r="119509" ht="13.5" customHeight="1"/>
    <row r="119511" ht="13.5" customHeight="1"/>
    <row r="119513" ht="13.5" customHeight="1"/>
    <row r="119515" ht="13.5" customHeight="1"/>
    <row r="119517" ht="13.5" customHeight="1"/>
    <row r="119519" ht="13.5" customHeight="1"/>
    <row r="119521" ht="13.5" customHeight="1"/>
    <row r="119523" ht="13.5" customHeight="1"/>
    <row r="119525" ht="13.5" customHeight="1"/>
    <row r="119527" ht="13.5" customHeight="1"/>
    <row r="119529" ht="13.5" customHeight="1"/>
    <row r="119531" ht="13.5" customHeight="1"/>
    <row r="119533" ht="13.5" customHeight="1"/>
    <row r="119535" ht="13.5" customHeight="1"/>
    <row r="119537" ht="13.5" customHeight="1"/>
    <row r="119539" ht="13.5" customHeight="1"/>
    <row r="119541" ht="13.5" customHeight="1"/>
    <row r="119543" ht="13.5" customHeight="1"/>
    <row r="119545" ht="13.5" customHeight="1"/>
    <row r="119547" ht="13.5" customHeight="1"/>
    <row r="119549" ht="13.5" customHeight="1"/>
    <row r="119551" ht="13.5" customHeight="1"/>
    <row r="119553" ht="13.5" customHeight="1"/>
    <row r="119555" ht="13.5" customHeight="1"/>
    <row r="119557" ht="13.5" customHeight="1"/>
    <row r="119559" ht="13.5" customHeight="1"/>
    <row r="119561" ht="13.5" customHeight="1"/>
    <row r="119563" ht="13.5" customHeight="1"/>
    <row r="119565" ht="13.5" customHeight="1"/>
    <row r="119567" ht="13.5" customHeight="1"/>
    <row r="119569" ht="13.5" customHeight="1"/>
    <row r="119571" ht="13.5" customHeight="1"/>
    <row r="119573" ht="13.5" customHeight="1"/>
    <row r="119575" ht="13.5" customHeight="1"/>
    <row r="119577" ht="13.5" customHeight="1"/>
    <row r="119579" ht="13.5" customHeight="1"/>
    <row r="119581" ht="13.5" customHeight="1"/>
    <row r="119583" ht="13.5" customHeight="1"/>
    <row r="119585" ht="13.5" customHeight="1"/>
    <row r="119587" ht="13.5" customHeight="1"/>
    <row r="119589" ht="13.5" customHeight="1"/>
    <row r="119591" ht="13.5" customHeight="1"/>
    <row r="119593" ht="13.5" customHeight="1"/>
    <row r="119595" ht="13.5" customHeight="1"/>
    <row r="119597" ht="13.5" customHeight="1"/>
    <row r="119599" ht="13.5" customHeight="1"/>
    <row r="119601" ht="13.5" customHeight="1"/>
    <row r="119603" ht="13.5" customHeight="1"/>
    <row r="119605" ht="13.5" customHeight="1"/>
    <row r="119607" ht="13.5" customHeight="1"/>
    <row r="119609" ht="13.5" customHeight="1"/>
    <row r="119611" ht="13.5" customHeight="1"/>
    <row r="119613" ht="13.5" customHeight="1"/>
    <row r="119615" ht="13.5" customHeight="1"/>
    <row r="119617" ht="13.5" customHeight="1"/>
    <row r="119619" ht="13.5" customHeight="1"/>
    <row r="119621" ht="13.5" customHeight="1"/>
    <row r="119623" ht="13.5" customHeight="1"/>
    <row r="119625" ht="13.5" customHeight="1"/>
    <row r="119627" ht="13.5" customHeight="1"/>
    <row r="119629" ht="13.5" customHeight="1"/>
    <row r="119631" ht="13.5" customHeight="1"/>
    <row r="119633" ht="13.5" customHeight="1"/>
    <row r="119635" ht="13.5" customHeight="1"/>
    <row r="119637" ht="13.5" customHeight="1"/>
    <row r="119639" ht="13.5" customHeight="1"/>
    <row r="119641" ht="13.5" customHeight="1"/>
    <row r="119643" ht="13.5" customHeight="1"/>
    <row r="119645" ht="13.5" customHeight="1"/>
    <row r="119647" ht="13.5" customHeight="1"/>
    <row r="119649" ht="13.5" customHeight="1"/>
    <row r="119651" ht="13.5" customHeight="1"/>
    <row r="119653" ht="13.5" customHeight="1"/>
    <row r="119655" ht="13.5" customHeight="1"/>
    <row r="119657" ht="13.5" customHeight="1"/>
    <row r="119659" ht="13.5" customHeight="1"/>
    <row r="119661" ht="13.5" customHeight="1"/>
    <row r="119663" ht="13.5" customHeight="1"/>
    <row r="119665" ht="13.5" customHeight="1"/>
    <row r="119667" ht="13.5" customHeight="1"/>
    <row r="119669" ht="13.5" customHeight="1"/>
    <row r="119671" ht="13.5" customHeight="1"/>
    <row r="119673" ht="13.5" customHeight="1"/>
    <row r="119675" ht="13.5" customHeight="1"/>
    <row r="119677" ht="13.5" customHeight="1"/>
    <row r="119679" ht="13.5" customHeight="1"/>
    <row r="119681" ht="13.5" customHeight="1"/>
    <row r="119683" ht="13.5" customHeight="1"/>
    <row r="119685" ht="13.5" customHeight="1"/>
    <row r="119687" ht="13.5" customHeight="1"/>
    <row r="119689" ht="13.5" customHeight="1"/>
    <row r="119691" ht="13.5" customHeight="1"/>
    <row r="119693" ht="13.5" customHeight="1"/>
    <row r="119695" ht="13.5" customHeight="1"/>
    <row r="119697" ht="13.5" customHeight="1"/>
    <row r="119699" ht="13.5" customHeight="1"/>
    <row r="119701" ht="13.5" customHeight="1"/>
    <row r="119703" ht="13.5" customHeight="1"/>
    <row r="119705" ht="13.5" customHeight="1"/>
    <row r="119707" ht="13.5" customHeight="1"/>
    <row r="119709" ht="13.5" customHeight="1"/>
    <row r="119711" ht="13.5" customHeight="1"/>
    <row r="119713" ht="13.5" customHeight="1"/>
    <row r="119715" ht="13.5" customHeight="1"/>
    <row r="119717" ht="13.5" customHeight="1"/>
    <row r="119719" ht="13.5" customHeight="1"/>
    <row r="119721" ht="13.5" customHeight="1"/>
    <row r="119723" ht="13.5" customHeight="1"/>
    <row r="119725" ht="13.5" customHeight="1"/>
    <row r="119727" ht="13.5" customHeight="1"/>
    <row r="119729" ht="13.5" customHeight="1"/>
    <row r="119731" ht="13.5" customHeight="1"/>
    <row r="119733" ht="13.5" customHeight="1"/>
    <row r="119735" ht="13.5" customHeight="1"/>
    <row r="119737" ht="13.5" customHeight="1"/>
    <row r="119739" ht="13.5" customHeight="1"/>
    <row r="119741" ht="13.5" customHeight="1"/>
    <row r="119743" ht="13.5" customHeight="1"/>
    <row r="119745" ht="13.5" customHeight="1"/>
    <row r="119747" ht="13.5" customHeight="1"/>
    <row r="119749" ht="13.5" customHeight="1"/>
    <row r="119751" ht="13.5" customHeight="1"/>
    <row r="119753" ht="13.5" customHeight="1"/>
    <row r="119755" ht="13.5" customHeight="1"/>
    <row r="119757" ht="13.5" customHeight="1"/>
    <row r="119759" ht="13.5" customHeight="1"/>
    <row r="119761" ht="13.5" customHeight="1"/>
    <row r="119763" ht="13.5" customHeight="1"/>
    <row r="119765" ht="13.5" customHeight="1"/>
    <row r="119767" ht="13.5" customHeight="1"/>
    <row r="119769" ht="13.5" customHeight="1"/>
    <row r="119771" ht="13.5" customHeight="1"/>
    <row r="119773" ht="13.5" customHeight="1"/>
    <row r="119775" ht="13.5" customHeight="1"/>
    <row r="119777" ht="13.5" customHeight="1"/>
    <row r="119779" ht="13.5" customHeight="1"/>
    <row r="119781" ht="13.5" customHeight="1"/>
    <row r="119783" ht="13.5" customHeight="1"/>
    <row r="119785" ht="13.5" customHeight="1"/>
    <row r="119787" ht="13.5" customHeight="1"/>
    <row r="119789" ht="13.5" customHeight="1"/>
    <row r="119791" ht="13.5" customHeight="1"/>
    <row r="119793" ht="13.5" customHeight="1"/>
    <row r="119795" ht="13.5" customHeight="1"/>
    <row r="119797" ht="13.5" customHeight="1"/>
    <row r="119799" ht="13.5" customHeight="1"/>
    <row r="119801" ht="13.5" customHeight="1"/>
    <row r="119803" ht="13.5" customHeight="1"/>
    <row r="119805" ht="13.5" customHeight="1"/>
    <row r="119807" ht="13.5" customHeight="1"/>
    <row r="119809" ht="13.5" customHeight="1"/>
    <row r="119811" ht="13.5" customHeight="1"/>
    <row r="119813" ht="13.5" customHeight="1"/>
    <row r="119815" ht="13.5" customHeight="1"/>
    <row r="119817" ht="13.5" customHeight="1"/>
    <row r="119819" ht="13.5" customHeight="1"/>
    <row r="119821" ht="13.5" customHeight="1"/>
    <row r="119823" ht="13.5" customHeight="1"/>
    <row r="119825" ht="13.5" customHeight="1"/>
    <row r="119827" ht="13.5" customHeight="1"/>
    <row r="119829" ht="13.5" customHeight="1"/>
    <row r="119831" ht="13.5" customHeight="1"/>
    <row r="119833" ht="13.5" customHeight="1"/>
    <row r="119835" ht="13.5" customHeight="1"/>
    <row r="119837" ht="13.5" customHeight="1"/>
    <row r="119839" ht="13.5" customHeight="1"/>
    <row r="119841" ht="13.5" customHeight="1"/>
    <row r="119843" ht="13.5" customHeight="1"/>
    <row r="119845" ht="13.5" customHeight="1"/>
    <row r="119847" ht="13.5" customHeight="1"/>
    <row r="119849" ht="13.5" customHeight="1"/>
    <row r="119851" ht="13.5" customHeight="1"/>
    <row r="119853" ht="13.5" customHeight="1"/>
    <row r="119855" ht="13.5" customHeight="1"/>
    <row r="119857" ht="13.5" customHeight="1"/>
    <row r="119859" ht="13.5" customHeight="1"/>
    <row r="119861" ht="13.5" customHeight="1"/>
    <row r="119863" ht="13.5" customHeight="1"/>
    <row r="119865" ht="13.5" customHeight="1"/>
    <row r="119867" ht="13.5" customHeight="1"/>
    <row r="119869" ht="13.5" customHeight="1"/>
    <row r="119871" ht="13.5" customHeight="1"/>
    <row r="119873" ht="13.5" customHeight="1"/>
    <row r="119875" ht="13.5" customHeight="1"/>
    <row r="119877" ht="13.5" customHeight="1"/>
    <row r="119879" ht="13.5" customHeight="1"/>
    <row r="119881" ht="13.5" customHeight="1"/>
    <row r="119883" ht="13.5" customHeight="1"/>
    <row r="119885" ht="13.5" customHeight="1"/>
    <row r="119887" ht="13.5" customHeight="1"/>
    <row r="119889" ht="13.5" customHeight="1"/>
    <row r="119891" ht="13.5" customHeight="1"/>
    <row r="119893" ht="13.5" customHeight="1"/>
    <row r="119895" ht="13.5" customHeight="1"/>
    <row r="119897" ht="13.5" customHeight="1"/>
    <row r="119899" ht="13.5" customHeight="1"/>
    <row r="119901" ht="13.5" customHeight="1"/>
    <row r="119903" ht="13.5" customHeight="1"/>
    <row r="119905" ht="13.5" customHeight="1"/>
    <row r="119907" ht="13.5" customHeight="1"/>
    <row r="119909" ht="13.5" customHeight="1"/>
    <row r="119911" ht="13.5" customHeight="1"/>
    <row r="119913" ht="13.5" customHeight="1"/>
    <row r="119915" ht="13.5" customHeight="1"/>
    <row r="119917" ht="13.5" customHeight="1"/>
    <row r="119919" ht="13.5" customHeight="1"/>
    <row r="119921" ht="13.5" customHeight="1"/>
    <row r="119923" ht="13.5" customHeight="1"/>
    <row r="119925" ht="13.5" customHeight="1"/>
    <row r="119927" ht="13.5" customHeight="1"/>
    <row r="119929" ht="13.5" customHeight="1"/>
    <row r="119931" ht="13.5" customHeight="1"/>
    <row r="119933" ht="13.5" customHeight="1"/>
    <row r="119935" ht="13.5" customHeight="1"/>
    <row r="119937" ht="13.5" customHeight="1"/>
    <row r="119939" ht="13.5" customHeight="1"/>
    <row r="119941" ht="13.5" customHeight="1"/>
    <row r="119943" ht="13.5" customHeight="1"/>
    <row r="119945" ht="13.5" customHeight="1"/>
    <row r="119947" ht="13.5" customHeight="1"/>
    <row r="119949" ht="13.5" customHeight="1"/>
    <row r="119951" ht="13.5" customHeight="1"/>
    <row r="119953" ht="13.5" customHeight="1"/>
    <row r="119955" ht="13.5" customHeight="1"/>
    <row r="119957" ht="13.5" customHeight="1"/>
    <row r="119959" ht="13.5" customHeight="1"/>
    <row r="119961" ht="13.5" customHeight="1"/>
    <row r="119963" ht="13.5" customHeight="1"/>
    <row r="119965" ht="13.5" customHeight="1"/>
    <row r="119967" ht="13.5" customHeight="1"/>
    <row r="119969" ht="13.5" customHeight="1"/>
    <row r="119971" ht="13.5" customHeight="1"/>
    <row r="119973" ht="13.5" customHeight="1"/>
    <row r="119975" ht="13.5" customHeight="1"/>
    <row r="119977" ht="13.5" customHeight="1"/>
    <row r="119979" ht="13.5" customHeight="1"/>
    <row r="119981" ht="13.5" customHeight="1"/>
    <row r="119983" ht="13.5" customHeight="1"/>
    <row r="119985" ht="13.5" customHeight="1"/>
    <row r="119987" ht="13.5" customHeight="1"/>
    <row r="119989" ht="13.5" customHeight="1"/>
    <row r="119991" ht="13.5" customHeight="1"/>
    <row r="119993" ht="13.5" customHeight="1"/>
    <row r="119995" ht="13.5" customHeight="1"/>
    <row r="119997" ht="13.5" customHeight="1"/>
    <row r="119999" ht="13.5" customHeight="1"/>
    <row r="120001" ht="13.5" customHeight="1"/>
    <row r="120003" ht="13.5" customHeight="1"/>
    <row r="120005" ht="13.5" customHeight="1"/>
    <row r="120007" ht="13.5" customHeight="1"/>
    <row r="120009" ht="13.5" customHeight="1"/>
    <row r="120011" ht="13.5" customHeight="1"/>
    <row r="120013" ht="13.5" customHeight="1"/>
    <row r="120015" ht="13.5" customHeight="1"/>
    <row r="120017" ht="13.5" customHeight="1"/>
    <row r="120019" ht="13.5" customHeight="1"/>
    <row r="120021" ht="13.5" customHeight="1"/>
    <row r="120023" ht="13.5" customHeight="1"/>
    <row r="120025" ht="13.5" customHeight="1"/>
    <row r="120027" ht="13.5" customHeight="1"/>
    <row r="120029" ht="13.5" customHeight="1"/>
    <row r="120031" ht="13.5" customHeight="1"/>
    <row r="120033" ht="13.5" customHeight="1"/>
    <row r="120035" ht="13.5" customHeight="1"/>
    <row r="120037" ht="13.5" customHeight="1"/>
    <row r="120039" ht="13.5" customHeight="1"/>
    <row r="120041" ht="13.5" customHeight="1"/>
    <row r="120043" ht="13.5" customHeight="1"/>
    <row r="120045" ht="13.5" customHeight="1"/>
    <row r="120047" ht="13.5" customHeight="1"/>
    <row r="120049" ht="13.5" customHeight="1"/>
    <row r="120051" ht="13.5" customHeight="1"/>
    <row r="120053" ht="13.5" customHeight="1"/>
    <row r="120055" ht="13.5" customHeight="1"/>
    <row r="120057" ht="13.5" customHeight="1"/>
    <row r="120059" ht="13.5" customHeight="1"/>
    <row r="120061" ht="13.5" customHeight="1"/>
    <row r="120063" ht="13.5" customHeight="1"/>
    <row r="120065" ht="13.5" customHeight="1"/>
    <row r="120067" ht="13.5" customHeight="1"/>
    <row r="120069" ht="13.5" customHeight="1"/>
    <row r="120071" ht="13.5" customHeight="1"/>
    <row r="120073" ht="13.5" customHeight="1"/>
    <row r="120075" ht="13.5" customHeight="1"/>
    <row r="120077" ht="13.5" customHeight="1"/>
    <row r="120079" ht="13.5" customHeight="1"/>
    <row r="120081" ht="13.5" customHeight="1"/>
    <row r="120083" ht="13.5" customHeight="1"/>
    <row r="120085" ht="13.5" customHeight="1"/>
    <row r="120087" ht="13.5" customHeight="1"/>
    <row r="120089" ht="13.5" customHeight="1"/>
    <row r="120091" ht="13.5" customHeight="1"/>
    <row r="120093" ht="13.5" customHeight="1"/>
    <row r="120095" ht="13.5" customHeight="1"/>
    <row r="120097" ht="13.5" customHeight="1"/>
    <row r="120099" ht="13.5" customHeight="1"/>
    <row r="120101" ht="13.5" customHeight="1"/>
    <row r="120103" ht="13.5" customHeight="1"/>
    <row r="120105" ht="13.5" customHeight="1"/>
    <row r="120107" ht="13.5" customHeight="1"/>
    <row r="120109" ht="13.5" customHeight="1"/>
    <row r="120111" ht="13.5" customHeight="1"/>
    <row r="120113" ht="13.5" customHeight="1"/>
    <row r="120115" ht="13.5" customHeight="1"/>
    <row r="120117" ht="13.5" customHeight="1"/>
    <row r="120119" ht="13.5" customHeight="1"/>
    <row r="120121" ht="13.5" customHeight="1"/>
    <row r="120123" ht="13.5" customHeight="1"/>
    <row r="120125" ht="13.5" customHeight="1"/>
    <row r="120127" ht="13.5" customHeight="1"/>
    <row r="120129" ht="13.5" customHeight="1"/>
    <row r="120131" ht="13.5" customHeight="1"/>
    <row r="120133" ht="13.5" customHeight="1"/>
    <row r="120135" ht="13.5" customHeight="1"/>
    <row r="120137" ht="13.5" customHeight="1"/>
    <row r="120139" ht="13.5" customHeight="1"/>
    <row r="120141" ht="13.5" customHeight="1"/>
    <row r="120143" ht="13.5" customHeight="1"/>
    <row r="120145" ht="13.5" customHeight="1"/>
    <row r="120147" ht="13.5" customHeight="1"/>
    <row r="120149" ht="13.5" customHeight="1"/>
    <row r="120151" ht="13.5" customHeight="1"/>
    <row r="120153" ht="13.5" customHeight="1"/>
    <row r="120155" ht="13.5" customHeight="1"/>
    <row r="120157" ht="13.5" customHeight="1"/>
    <row r="120159" ht="13.5" customHeight="1"/>
    <row r="120161" ht="13.5" customHeight="1"/>
    <row r="120163" ht="13.5" customHeight="1"/>
    <row r="120165" ht="13.5" customHeight="1"/>
    <row r="120167" ht="13.5" customHeight="1"/>
    <row r="120169" ht="13.5" customHeight="1"/>
    <row r="120171" ht="13.5" customHeight="1"/>
    <row r="120173" ht="13.5" customHeight="1"/>
    <row r="120175" ht="13.5" customHeight="1"/>
    <row r="120177" ht="13.5" customHeight="1"/>
    <row r="120179" ht="13.5" customHeight="1"/>
    <row r="120181" ht="13.5" customHeight="1"/>
    <row r="120183" ht="13.5" customHeight="1"/>
    <row r="120185" ht="13.5" customHeight="1"/>
    <row r="120187" ht="13.5" customHeight="1"/>
    <row r="120189" ht="13.5" customHeight="1"/>
    <row r="120191" ht="13.5" customHeight="1"/>
    <row r="120193" ht="13.5" customHeight="1"/>
    <row r="120195" ht="13.5" customHeight="1"/>
    <row r="120197" ht="13.5" customHeight="1"/>
    <row r="120199" ht="13.5" customHeight="1"/>
    <row r="120201" ht="13.5" customHeight="1"/>
    <row r="120203" ht="13.5" customHeight="1"/>
    <row r="120205" ht="13.5" customHeight="1"/>
    <row r="120207" ht="13.5" customHeight="1"/>
    <row r="120209" ht="13.5" customHeight="1"/>
    <row r="120211" ht="13.5" customHeight="1"/>
    <row r="120213" ht="13.5" customHeight="1"/>
    <row r="120215" ht="13.5" customHeight="1"/>
    <row r="120217" ht="13.5" customHeight="1"/>
    <row r="120219" ht="13.5" customHeight="1"/>
    <row r="120221" ht="13.5" customHeight="1"/>
    <row r="120223" ht="13.5" customHeight="1"/>
    <row r="120225" ht="13.5" customHeight="1"/>
    <row r="120227" ht="13.5" customHeight="1"/>
    <row r="120229" ht="13.5" customHeight="1"/>
    <row r="120231" ht="13.5" customHeight="1"/>
    <row r="120233" ht="13.5" customHeight="1"/>
    <row r="120235" ht="13.5" customHeight="1"/>
    <row r="120237" ht="13.5" customHeight="1"/>
    <row r="120239" ht="13.5" customHeight="1"/>
    <row r="120241" ht="13.5" customHeight="1"/>
    <row r="120243" ht="13.5" customHeight="1"/>
    <row r="120245" ht="13.5" customHeight="1"/>
    <row r="120247" ht="13.5" customHeight="1"/>
    <row r="120249" ht="13.5" customHeight="1"/>
    <row r="120251" ht="13.5" customHeight="1"/>
    <row r="120253" ht="13.5" customHeight="1"/>
    <row r="120255" ht="13.5" customHeight="1"/>
    <row r="120257" ht="13.5" customHeight="1"/>
    <row r="120259" ht="13.5" customHeight="1"/>
    <row r="120261" ht="13.5" customHeight="1"/>
    <row r="120263" ht="13.5" customHeight="1"/>
    <row r="120265" ht="13.5" customHeight="1"/>
    <row r="120267" ht="13.5" customHeight="1"/>
    <row r="120269" ht="13.5" customHeight="1"/>
    <row r="120271" ht="13.5" customHeight="1"/>
    <row r="120273" ht="13.5" customHeight="1"/>
    <row r="120275" ht="13.5" customHeight="1"/>
    <row r="120277" ht="13.5" customHeight="1"/>
    <row r="120279" ht="13.5" customHeight="1"/>
    <row r="120281" ht="13.5" customHeight="1"/>
    <row r="120283" ht="13.5" customHeight="1"/>
    <row r="120285" ht="13.5" customHeight="1"/>
    <row r="120287" ht="13.5" customHeight="1"/>
    <row r="120289" ht="13.5" customHeight="1"/>
    <row r="120291" ht="13.5" customHeight="1"/>
    <row r="120293" ht="13.5" customHeight="1"/>
    <row r="120295" ht="13.5" customHeight="1"/>
    <row r="120297" ht="13.5" customHeight="1"/>
    <row r="120299" ht="13.5" customHeight="1"/>
    <row r="120301" ht="13.5" customHeight="1"/>
    <row r="120303" ht="13.5" customHeight="1"/>
    <row r="120305" ht="13.5" customHeight="1"/>
    <row r="120307" ht="13.5" customHeight="1"/>
    <row r="120309" ht="13.5" customHeight="1"/>
    <row r="120311" ht="13.5" customHeight="1"/>
    <row r="120313" ht="13.5" customHeight="1"/>
    <row r="120315" ht="13.5" customHeight="1"/>
    <row r="120317" ht="13.5" customHeight="1"/>
    <row r="120319" ht="13.5" customHeight="1"/>
    <row r="120321" ht="13.5" customHeight="1"/>
    <row r="120323" ht="13.5" customHeight="1"/>
    <row r="120325" ht="13.5" customHeight="1"/>
    <row r="120327" ht="13.5" customHeight="1"/>
    <row r="120329" ht="13.5" customHeight="1"/>
    <row r="120331" ht="13.5" customHeight="1"/>
    <row r="120333" ht="13.5" customHeight="1"/>
    <row r="120335" ht="13.5" customHeight="1"/>
    <row r="120337" ht="13.5" customHeight="1"/>
    <row r="120339" ht="13.5" customHeight="1"/>
    <row r="120341" ht="13.5" customHeight="1"/>
    <row r="120343" ht="13.5" customHeight="1"/>
    <row r="120345" ht="13.5" customHeight="1"/>
    <row r="120347" ht="13.5" customHeight="1"/>
    <row r="120349" ht="13.5" customHeight="1"/>
    <row r="120351" ht="13.5" customHeight="1"/>
    <row r="120353" ht="13.5" customHeight="1"/>
    <row r="120355" ht="13.5" customHeight="1"/>
    <row r="120357" ht="13.5" customHeight="1"/>
    <row r="120359" ht="13.5" customHeight="1"/>
    <row r="120361" ht="13.5" customHeight="1"/>
    <row r="120363" ht="13.5" customHeight="1"/>
    <row r="120365" ht="13.5" customHeight="1"/>
    <row r="120367" ht="13.5" customHeight="1"/>
    <row r="120369" ht="13.5" customHeight="1"/>
    <row r="120371" ht="13.5" customHeight="1"/>
    <row r="120373" ht="13.5" customHeight="1"/>
    <row r="120375" ht="13.5" customHeight="1"/>
    <row r="120377" ht="13.5" customHeight="1"/>
    <row r="120379" ht="13.5" customHeight="1"/>
    <row r="120381" ht="13.5" customHeight="1"/>
    <row r="120383" ht="13.5" customHeight="1"/>
    <row r="120385" ht="13.5" customHeight="1"/>
    <row r="120387" ht="13.5" customHeight="1"/>
    <row r="120389" ht="13.5" customHeight="1"/>
    <row r="120391" ht="13.5" customHeight="1"/>
    <row r="120393" ht="13.5" customHeight="1"/>
    <row r="120395" ht="13.5" customHeight="1"/>
    <row r="120397" ht="13.5" customHeight="1"/>
    <row r="120399" ht="13.5" customHeight="1"/>
    <row r="120401" ht="13.5" customHeight="1"/>
    <row r="120403" ht="13.5" customHeight="1"/>
    <row r="120405" ht="13.5" customHeight="1"/>
    <row r="120407" ht="13.5" customHeight="1"/>
    <row r="120409" ht="13.5" customHeight="1"/>
    <row r="120411" ht="13.5" customHeight="1"/>
    <row r="120413" ht="13.5" customHeight="1"/>
    <row r="120415" ht="13.5" customHeight="1"/>
    <row r="120417" ht="13.5" customHeight="1"/>
    <row r="120419" ht="13.5" customHeight="1"/>
    <row r="120421" ht="13.5" customHeight="1"/>
    <row r="120423" ht="13.5" customHeight="1"/>
    <row r="120425" ht="13.5" customHeight="1"/>
    <row r="120427" ht="13.5" customHeight="1"/>
    <row r="120429" ht="13.5" customHeight="1"/>
    <row r="120431" ht="13.5" customHeight="1"/>
    <row r="120433" ht="13.5" customHeight="1"/>
    <row r="120435" ht="13.5" customHeight="1"/>
    <row r="120437" ht="13.5" customHeight="1"/>
    <row r="120439" ht="13.5" customHeight="1"/>
    <row r="120441" ht="13.5" customHeight="1"/>
    <row r="120443" ht="13.5" customHeight="1"/>
    <row r="120445" ht="13.5" customHeight="1"/>
    <row r="120447" ht="13.5" customHeight="1"/>
    <row r="120449" ht="13.5" customHeight="1"/>
    <row r="120451" ht="13.5" customHeight="1"/>
    <row r="120453" ht="13.5" customHeight="1"/>
    <row r="120455" ht="13.5" customHeight="1"/>
    <row r="120457" ht="13.5" customHeight="1"/>
    <row r="120459" ht="13.5" customHeight="1"/>
    <row r="120461" ht="13.5" customHeight="1"/>
    <row r="120463" ht="13.5" customHeight="1"/>
    <row r="120465" ht="13.5" customHeight="1"/>
    <row r="120467" ht="13.5" customHeight="1"/>
    <row r="120469" ht="13.5" customHeight="1"/>
    <row r="120471" ht="13.5" customHeight="1"/>
    <row r="120473" ht="13.5" customHeight="1"/>
    <row r="120475" ht="13.5" customHeight="1"/>
    <row r="120477" ht="13.5" customHeight="1"/>
    <row r="120479" ht="13.5" customHeight="1"/>
    <row r="120481" ht="13.5" customHeight="1"/>
    <row r="120483" ht="13.5" customHeight="1"/>
    <row r="120485" ht="13.5" customHeight="1"/>
    <row r="120487" ht="13.5" customHeight="1"/>
    <row r="120489" ht="13.5" customHeight="1"/>
    <row r="120491" ht="13.5" customHeight="1"/>
    <row r="120493" ht="13.5" customHeight="1"/>
    <row r="120495" ht="13.5" customHeight="1"/>
    <row r="120497" ht="13.5" customHeight="1"/>
    <row r="120499" ht="13.5" customHeight="1"/>
    <row r="120501" ht="13.5" customHeight="1"/>
    <row r="120503" ht="13.5" customHeight="1"/>
    <row r="120505" ht="13.5" customHeight="1"/>
    <row r="120507" ht="13.5" customHeight="1"/>
    <row r="120509" ht="13.5" customHeight="1"/>
    <row r="120511" ht="13.5" customHeight="1"/>
    <row r="120513" ht="13.5" customHeight="1"/>
    <row r="120515" ht="13.5" customHeight="1"/>
    <row r="120517" ht="13.5" customHeight="1"/>
    <row r="120519" ht="13.5" customHeight="1"/>
    <row r="120521" ht="13.5" customHeight="1"/>
    <row r="120523" ht="13.5" customHeight="1"/>
    <row r="120525" ht="13.5" customHeight="1"/>
    <row r="120527" ht="13.5" customHeight="1"/>
    <row r="120529" ht="13.5" customHeight="1"/>
    <row r="120531" ht="13.5" customHeight="1"/>
    <row r="120533" ht="13.5" customHeight="1"/>
    <row r="120535" ht="13.5" customHeight="1"/>
    <row r="120537" ht="13.5" customHeight="1"/>
    <row r="120539" ht="13.5" customHeight="1"/>
    <row r="120541" ht="13.5" customHeight="1"/>
    <row r="120543" ht="13.5" customHeight="1"/>
    <row r="120545" ht="13.5" customHeight="1"/>
    <row r="120547" ht="13.5" customHeight="1"/>
    <row r="120549" ht="13.5" customHeight="1"/>
    <row r="120551" ht="13.5" customHeight="1"/>
    <row r="120553" ht="13.5" customHeight="1"/>
    <row r="120555" ht="13.5" customHeight="1"/>
    <row r="120557" ht="13.5" customHeight="1"/>
    <row r="120559" ht="13.5" customHeight="1"/>
    <row r="120561" ht="13.5" customHeight="1"/>
    <row r="120563" ht="13.5" customHeight="1"/>
    <row r="120565" ht="13.5" customHeight="1"/>
    <row r="120567" ht="13.5" customHeight="1"/>
    <row r="120569" ht="13.5" customHeight="1"/>
    <row r="120571" ht="13.5" customHeight="1"/>
    <row r="120573" ht="13.5" customHeight="1"/>
    <row r="120575" ht="13.5" customHeight="1"/>
    <row r="120577" ht="13.5" customHeight="1"/>
    <row r="120579" ht="13.5" customHeight="1"/>
    <row r="120581" ht="13.5" customHeight="1"/>
    <row r="120583" ht="13.5" customHeight="1"/>
    <row r="120585" ht="13.5" customHeight="1"/>
    <row r="120587" ht="13.5" customHeight="1"/>
    <row r="120589" ht="13.5" customHeight="1"/>
    <row r="120591" ht="13.5" customHeight="1"/>
    <row r="120593" ht="13.5" customHeight="1"/>
    <row r="120595" ht="13.5" customHeight="1"/>
    <row r="120597" ht="13.5" customHeight="1"/>
    <row r="120599" ht="13.5" customHeight="1"/>
    <row r="120601" ht="13.5" customHeight="1"/>
    <row r="120603" ht="13.5" customHeight="1"/>
    <row r="120605" ht="13.5" customHeight="1"/>
    <row r="120607" ht="13.5" customHeight="1"/>
    <row r="120609" ht="13.5" customHeight="1"/>
    <row r="120611" ht="13.5" customHeight="1"/>
    <row r="120613" ht="13.5" customHeight="1"/>
    <row r="120615" ht="13.5" customHeight="1"/>
    <row r="120617" ht="13.5" customHeight="1"/>
    <row r="120619" ht="13.5" customHeight="1"/>
    <row r="120621" ht="13.5" customHeight="1"/>
    <row r="120623" ht="13.5" customHeight="1"/>
    <row r="120625" ht="13.5" customHeight="1"/>
    <row r="120627" ht="13.5" customHeight="1"/>
    <row r="120629" ht="13.5" customHeight="1"/>
    <row r="120631" ht="13.5" customHeight="1"/>
    <row r="120633" ht="13.5" customHeight="1"/>
    <row r="120635" ht="13.5" customHeight="1"/>
    <row r="120637" ht="13.5" customHeight="1"/>
    <row r="120639" ht="13.5" customHeight="1"/>
    <row r="120641" ht="13.5" customHeight="1"/>
    <row r="120643" ht="13.5" customHeight="1"/>
    <row r="120645" ht="13.5" customHeight="1"/>
    <row r="120647" ht="13.5" customHeight="1"/>
    <row r="120649" ht="13.5" customHeight="1"/>
    <row r="120651" ht="13.5" customHeight="1"/>
    <row r="120653" ht="13.5" customHeight="1"/>
    <row r="120655" ht="13.5" customHeight="1"/>
    <row r="120657" ht="13.5" customHeight="1"/>
    <row r="120659" ht="13.5" customHeight="1"/>
    <row r="120661" ht="13.5" customHeight="1"/>
    <row r="120663" ht="13.5" customHeight="1"/>
    <row r="120665" ht="13.5" customHeight="1"/>
    <row r="120667" ht="13.5" customHeight="1"/>
    <row r="120669" ht="13.5" customHeight="1"/>
    <row r="120671" ht="13.5" customHeight="1"/>
    <row r="120673" ht="13.5" customHeight="1"/>
    <row r="120675" ht="13.5" customHeight="1"/>
    <row r="120677" ht="13.5" customHeight="1"/>
    <row r="120679" ht="13.5" customHeight="1"/>
    <row r="120681" ht="13.5" customHeight="1"/>
    <row r="120683" ht="13.5" customHeight="1"/>
    <row r="120685" ht="13.5" customHeight="1"/>
    <row r="120687" ht="13.5" customHeight="1"/>
    <row r="120689" ht="13.5" customHeight="1"/>
    <row r="120691" ht="13.5" customHeight="1"/>
    <row r="120693" ht="13.5" customHeight="1"/>
    <row r="120695" ht="13.5" customHeight="1"/>
    <row r="120697" ht="13.5" customHeight="1"/>
    <row r="120699" ht="13.5" customHeight="1"/>
    <row r="120701" ht="13.5" customHeight="1"/>
    <row r="120703" ht="13.5" customHeight="1"/>
    <row r="120705" ht="13.5" customHeight="1"/>
    <row r="120707" ht="13.5" customHeight="1"/>
    <row r="120709" ht="13.5" customHeight="1"/>
    <row r="120711" ht="13.5" customHeight="1"/>
    <row r="120713" ht="13.5" customHeight="1"/>
    <row r="120715" ht="13.5" customHeight="1"/>
    <row r="120717" ht="13.5" customHeight="1"/>
    <row r="120719" ht="13.5" customHeight="1"/>
    <row r="120721" ht="13.5" customHeight="1"/>
    <row r="120723" ht="13.5" customHeight="1"/>
    <row r="120725" ht="13.5" customHeight="1"/>
    <row r="120727" ht="13.5" customHeight="1"/>
    <row r="120729" ht="13.5" customHeight="1"/>
    <row r="120731" ht="13.5" customHeight="1"/>
    <row r="120733" ht="13.5" customHeight="1"/>
    <row r="120735" ht="13.5" customHeight="1"/>
    <row r="120737" ht="13.5" customHeight="1"/>
    <row r="120739" ht="13.5" customHeight="1"/>
    <row r="120741" ht="13.5" customHeight="1"/>
    <row r="120743" ht="13.5" customHeight="1"/>
    <row r="120745" ht="13.5" customHeight="1"/>
    <row r="120747" ht="13.5" customHeight="1"/>
    <row r="120749" ht="13.5" customHeight="1"/>
    <row r="120751" ht="13.5" customHeight="1"/>
    <row r="120753" ht="13.5" customHeight="1"/>
    <row r="120755" ht="13.5" customHeight="1"/>
    <row r="120757" ht="13.5" customHeight="1"/>
    <row r="120759" ht="13.5" customHeight="1"/>
    <row r="120761" ht="13.5" customHeight="1"/>
    <row r="120763" ht="13.5" customHeight="1"/>
    <row r="120765" ht="13.5" customHeight="1"/>
    <row r="120767" ht="13.5" customHeight="1"/>
    <row r="120769" ht="13.5" customHeight="1"/>
    <row r="120771" ht="13.5" customHeight="1"/>
    <row r="120773" ht="13.5" customHeight="1"/>
    <row r="120775" ht="13.5" customHeight="1"/>
    <row r="120777" ht="13.5" customHeight="1"/>
    <row r="120779" ht="13.5" customHeight="1"/>
    <row r="120781" ht="13.5" customHeight="1"/>
    <row r="120783" ht="13.5" customHeight="1"/>
    <row r="120785" ht="13.5" customHeight="1"/>
    <row r="120787" ht="13.5" customHeight="1"/>
    <row r="120789" ht="13.5" customHeight="1"/>
    <row r="120791" ht="13.5" customHeight="1"/>
    <row r="120793" ht="13.5" customHeight="1"/>
    <row r="120795" ht="13.5" customHeight="1"/>
    <row r="120797" ht="13.5" customHeight="1"/>
    <row r="120799" ht="13.5" customHeight="1"/>
    <row r="120801" ht="13.5" customHeight="1"/>
    <row r="120803" ht="13.5" customHeight="1"/>
    <row r="120805" ht="13.5" customHeight="1"/>
    <row r="120807" ht="13.5" customHeight="1"/>
    <row r="120809" ht="13.5" customHeight="1"/>
    <row r="120811" ht="13.5" customHeight="1"/>
    <row r="120813" ht="13.5" customHeight="1"/>
    <row r="120815" ht="13.5" customHeight="1"/>
    <row r="120817" ht="13.5" customHeight="1"/>
    <row r="120819" ht="13.5" customHeight="1"/>
    <row r="120821" ht="13.5" customHeight="1"/>
    <row r="120823" ht="13.5" customHeight="1"/>
    <row r="120825" ht="13.5" customHeight="1"/>
    <row r="120827" ht="13.5" customHeight="1"/>
    <row r="120829" ht="13.5" customHeight="1"/>
    <row r="120831" ht="13.5" customHeight="1"/>
    <row r="120833" ht="13.5" customHeight="1"/>
    <row r="120835" ht="13.5" customHeight="1"/>
    <row r="120837" ht="13.5" customHeight="1"/>
    <row r="120839" ht="13.5" customHeight="1"/>
    <row r="120841" ht="13.5" customHeight="1"/>
    <row r="120843" ht="13.5" customHeight="1"/>
    <row r="120845" ht="13.5" customHeight="1"/>
    <row r="120847" ht="13.5" customHeight="1"/>
    <row r="120849" ht="13.5" customHeight="1"/>
    <row r="120851" ht="13.5" customHeight="1"/>
    <row r="120853" ht="13.5" customHeight="1"/>
    <row r="120855" ht="13.5" customHeight="1"/>
    <row r="120857" ht="13.5" customHeight="1"/>
    <row r="120859" ht="13.5" customHeight="1"/>
    <row r="120861" ht="13.5" customHeight="1"/>
    <row r="120863" ht="13.5" customHeight="1"/>
    <row r="120865" ht="13.5" customHeight="1"/>
    <row r="120867" ht="13.5" customHeight="1"/>
    <row r="120869" ht="13.5" customHeight="1"/>
    <row r="120871" ht="13.5" customHeight="1"/>
    <row r="120873" ht="13.5" customHeight="1"/>
    <row r="120875" ht="13.5" customHeight="1"/>
    <row r="120877" ht="13.5" customHeight="1"/>
    <row r="120879" ht="13.5" customHeight="1"/>
    <row r="120881" ht="13.5" customHeight="1"/>
    <row r="120883" ht="13.5" customHeight="1"/>
    <row r="120885" ht="13.5" customHeight="1"/>
    <row r="120887" ht="13.5" customHeight="1"/>
    <row r="120889" ht="13.5" customHeight="1"/>
    <row r="120891" ht="13.5" customHeight="1"/>
    <row r="120893" ht="13.5" customHeight="1"/>
    <row r="120895" ht="13.5" customHeight="1"/>
    <row r="120897" ht="13.5" customHeight="1"/>
    <row r="120899" ht="13.5" customHeight="1"/>
    <row r="120901" ht="13.5" customHeight="1"/>
    <row r="120903" ht="13.5" customHeight="1"/>
    <row r="120905" ht="13.5" customHeight="1"/>
    <row r="120907" ht="13.5" customHeight="1"/>
    <row r="120909" ht="13.5" customHeight="1"/>
    <row r="120911" ht="13.5" customHeight="1"/>
    <row r="120913" ht="13.5" customHeight="1"/>
    <row r="120915" ht="13.5" customHeight="1"/>
    <row r="120917" ht="13.5" customHeight="1"/>
    <row r="120919" ht="13.5" customHeight="1"/>
    <row r="120921" ht="13.5" customHeight="1"/>
    <row r="120923" ht="13.5" customHeight="1"/>
    <row r="120925" ht="13.5" customHeight="1"/>
    <row r="120927" ht="13.5" customHeight="1"/>
    <row r="120929" ht="13.5" customHeight="1"/>
    <row r="120931" ht="13.5" customHeight="1"/>
    <row r="120933" ht="13.5" customHeight="1"/>
    <row r="120935" ht="13.5" customHeight="1"/>
    <row r="120937" ht="13.5" customHeight="1"/>
    <row r="120939" ht="13.5" customHeight="1"/>
    <row r="120941" ht="13.5" customHeight="1"/>
    <row r="120943" ht="13.5" customHeight="1"/>
    <row r="120945" ht="13.5" customHeight="1"/>
    <row r="120947" ht="13.5" customHeight="1"/>
    <row r="120949" ht="13.5" customHeight="1"/>
    <row r="120951" ht="13.5" customHeight="1"/>
    <row r="120953" ht="13.5" customHeight="1"/>
    <row r="120955" ht="13.5" customHeight="1"/>
    <row r="120957" ht="13.5" customHeight="1"/>
    <row r="120959" ht="13.5" customHeight="1"/>
    <row r="120961" ht="13.5" customHeight="1"/>
    <row r="120963" ht="13.5" customHeight="1"/>
    <row r="120965" ht="13.5" customHeight="1"/>
    <row r="120967" ht="13.5" customHeight="1"/>
    <row r="120969" ht="13.5" customHeight="1"/>
    <row r="120971" ht="13.5" customHeight="1"/>
    <row r="120973" ht="13.5" customHeight="1"/>
    <row r="120975" ht="13.5" customHeight="1"/>
    <row r="120977" ht="13.5" customHeight="1"/>
    <row r="120979" ht="13.5" customHeight="1"/>
    <row r="120981" ht="13.5" customHeight="1"/>
    <row r="120983" ht="13.5" customHeight="1"/>
    <row r="120985" ht="13.5" customHeight="1"/>
    <row r="120987" ht="13.5" customHeight="1"/>
    <row r="120989" ht="13.5" customHeight="1"/>
    <row r="120991" ht="13.5" customHeight="1"/>
    <row r="120993" ht="13.5" customHeight="1"/>
    <row r="120995" ht="13.5" customHeight="1"/>
    <row r="120997" ht="13.5" customHeight="1"/>
    <row r="120999" ht="13.5" customHeight="1"/>
    <row r="121001" ht="13.5" customHeight="1"/>
    <row r="121003" ht="13.5" customHeight="1"/>
    <row r="121005" ht="13.5" customHeight="1"/>
    <row r="121007" ht="13.5" customHeight="1"/>
    <row r="121009" ht="13.5" customHeight="1"/>
    <row r="121011" ht="13.5" customHeight="1"/>
    <row r="121013" ht="13.5" customHeight="1"/>
    <row r="121015" ht="13.5" customHeight="1"/>
    <row r="121017" ht="13.5" customHeight="1"/>
    <row r="121019" ht="13.5" customHeight="1"/>
    <row r="121021" ht="13.5" customHeight="1"/>
    <row r="121023" ht="13.5" customHeight="1"/>
    <row r="121025" ht="13.5" customHeight="1"/>
    <row r="121027" ht="13.5" customHeight="1"/>
    <row r="121029" ht="13.5" customHeight="1"/>
    <row r="121031" ht="13.5" customHeight="1"/>
    <row r="121033" ht="13.5" customHeight="1"/>
    <row r="121035" ht="13.5" customHeight="1"/>
    <row r="121037" ht="13.5" customHeight="1"/>
    <row r="121039" ht="13.5" customHeight="1"/>
    <row r="121041" ht="13.5" customHeight="1"/>
    <row r="121043" ht="13.5" customHeight="1"/>
    <row r="121045" ht="13.5" customHeight="1"/>
    <row r="121047" ht="13.5" customHeight="1"/>
    <row r="121049" ht="13.5" customHeight="1"/>
    <row r="121051" ht="13.5" customHeight="1"/>
    <row r="121053" ht="13.5" customHeight="1"/>
    <row r="121055" ht="13.5" customHeight="1"/>
    <row r="121057" ht="13.5" customHeight="1"/>
    <row r="121059" ht="13.5" customHeight="1"/>
    <row r="121061" ht="13.5" customHeight="1"/>
    <row r="121063" ht="13.5" customHeight="1"/>
    <row r="121065" ht="13.5" customHeight="1"/>
    <row r="121067" ht="13.5" customHeight="1"/>
    <row r="121069" ht="13.5" customHeight="1"/>
    <row r="121071" ht="13.5" customHeight="1"/>
    <row r="121073" ht="13.5" customHeight="1"/>
    <row r="121075" ht="13.5" customHeight="1"/>
    <row r="121077" ht="13.5" customHeight="1"/>
    <row r="121079" ht="13.5" customHeight="1"/>
    <row r="121081" ht="13.5" customHeight="1"/>
    <row r="121083" ht="13.5" customHeight="1"/>
    <row r="121085" ht="13.5" customHeight="1"/>
    <row r="121087" ht="13.5" customHeight="1"/>
    <row r="121089" ht="13.5" customHeight="1"/>
    <row r="121091" ht="13.5" customHeight="1"/>
    <row r="121093" ht="13.5" customHeight="1"/>
    <row r="121095" ht="13.5" customHeight="1"/>
    <row r="121097" ht="13.5" customHeight="1"/>
    <row r="121099" ht="13.5" customHeight="1"/>
    <row r="121101" ht="13.5" customHeight="1"/>
    <row r="121103" ht="13.5" customHeight="1"/>
    <row r="121105" ht="13.5" customHeight="1"/>
    <row r="121107" ht="13.5" customHeight="1"/>
    <row r="121109" ht="13.5" customHeight="1"/>
    <row r="121111" ht="13.5" customHeight="1"/>
    <row r="121113" ht="13.5" customHeight="1"/>
    <row r="121115" ht="13.5" customHeight="1"/>
    <row r="121117" ht="13.5" customHeight="1"/>
    <row r="121119" ht="13.5" customHeight="1"/>
    <row r="121121" ht="13.5" customHeight="1"/>
    <row r="121123" ht="13.5" customHeight="1"/>
    <row r="121125" ht="13.5" customHeight="1"/>
    <row r="121127" ht="13.5" customHeight="1"/>
    <row r="121129" ht="13.5" customHeight="1"/>
    <row r="121131" ht="13.5" customHeight="1"/>
    <row r="121133" ht="13.5" customHeight="1"/>
    <row r="121135" ht="13.5" customHeight="1"/>
    <row r="121137" ht="13.5" customHeight="1"/>
    <row r="121139" ht="13.5" customHeight="1"/>
    <row r="121141" ht="13.5" customHeight="1"/>
    <row r="121143" ht="13.5" customHeight="1"/>
    <row r="121145" ht="13.5" customHeight="1"/>
    <row r="121147" ht="13.5" customHeight="1"/>
    <row r="121149" ht="13.5" customHeight="1"/>
    <row r="121151" ht="13.5" customHeight="1"/>
    <row r="121153" ht="13.5" customHeight="1"/>
    <row r="121155" ht="13.5" customHeight="1"/>
    <row r="121157" ht="13.5" customHeight="1"/>
    <row r="121159" ht="13.5" customHeight="1"/>
    <row r="121161" ht="13.5" customHeight="1"/>
    <row r="121163" ht="13.5" customHeight="1"/>
    <row r="121165" ht="13.5" customHeight="1"/>
    <row r="121167" ht="13.5" customHeight="1"/>
    <row r="121169" ht="13.5" customHeight="1"/>
    <row r="121171" ht="13.5" customHeight="1"/>
    <row r="121173" ht="13.5" customHeight="1"/>
    <row r="121175" ht="13.5" customHeight="1"/>
    <row r="121177" ht="13.5" customHeight="1"/>
    <row r="121179" ht="13.5" customHeight="1"/>
    <row r="121181" ht="13.5" customHeight="1"/>
    <row r="121183" ht="13.5" customHeight="1"/>
    <row r="121185" ht="13.5" customHeight="1"/>
    <row r="121187" ht="13.5" customHeight="1"/>
    <row r="121189" ht="13.5" customHeight="1"/>
    <row r="121191" ht="13.5" customHeight="1"/>
    <row r="121193" ht="13.5" customHeight="1"/>
    <row r="121195" ht="13.5" customHeight="1"/>
    <row r="121197" ht="13.5" customHeight="1"/>
    <row r="121199" ht="13.5" customHeight="1"/>
    <row r="121201" ht="13.5" customHeight="1"/>
    <row r="121203" ht="13.5" customHeight="1"/>
    <row r="121205" ht="13.5" customHeight="1"/>
    <row r="121207" ht="13.5" customHeight="1"/>
    <row r="121209" ht="13.5" customHeight="1"/>
    <row r="121211" ht="13.5" customHeight="1"/>
    <row r="121213" ht="13.5" customHeight="1"/>
    <row r="121215" ht="13.5" customHeight="1"/>
    <row r="121217" ht="13.5" customHeight="1"/>
    <row r="121219" ht="13.5" customHeight="1"/>
    <row r="121221" ht="13.5" customHeight="1"/>
    <row r="121223" ht="13.5" customHeight="1"/>
    <row r="121225" ht="13.5" customHeight="1"/>
    <row r="121227" ht="13.5" customHeight="1"/>
    <row r="121229" ht="13.5" customHeight="1"/>
    <row r="121231" ht="13.5" customHeight="1"/>
    <row r="121233" ht="13.5" customHeight="1"/>
    <row r="121235" ht="13.5" customHeight="1"/>
    <row r="121237" ht="13.5" customHeight="1"/>
    <row r="121239" ht="13.5" customHeight="1"/>
    <row r="121241" ht="13.5" customHeight="1"/>
    <row r="121243" ht="13.5" customHeight="1"/>
    <row r="121245" ht="13.5" customHeight="1"/>
    <row r="121247" ht="13.5" customHeight="1"/>
    <row r="121249" ht="13.5" customHeight="1"/>
    <row r="121251" ht="13.5" customHeight="1"/>
    <row r="121253" ht="13.5" customHeight="1"/>
    <row r="121255" ht="13.5" customHeight="1"/>
    <row r="121257" ht="13.5" customHeight="1"/>
    <row r="121259" ht="13.5" customHeight="1"/>
    <row r="121261" ht="13.5" customHeight="1"/>
    <row r="121263" ht="13.5" customHeight="1"/>
    <row r="121265" ht="13.5" customHeight="1"/>
    <row r="121267" ht="13.5" customHeight="1"/>
    <row r="121269" ht="13.5" customHeight="1"/>
    <row r="121271" ht="13.5" customHeight="1"/>
    <row r="121273" ht="13.5" customHeight="1"/>
    <row r="121275" ht="13.5" customHeight="1"/>
    <row r="121277" ht="13.5" customHeight="1"/>
    <row r="121279" ht="13.5" customHeight="1"/>
    <row r="121281" ht="13.5" customHeight="1"/>
    <row r="121283" ht="13.5" customHeight="1"/>
    <row r="121285" ht="13.5" customHeight="1"/>
    <row r="121287" ht="13.5" customHeight="1"/>
    <row r="121289" ht="13.5" customHeight="1"/>
    <row r="121291" ht="13.5" customHeight="1"/>
    <row r="121293" ht="13.5" customHeight="1"/>
    <row r="121295" ht="13.5" customHeight="1"/>
    <row r="121297" ht="13.5" customHeight="1"/>
    <row r="121299" ht="13.5" customHeight="1"/>
    <row r="121301" ht="13.5" customHeight="1"/>
    <row r="121303" ht="13.5" customHeight="1"/>
    <row r="121305" ht="13.5" customHeight="1"/>
    <row r="121307" ht="13.5" customHeight="1"/>
    <row r="121309" ht="13.5" customHeight="1"/>
    <row r="121311" ht="13.5" customHeight="1"/>
    <row r="121313" ht="13.5" customHeight="1"/>
    <row r="121315" ht="13.5" customHeight="1"/>
    <row r="121317" ht="13.5" customHeight="1"/>
    <row r="121319" ht="13.5" customHeight="1"/>
    <row r="121321" ht="13.5" customHeight="1"/>
    <row r="121323" ht="13.5" customHeight="1"/>
    <row r="121325" ht="13.5" customHeight="1"/>
    <row r="121327" ht="13.5" customHeight="1"/>
    <row r="121329" ht="13.5" customHeight="1"/>
    <row r="121331" ht="13.5" customHeight="1"/>
    <row r="121333" ht="13.5" customHeight="1"/>
    <row r="121335" ht="13.5" customHeight="1"/>
    <row r="121337" ht="13.5" customHeight="1"/>
    <row r="121339" ht="13.5" customHeight="1"/>
    <row r="121341" ht="13.5" customHeight="1"/>
    <row r="121343" ht="13.5" customHeight="1"/>
    <row r="121345" ht="13.5" customHeight="1"/>
    <row r="121347" ht="13.5" customHeight="1"/>
    <row r="121349" ht="13.5" customHeight="1"/>
    <row r="121351" ht="13.5" customHeight="1"/>
    <row r="121353" ht="13.5" customHeight="1"/>
    <row r="121355" ht="13.5" customHeight="1"/>
    <row r="121357" ht="13.5" customHeight="1"/>
    <row r="121359" ht="13.5" customHeight="1"/>
    <row r="121361" ht="13.5" customHeight="1"/>
    <row r="121363" ht="13.5" customHeight="1"/>
    <row r="121365" ht="13.5" customHeight="1"/>
    <row r="121367" ht="13.5" customHeight="1"/>
    <row r="121369" ht="13.5" customHeight="1"/>
    <row r="121371" ht="13.5" customHeight="1"/>
    <row r="121373" ht="13.5" customHeight="1"/>
    <row r="121375" ht="13.5" customHeight="1"/>
    <row r="121377" ht="13.5" customHeight="1"/>
    <row r="121379" ht="13.5" customHeight="1"/>
    <row r="121381" ht="13.5" customHeight="1"/>
    <row r="121383" ht="13.5" customHeight="1"/>
    <row r="121385" ht="13.5" customHeight="1"/>
    <row r="121387" ht="13.5" customHeight="1"/>
    <row r="121389" ht="13.5" customHeight="1"/>
    <row r="121391" ht="13.5" customHeight="1"/>
    <row r="121393" ht="13.5" customHeight="1"/>
    <row r="121395" ht="13.5" customHeight="1"/>
    <row r="121397" ht="13.5" customHeight="1"/>
    <row r="121399" ht="13.5" customHeight="1"/>
    <row r="121401" ht="13.5" customHeight="1"/>
    <row r="121403" ht="13.5" customHeight="1"/>
    <row r="121405" ht="13.5" customHeight="1"/>
    <row r="121407" ht="13.5" customHeight="1"/>
    <row r="121409" ht="13.5" customHeight="1"/>
    <row r="121411" ht="13.5" customHeight="1"/>
    <row r="121413" ht="13.5" customHeight="1"/>
    <row r="121415" ht="13.5" customHeight="1"/>
    <row r="121417" ht="13.5" customHeight="1"/>
    <row r="121419" ht="13.5" customHeight="1"/>
    <row r="121421" ht="13.5" customHeight="1"/>
    <row r="121423" ht="13.5" customHeight="1"/>
    <row r="121425" ht="13.5" customHeight="1"/>
    <row r="121427" ht="13.5" customHeight="1"/>
    <row r="121429" ht="13.5" customHeight="1"/>
    <row r="121431" ht="13.5" customHeight="1"/>
    <row r="121433" ht="13.5" customHeight="1"/>
    <row r="121435" ht="13.5" customHeight="1"/>
    <row r="121437" ht="13.5" customHeight="1"/>
    <row r="121439" ht="13.5" customHeight="1"/>
    <row r="121441" ht="13.5" customHeight="1"/>
    <row r="121443" ht="13.5" customHeight="1"/>
    <row r="121445" ht="13.5" customHeight="1"/>
    <row r="121447" ht="13.5" customHeight="1"/>
    <row r="121449" ht="13.5" customHeight="1"/>
    <row r="121451" ht="13.5" customHeight="1"/>
    <row r="121453" ht="13.5" customHeight="1"/>
    <row r="121455" ht="13.5" customHeight="1"/>
    <row r="121457" ht="13.5" customHeight="1"/>
    <row r="121459" ht="13.5" customHeight="1"/>
    <row r="121461" ht="13.5" customHeight="1"/>
    <row r="121463" ht="13.5" customHeight="1"/>
    <row r="121465" ht="13.5" customHeight="1"/>
    <row r="121467" ht="13.5" customHeight="1"/>
    <row r="121469" ht="13.5" customHeight="1"/>
    <row r="121471" ht="13.5" customHeight="1"/>
    <row r="121473" ht="13.5" customHeight="1"/>
    <row r="121475" ht="13.5" customHeight="1"/>
    <row r="121477" ht="13.5" customHeight="1"/>
    <row r="121479" ht="13.5" customHeight="1"/>
    <row r="121481" ht="13.5" customHeight="1"/>
    <row r="121483" ht="13.5" customHeight="1"/>
    <row r="121485" ht="13.5" customHeight="1"/>
    <row r="121487" ht="13.5" customHeight="1"/>
    <row r="121489" ht="13.5" customHeight="1"/>
    <row r="121491" ht="13.5" customHeight="1"/>
    <row r="121493" ht="13.5" customHeight="1"/>
    <row r="121495" ht="13.5" customHeight="1"/>
    <row r="121497" ht="13.5" customHeight="1"/>
    <row r="121499" ht="13.5" customHeight="1"/>
    <row r="121501" ht="13.5" customHeight="1"/>
    <row r="121503" ht="13.5" customHeight="1"/>
    <row r="121505" ht="13.5" customHeight="1"/>
    <row r="121507" ht="13.5" customHeight="1"/>
    <row r="121509" ht="13.5" customHeight="1"/>
    <row r="121511" ht="13.5" customHeight="1"/>
    <row r="121513" ht="13.5" customHeight="1"/>
    <row r="121515" ht="13.5" customHeight="1"/>
    <row r="121517" ht="13.5" customHeight="1"/>
    <row r="121519" ht="13.5" customHeight="1"/>
    <row r="121521" ht="13.5" customHeight="1"/>
    <row r="121523" ht="13.5" customHeight="1"/>
    <row r="121525" ht="13.5" customHeight="1"/>
    <row r="121527" ht="13.5" customHeight="1"/>
    <row r="121529" ht="13.5" customHeight="1"/>
    <row r="121531" ht="13.5" customHeight="1"/>
    <row r="121533" ht="13.5" customHeight="1"/>
    <row r="121535" ht="13.5" customHeight="1"/>
    <row r="121537" ht="13.5" customHeight="1"/>
    <row r="121539" ht="13.5" customHeight="1"/>
    <row r="121541" ht="13.5" customHeight="1"/>
    <row r="121543" ht="13.5" customHeight="1"/>
    <row r="121545" ht="13.5" customHeight="1"/>
    <row r="121547" ht="13.5" customHeight="1"/>
    <row r="121549" ht="13.5" customHeight="1"/>
    <row r="121551" ht="13.5" customHeight="1"/>
    <row r="121553" ht="13.5" customHeight="1"/>
    <row r="121555" ht="13.5" customHeight="1"/>
    <row r="121557" ht="13.5" customHeight="1"/>
    <row r="121559" ht="13.5" customHeight="1"/>
    <row r="121561" ht="13.5" customHeight="1"/>
    <row r="121563" ht="13.5" customHeight="1"/>
    <row r="121565" ht="13.5" customHeight="1"/>
    <row r="121567" ht="13.5" customHeight="1"/>
    <row r="121569" ht="13.5" customHeight="1"/>
    <row r="121571" ht="13.5" customHeight="1"/>
    <row r="121573" ht="13.5" customHeight="1"/>
    <row r="121575" ht="13.5" customHeight="1"/>
    <row r="121577" ht="13.5" customHeight="1"/>
    <row r="121579" ht="13.5" customHeight="1"/>
    <row r="121581" ht="13.5" customHeight="1"/>
    <row r="121583" ht="13.5" customHeight="1"/>
    <row r="121585" ht="13.5" customHeight="1"/>
    <row r="121587" ht="13.5" customHeight="1"/>
    <row r="121589" ht="13.5" customHeight="1"/>
    <row r="121591" ht="13.5" customHeight="1"/>
    <row r="121593" ht="13.5" customHeight="1"/>
    <row r="121595" ht="13.5" customHeight="1"/>
    <row r="121597" ht="13.5" customHeight="1"/>
    <row r="121599" ht="13.5" customHeight="1"/>
    <row r="121601" ht="13.5" customHeight="1"/>
    <row r="121603" ht="13.5" customHeight="1"/>
    <row r="121605" ht="13.5" customHeight="1"/>
    <row r="121607" ht="13.5" customHeight="1"/>
    <row r="121609" ht="13.5" customHeight="1"/>
    <row r="121611" ht="13.5" customHeight="1"/>
    <row r="121613" ht="13.5" customHeight="1"/>
    <row r="121615" ht="13.5" customHeight="1"/>
    <row r="121617" ht="13.5" customHeight="1"/>
    <row r="121619" ht="13.5" customHeight="1"/>
    <row r="121621" ht="13.5" customHeight="1"/>
    <row r="121623" ht="13.5" customHeight="1"/>
    <row r="121625" ht="13.5" customHeight="1"/>
    <row r="121627" ht="13.5" customHeight="1"/>
    <row r="121629" ht="13.5" customHeight="1"/>
    <row r="121631" ht="13.5" customHeight="1"/>
    <row r="121633" ht="13.5" customHeight="1"/>
    <row r="121635" ht="13.5" customHeight="1"/>
    <row r="121637" ht="13.5" customHeight="1"/>
    <row r="121639" ht="13.5" customHeight="1"/>
    <row r="121641" ht="13.5" customHeight="1"/>
    <row r="121643" ht="13.5" customHeight="1"/>
    <row r="121645" ht="13.5" customHeight="1"/>
    <row r="121647" ht="13.5" customHeight="1"/>
    <row r="121649" ht="13.5" customHeight="1"/>
    <row r="121651" ht="13.5" customHeight="1"/>
    <row r="121653" ht="13.5" customHeight="1"/>
    <row r="121655" ht="13.5" customHeight="1"/>
    <row r="121657" ht="13.5" customHeight="1"/>
    <row r="121659" ht="13.5" customHeight="1"/>
    <row r="121661" ht="13.5" customHeight="1"/>
    <row r="121663" ht="13.5" customHeight="1"/>
    <row r="121665" ht="13.5" customHeight="1"/>
    <row r="121667" ht="13.5" customHeight="1"/>
    <row r="121669" ht="13.5" customHeight="1"/>
    <row r="121671" ht="13.5" customHeight="1"/>
    <row r="121673" ht="13.5" customHeight="1"/>
    <row r="121675" ht="13.5" customHeight="1"/>
    <row r="121677" ht="13.5" customHeight="1"/>
    <row r="121679" ht="13.5" customHeight="1"/>
    <row r="121681" ht="13.5" customHeight="1"/>
    <row r="121683" ht="13.5" customHeight="1"/>
    <row r="121685" ht="13.5" customHeight="1"/>
    <row r="121687" ht="13.5" customHeight="1"/>
    <row r="121689" ht="13.5" customHeight="1"/>
    <row r="121691" ht="13.5" customHeight="1"/>
    <row r="121693" ht="13.5" customHeight="1"/>
    <row r="121695" ht="13.5" customHeight="1"/>
    <row r="121697" ht="13.5" customHeight="1"/>
    <row r="121699" ht="13.5" customHeight="1"/>
    <row r="121701" ht="13.5" customHeight="1"/>
    <row r="121703" ht="13.5" customHeight="1"/>
    <row r="121705" ht="13.5" customHeight="1"/>
    <row r="121707" ht="13.5" customHeight="1"/>
    <row r="121709" ht="13.5" customHeight="1"/>
    <row r="121711" ht="13.5" customHeight="1"/>
    <row r="121713" ht="13.5" customHeight="1"/>
    <row r="121715" ht="13.5" customHeight="1"/>
    <row r="121717" ht="13.5" customHeight="1"/>
    <row r="121719" ht="13.5" customHeight="1"/>
    <row r="121721" ht="13.5" customHeight="1"/>
    <row r="121723" ht="13.5" customHeight="1"/>
    <row r="121725" ht="13.5" customHeight="1"/>
    <row r="121727" ht="13.5" customHeight="1"/>
    <row r="121729" ht="13.5" customHeight="1"/>
    <row r="121731" ht="13.5" customHeight="1"/>
    <row r="121733" ht="13.5" customHeight="1"/>
    <row r="121735" ht="13.5" customHeight="1"/>
    <row r="121737" ht="13.5" customHeight="1"/>
    <row r="121739" ht="13.5" customHeight="1"/>
    <row r="121741" ht="13.5" customHeight="1"/>
    <row r="121743" ht="13.5" customHeight="1"/>
    <row r="121745" ht="13.5" customHeight="1"/>
    <row r="121747" ht="13.5" customHeight="1"/>
    <row r="121749" ht="13.5" customHeight="1"/>
    <row r="121751" ht="13.5" customHeight="1"/>
    <row r="121753" ht="13.5" customHeight="1"/>
    <row r="121755" ht="13.5" customHeight="1"/>
    <row r="121757" ht="13.5" customHeight="1"/>
    <row r="121759" ht="13.5" customHeight="1"/>
    <row r="121761" ht="13.5" customHeight="1"/>
    <row r="121763" ht="13.5" customHeight="1"/>
    <row r="121765" ht="13.5" customHeight="1"/>
    <row r="121767" ht="13.5" customHeight="1"/>
    <row r="121769" ht="13.5" customHeight="1"/>
    <row r="121771" ht="13.5" customHeight="1"/>
    <row r="121773" ht="13.5" customHeight="1"/>
    <row r="121775" ht="13.5" customHeight="1"/>
    <row r="121777" ht="13.5" customHeight="1"/>
    <row r="121779" ht="13.5" customHeight="1"/>
    <row r="121781" ht="13.5" customHeight="1"/>
    <row r="121783" ht="13.5" customHeight="1"/>
    <row r="121785" ht="13.5" customHeight="1"/>
    <row r="121787" ht="13.5" customHeight="1"/>
    <row r="121789" ht="13.5" customHeight="1"/>
    <row r="121791" ht="13.5" customHeight="1"/>
    <row r="121793" ht="13.5" customHeight="1"/>
    <row r="121795" ht="13.5" customHeight="1"/>
    <row r="121797" ht="13.5" customHeight="1"/>
    <row r="121799" ht="13.5" customHeight="1"/>
    <row r="121801" ht="13.5" customHeight="1"/>
    <row r="121803" ht="13.5" customHeight="1"/>
    <row r="121805" ht="13.5" customHeight="1"/>
    <row r="121807" ht="13.5" customHeight="1"/>
    <row r="121809" ht="13.5" customHeight="1"/>
    <row r="121811" ht="13.5" customHeight="1"/>
    <row r="121813" ht="13.5" customHeight="1"/>
    <row r="121815" ht="13.5" customHeight="1"/>
    <row r="121817" ht="13.5" customHeight="1"/>
    <row r="121819" ht="13.5" customHeight="1"/>
    <row r="121821" ht="13.5" customHeight="1"/>
    <row r="121823" ht="13.5" customHeight="1"/>
    <row r="121825" ht="13.5" customHeight="1"/>
    <row r="121827" ht="13.5" customHeight="1"/>
    <row r="121829" ht="13.5" customHeight="1"/>
    <row r="121831" ht="13.5" customHeight="1"/>
    <row r="121833" ht="13.5" customHeight="1"/>
    <row r="121835" ht="13.5" customHeight="1"/>
    <row r="121837" ht="13.5" customHeight="1"/>
    <row r="121839" ht="13.5" customHeight="1"/>
    <row r="121841" ht="13.5" customHeight="1"/>
    <row r="121843" ht="13.5" customHeight="1"/>
    <row r="121845" ht="13.5" customHeight="1"/>
    <row r="121847" ht="13.5" customHeight="1"/>
    <row r="121849" ht="13.5" customHeight="1"/>
    <row r="121851" ht="13.5" customHeight="1"/>
    <row r="121853" ht="13.5" customHeight="1"/>
    <row r="121855" ht="13.5" customHeight="1"/>
    <row r="121857" ht="13.5" customHeight="1"/>
    <row r="121859" ht="13.5" customHeight="1"/>
    <row r="121861" ht="13.5" customHeight="1"/>
    <row r="121863" ht="13.5" customHeight="1"/>
    <row r="121865" ht="13.5" customHeight="1"/>
    <row r="121867" ht="13.5" customHeight="1"/>
    <row r="121869" ht="13.5" customHeight="1"/>
    <row r="121871" ht="13.5" customHeight="1"/>
    <row r="121873" ht="13.5" customHeight="1"/>
    <row r="121875" ht="13.5" customHeight="1"/>
    <row r="121877" ht="13.5" customHeight="1"/>
    <row r="121879" ht="13.5" customHeight="1"/>
    <row r="121881" ht="13.5" customHeight="1"/>
    <row r="121883" ht="13.5" customHeight="1"/>
    <row r="121885" ht="13.5" customHeight="1"/>
    <row r="121887" ht="13.5" customHeight="1"/>
    <row r="121889" ht="13.5" customHeight="1"/>
    <row r="121891" ht="13.5" customHeight="1"/>
    <row r="121893" ht="13.5" customHeight="1"/>
    <row r="121895" ht="13.5" customHeight="1"/>
    <row r="121897" ht="13.5" customHeight="1"/>
    <row r="121899" ht="13.5" customHeight="1"/>
    <row r="121901" ht="13.5" customHeight="1"/>
    <row r="121903" ht="13.5" customHeight="1"/>
    <row r="121905" ht="13.5" customHeight="1"/>
    <row r="121907" ht="13.5" customHeight="1"/>
    <row r="121909" ht="13.5" customHeight="1"/>
    <row r="121911" ht="13.5" customHeight="1"/>
    <row r="121913" ht="13.5" customHeight="1"/>
    <row r="121915" ht="13.5" customHeight="1"/>
    <row r="121917" ht="13.5" customHeight="1"/>
    <row r="121919" ht="13.5" customHeight="1"/>
    <row r="121921" ht="13.5" customHeight="1"/>
    <row r="121923" ht="13.5" customHeight="1"/>
    <row r="121925" ht="13.5" customHeight="1"/>
    <row r="121927" ht="13.5" customHeight="1"/>
    <row r="121929" ht="13.5" customHeight="1"/>
    <row r="121931" ht="13.5" customHeight="1"/>
    <row r="121933" ht="13.5" customHeight="1"/>
    <row r="121935" ht="13.5" customHeight="1"/>
    <row r="121937" ht="13.5" customHeight="1"/>
    <row r="121939" ht="13.5" customHeight="1"/>
    <row r="121941" ht="13.5" customHeight="1"/>
    <row r="121943" ht="13.5" customHeight="1"/>
    <row r="121945" ht="13.5" customHeight="1"/>
    <row r="121947" ht="13.5" customHeight="1"/>
    <row r="121949" ht="13.5" customHeight="1"/>
    <row r="121951" ht="13.5" customHeight="1"/>
    <row r="121953" ht="13.5" customHeight="1"/>
    <row r="121955" ht="13.5" customHeight="1"/>
    <row r="121957" ht="13.5" customHeight="1"/>
    <row r="121959" ht="13.5" customHeight="1"/>
    <row r="121961" ht="13.5" customHeight="1"/>
    <row r="121963" ht="13.5" customHeight="1"/>
    <row r="121965" ht="13.5" customHeight="1"/>
    <row r="121967" ht="13.5" customHeight="1"/>
    <row r="121969" ht="13.5" customHeight="1"/>
    <row r="121971" ht="13.5" customHeight="1"/>
    <row r="121973" ht="13.5" customHeight="1"/>
    <row r="121975" ht="13.5" customHeight="1"/>
    <row r="121977" ht="13.5" customHeight="1"/>
    <row r="121979" ht="13.5" customHeight="1"/>
    <row r="121981" ht="13.5" customHeight="1"/>
    <row r="121983" ht="13.5" customHeight="1"/>
    <row r="121985" ht="13.5" customHeight="1"/>
    <row r="121987" ht="13.5" customHeight="1"/>
    <row r="121989" ht="13.5" customHeight="1"/>
    <row r="121991" ht="13.5" customHeight="1"/>
    <row r="121993" ht="13.5" customHeight="1"/>
    <row r="121995" ht="13.5" customHeight="1"/>
    <row r="121997" ht="13.5" customHeight="1"/>
    <row r="121999" ht="13.5" customHeight="1"/>
    <row r="122001" ht="13.5" customHeight="1"/>
    <row r="122003" ht="13.5" customHeight="1"/>
    <row r="122005" ht="13.5" customHeight="1"/>
    <row r="122007" ht="13.5" customHeight="1"/>
    <row r="122009" ht="13.5" customHeight="1"/>
    <row r="122011" ht="13.5" customHeight="1"/>
    <row r="122013" ht="13.5" customHeight="1"/>
    <row r="122015" ht="13.5" customHeight="1"/>
    <row r="122017" ht="13.5" customHeight="1"/>
    <row r="122019" ht="13.5" customHeight="1"/>
    <row r="122021" ht="13.5" customHeight="1"/>
    <row r="122023" ht="13.5" customHeight="1"/>
    <row r="122025" ht="13.5" customHeight="1"/>
    <row r="122027" ht="13.5" customHeight="1"/>
    <row r="122029" ht="13.5" customHeight="1"/>
    <row r="122031" ht="13.5" customHeight="1"/>
    <row r="122033" ht="13.5" customHeight="1"/>
    <row r="122035" ht="13.5" customHeight="1"/>
    <row r="122037" ht="13.5" customHeight="1"/>
    <row r="122039" ht="13.5" customHeight="1"/>
    <row r="122041" ht="13.5" customHeight="1"/>
    <row r="122043" ht="13.5" customHeight="1"/>
    <row r="122045" ht="13.5" customHeight="1"/>
    <row r="122047" ht="13.5" customHeight="1"/>
    <row r="122049" ht="13.5" customHeight="1"/>
    <row r="122051" ht="13.5" customHeight="1"/>
    <row r="122053" ht="13.5" customHeight="1"/>
    <row r="122055" ht="13.5" customHeight="1"/>
    <row r="122057" ht="13.5" customHeight="1"/>
    <row r="122059" ht="13.5" customHeight="1"/>
    <row r="122061" ht="13.5" customHeight="1"/>
    <row r="122063" ht="13.5" customHeight="1"/>
    <row r="122065" ht="13.5" customHeight="1"/>
    <row r="122067" ht="13.5" customHeight="1"/>
    <row r="122069" ht="13.5" customHeight="1"/>
    <row r="122071" ht="13.5" customHeight="1"/>
    <row r="122073" ht="13.5" customHeight="1"/>
    <row r="122075" ht="13.5" customHeight="1"/>
    <row r="122077" ht="13.5" customHeight="1"/>
    <row r="122079" ht="13.5" customHeight="1"/>
    <row r="122081" ht="13.5" customHeight="1"/>
    <row r="122083" ht="13.5" customHeight="1"/>
    <row r="122085" ht="13.5" customHeight="1"/>
    <row r="122087" ht="13.5" customHeight="1"/>
    <row r="122089" ht="13.5" customHeight="1"/>
    <row r="122091" ht="13.5" customHeight="1"/>
    <row r="122093" ht="13.5" customHeight="1"/>
    <row r="122095" ht="13.5" customHeight="1"/>
    <row r="122097" ht="13.5" customHeight="1"/>
    <row r="122099" ht="13.5" customHeight="1"/>
    <row r="122101" ht="13.5" customHeight="1"/>
    <row r="122103" ht="13.5" customHeight="1"/>
    <row r="122105" ht="13.5" customHeight="1"/>
    <row r="122107" ht="13.5" customHeight="1"/>
    <row r="122109" ht="13.5" customHeight="1"/>
    <row r="122111" ht="13.5" customHeight="1"/>
    <row r="122113" ht="13.5" customHeight="1"/>
    <row r="122115" ht="13.5" customHeight="1"/>
    <row r="122117" ht="13.5" customHeight="1"/>
    <row r="122119" ht="13.5" customHeight="1"/>
    <row r="122121" ht="13.5" customHeight="1"/>
    <row r="122123" ht="13.5" customHeight="1"/>
    <row r="122125" ht="13.5" customHeight="1"/>
    <row r="122127" ht="13.5" customHeight="1"/>
    <row r="122129" ht="13.5" customHeight="1"/>
    <row r="122131" ht="13.5" customHeight="1"/>
    <row r="122133" ht="13.5" customHeight="1"/>
    <row r="122135" ht="13.5" customHeight="1"/>
    <row r="122137" ht="13.5" customHeight="1"/>
    <row r="122139" ht="13.5" customHeight="1"/>
    <row r="122141" ht="13.5" customHeight="1"/>
    <row r="122143" ht="13.5" customHeight="1"/>
    <row r="122145" ht="13.5" customHeight="1"/>
    <row r="122147" ht="13.5" customHeight="1"/>
    <row r="122149" ht="13.5" customHeight="1"/>
    <row r="122151" ht="13.5" customHeight="1"/>
    <row r="122153" ht="13.5" customHeight="1"/>
    <row r="122155" ht="13.5" customHeight="1"/>
    <row r="122157" ht="13.5" customHeight="1"/>
    <row r="122159" ht="13.5" customHeight="1"/>
    <row r="122161" ht="13.5" customHeight="1"/>
    <row r="122163" ht="13.5" customHeight="1"/>
    <row r="122165" ht="13.5" customHeight="1"/>
    <row r="122167" ht="13.5" customHeight="1"/>
    <row r="122169" ht="13.5" customHeight="1"/>
    <row r="122171" ht="13.5" customHeight="1"/>
    <row r="122173" ht="13.5" customHeight="1"/>
    <row r="122175" ht="13.5" customHeight="1"/>
    <row r="122177" ht="13.5" customHeight="1"/>
    <row r="122179" ht="13.5" customHeight="1"/>
    <row r="122181" ht="13.5" customHeight="1"/>
    <row r="122183" ht="13.5" customHeight="1"/>
    <row r="122185" ht="13.5" customHeight="1"/>
    <row r="122187" ht="13.5" customHeight="1"/>
    <row r="122189" ht="13.5" customHeight="1"/>
    <row r="122191" ht="13.5" customHeight="1"/>
    <row r="122193" ht="13.5" customHeight="1"/>
    <row r="122195" ht="13.5" customHeight="1"/>
    <row r="122197" ht="13.5" customHeight="1"/>
    <row r="122199" ht="13.5" customHeight="1"/>
    <row r="122201" ht="13.5" customHeight="1"/>
    <row r="122203" ht="13.5" customHeight="1"/>
    <row r="122205" ht="13.5" customHeight="1"/>
    <row r="122207" ht="13.5" customHeight="1"/>
    <row r="122209" ht="13.5" customHeight="1"/>
    <row r="122211" ht="13.5" customHeight="1"/>
    <row r="122213" ht="13.5" customHeight="1"/>
    <row r="122215" ht="13.5" customHeight="1"/>
    <row r="122217" ht="13.5" customHeight="1"/>
    <row r="122219" ht="13.5" customHeight="1"/>
    <row r="122221" ht="13.5" customHeight="1"/>
    <row r="122223" ht="13.5" customHeight="1"/>
    <row r="122225" ht="13.5" customHeight="1"/>
    <row r="122227" ht="13.5" customHeight="1"/>
    <row r="122229" ht="13.5" customHeight="1"/>
    <row r="122231" ht="13.5" customHeight="1"/>
    <row r="122233" ht="13.5" customHeight="1"/>
    <row r="122235" ht="13.5" customHeight="1"/>
    <row r="122237" ht="13.5" customHeight="1"/>
    <row r="122239" ht="13.5" customHeight="1"/>
    <row r="122241" ht="13.5" customHeight="1"/>
    <row r="122243" ht="13.5" customHeight="1"/>
    <row r="122245" ht="13.5" customHeight="1"/>
    <row r="122247" ht="13.5" customHeight="1"/>
    <row r="122249" ht="13.5" customHeight="1"/>
    <row r="122251" ht="13.5" customHeight="1"/>
    <row r="122253" ht="13.5" customHeight="1"/>
    <row r="122255" ht="13.5" customHeight="1"/>
    <row r="122257" ht="13.5" customHeight="1"/>
    <row r="122259" ht="13.5" customHeight="1"/>
    <row r="122261" ht="13.5" customHeight="1"/>
    <row r="122263" ht="13.5" customHeight="1"/>
    <row r="122265" ht="13.5" customHeight="1"/>
    <row r="122267" ht="13.5" customHeight="1"/>
    <row r="122269" ht="13.5" customHeight="1"/>
    <row r="122271" ht="13.5" customHeight="1"/>
    <row r="122273" ht="13.5" customHeight="1"/>
    <row r="122275" ht="13.5" customHeight="1"/>
    <row r="122277" ht="13.5" customHeight="1"/>
    <row r="122279" ht="13.5" customHeight="1"/>
    <row r="122281" ht="13.5" customHeight="1"/>
    <row r="122283" ht="13.5" customHeight="1"/>
    <row r="122285" ht="13.5" customHeight="1"/>
    <row r="122287" ht="13.5" customHeight="1"/>
    <row r="122289" ht="13.5" customHeight="1"/>
    <row r="122291" ht="13.5" customHeight="1"/>
    <row r="122293" ht="13.5" customHeight="1"/>
    <row r="122295" ht="13.5" customHeight="1"/>
    <row r="122297" ht="13.5" customHeight="1"/>
    <row r="122299" ht="13.5" customHeight="1"/>
    <row r="122301" ht="13.5" customHeight="1"/>
    <row r="122303" ht="13.5" customHeight="1"/>
    <row r="122305" ht="13.5" customHeight="1"/>
    <row r="122307" ht="13.5" customHeight="1"/>
    <row r="122309" ht="13.5" customHeight="1"/>
    <row r="122311" ht="13.5" customHeight="1"/>
    <row r="122313" ht="13.5" customHeight="1"/>
    <row r="122315" ht="13.5" customHeight="1"/>
    <row r="122317" ht="13.5" customHeight="1"/>
    <row r="122319" ht="13.5" customHeight="1"/>
    <row r="122321" ht="13.5" customHeight="1"/>
    <row r="122323" ht="13.5" customHeight="1"/>
    <row r="122325" ht="13.5" customHeight="1"/>
    <row r="122327" ht="13.5" customHeight="1"/>
    <row r="122329" ht="13.5" customHeight="1"/>
    <row r="122331" ht="13.5" customHeight="1"/>
    <row r="122333" ht="13.5" customHeight="1"/>
    <row r="122335" ht="13.5" customHeight="1"/>
    <row r="122337" ht="13.5" customHeight="1"/>
    <row r="122339" ht="13.5" customHeight="1"/>
    <row r="122341" ht="13.5" customHeight="1"/>
    <row r="122343" ht="13.5" customHeight="1"/>
    <row r="122345" ht="13.5" customHeight="1"/>
    <row r="122347" ht="13.5" customHeight="1"/>
    <row r="122349" ht="13.5" customHeight="1"/>
    <row r="122351" ht="13.5" customHeight="1"/>
    <row r="122353" ht="13.5" customHeight="1"/>
    <row r="122355" ht="13.5" customHeight="1"/>
    <row r="122357" ht="13.5" customHeight="1"/>
    <row r="122359" ht="13.5" customHeight="1"/>
    <row r="122361" ht="13.5" customHeight="1"/>
    <row r="122363" ht="13.5" customHeight="1"/>
    <row r="122365" ht="13.5" customHeight="1"/>
    <row r="122367" ht="13.5" customHeight="1"/>
    <row r="122369" ht="13.5" customHeight="1"/>
    <row r="122371" ht="13.5" customHeight="1"/>
    <row r="122373" ht="13.5" customHeight="1"/>
    <row r="122375" ht="13.5" customHeight="1"/>
    <row r="122377" ht="13.5" customHeight="1"/>
    <row r="122379" ht="13.5" customHeight="1"/>
    <row r="122381" ht="13.5" customHeight="1"/>
    <row r="122383" ht="13.5" customHeight="1"/>
    <row r="122385" ht="13.5" customHeight="1"/>
    <row r="122387" ht="13.5" customHeight="1"/>
    <row r="122389" ht="13.5" customHeight="1"/>
    <row r="122391" ht="13.5" customHeight="1"/>
    <row r="122393" ht="13.5" customHeight="1"/>
    <row r="122395" ht="13.5" customHeight="1"/>
    <row r="122397" ht="13.5" customHeight="1"/>
    <row r="122399" ht="13.5" customHeight="1"/>
    <row r="122401" ht="13.5" customHeight="1"/>
    <row r="122403" ht="13.5" customHeight="1"/>
    <row r="122405" ht="13.5" customHeight="1"/>
    <row r="122407" ht="13.5" customHeight="1"/>
    <row r="122409" ht="13.5" customHeight="1"/>
    <row r="122411" ht="13.5" customHeight="1"/>
    <row r="122413" ht="13.5" customHeight="1"/>
    <row r="122415" ht="13.5" customHeight="1"/>
    <row r="122417" ht="13.5" customHeight="1"/>
    <row r="122419" ht="13.5" customHeight="1"/>
    <row r="122421" ht="13.5" customHeight="1"/>
    <row r="122423" ht="13.5" customHeight="1"/>
    <row r="122425" ht="13.5" customHeight="1"/>
    <row r="122427" ht="13.5" customHeight="1"/>
    <row r="122429" ht="13.5" customHeight="1"/>
    <row r="122431" ht="13.5" customHeight="1"/>
    <row r="122433" ht="13.5" customHeight="1"/>
    <row r="122435" ht="13.5" customHeight="1"/>
    <row r="122437" ht="13.5" customHeight="1"/>
    <row r="122439" ht="13.5" customHeight="1"/>
    <row r="122441" ht="13.5" customHeight="1"/>
    <row r="122443" ht="13.5" customHeight="1"/>
    <row r="122445" ht="13.5" customHeight="1"/>
    <row r="122447" ht="13.5" customHeight="1"/>
    <row r="122449" ht="13.5" customHeight="1"/>
    <row r="122451" ht="13.5" customHeight="1"/>
    <row r="122453" ht="13.5" customHeight="1"/>
    <row r="122455" ht="13.5" customHeight="1"/>
    <row r="122457" ht="13.5" customHeight="1"/>
    <row r="122459" ht="13.5" customHeight="1"/>
    <row r="122461" ht="13.5" customHeight="1"/>
    <row r="122463" ht="13.5" customHeight="1"/>
    <row r="122465" ht="13.5" customHeight="1"/>
    <row r="122467" ht="13.5" customHeight="1"/>
    <row r="122469" ht="13.5" customHeight="1"/>
    <row r="122471" ht="13.5" customHeight="1"/>
    <row r="122473" ht="13.5" customHeight="1"/>
    <row r="122475" ht="13.5" customHeight="1"/>
    <row r="122477" ht="13.5" customHeight="1"/>
    <row r="122479" ht="13.5" customHeight="1"/>
    <row r="122481" ht="13.5" customHeight="1"/>
    <row r="122483" ht="13.5" customHeight="1"/>
    <row r="122485" ht="13.5" customHeight="1"/>
    <row r="122487" ht="13.5" customHeight="1"/>
    <row r="122489" ht="13.5" customHeight="1"/>
    <row r="122491" ht="13.5" customHeight="1"/>
    <row r="122493" ht="13.5" customHeight="1"/>
    <row r="122495" ht="13.5" customHeight="1"/>
    <row r="122497" ht="13.5" customHeight="1"/>
    <row r="122499" ht="13.5" customHeight="1"/>
    <row r="122501" ht="13.5" customHeight="1"/>
    <row r="122503" ht="13.5" customHeight="1"/>
    <row r="122505" ht="13.5" customHeight="1"/>
    <row r="122507" ht="13.5" customHeight="1"/>
    <row r="122509" ht="13.5" customHeight="1"/>
    <row r="122511" ht="13.5" customHeight="1"/>
    <row r="122513" ht="13.5" customHeight="1"/>
    <row r="122515" ht="13.5" customHeight="1"/>
    <row r="122517" ht="13.5" customHeight="1"/>
    <row r="122519" ht="13.5" customHeight="1"/>
    <row r="122521" ht="13.5" customHeight="1"/>
    <row r="122523" ht="13.5" customHeight="1"/>
    <row r="122525" ht="13.5" customHeight="1"/>
    <row r="122527" ht="13.5" customHeight="1"/>
    <row r="122529" ht="13.5" customHeight="1"/>
    <row r="122531" ht="13.5" customHeight="1"/>
    <row r="122533" ht="13.5" customHeight="1"/>
    <row r="122535" ht="13.5" customHeight="1"/>
    <row r="122537" ht="13.5" customHeight="1"/>
    <row r="122539" ht="13.5" customHeight="1"/>
    <row r="122541" ht="13.5" customHeight="1"/>
    <row r="122543" ht="13.5" customHeight="1"/>
    <row r="122545" ht="13.5" customHeight="1"/>
    <row r="122547" ht="13.5" customHeight="1"/>
    <row r="122549" ht="13.5" customHeight="1"/>
    <row r="122551" ht="13.5" customHeight="1"/>
    <row r="122553" ht="13.5" customHeight="1"/>
    <row r="122555" ht="13.5" customHeight="1"/>
    <row r="122557" ht="13.5" customHeight="1"/>
    <row r="122559" ht="13.5" customHeight="1"/>
    <row r="122561" ht="13.5" customHeight="1"/>
    <row r="122563" ht="13.5" customHeight="1"/>
    <row r="122565" ht="13.5" customHeight="1"/>
    <row r="122567" ht="13.5" customHeight="1"/>
    <row r="122569" ht="13.5" customHeight="1"/>
    <row r="122571" ht="13.5" customHeight="1"/>
    <row r="122573" ht="13.5" customHeight="1"/>
    <row r="122575" ht="13.5" customHeight="1"/>
    <row r="122577" ht="13.5" customHeight="1"/>
    <row r="122579" ht="13.5" customHeight="1"/>
    <row r="122581" ht="13.5" customHeight="1"/>
    <row r="122583" ht="13.5" customHeight="1"/>
    <row r="122585" ht="13.5" customHeight="1"/>
    <row r="122587" ht="13.5" customHeight="1"/>
    <row r="122589" ht="13.5" customHeight="1"/>
    <row r="122591" ht="13.5" customHeight="1"/>
    <row r="122593" ht="13.5" customHeight="1"/>
    <row r="122595" ht="13.5" customHeight="1"/>
    <row r="122597" ht="13.5" customHeight="1"/>
    <row r="122599" ht="13.5" customHeight="1"/>
    <row r="122601" ht="13.5" customHeight="1"/>
    <row r="122603" ht="13.5" customHeight="1"/>
    <row r="122605" ht="13.5" customHeight="1"/>
    <row r="122607" ht="13.5" customHeight="1"/>
    <row r="122609" ht="13.5" customHeight="1"/>
    <row r="122611" ht="13.5" customHeight="1"/>
    <row r="122613" ht="13.5" customHeight="1"/>
    <row r="122615" ht="13.5" customHeight="1"/>
    <row r="122617" ht="13.5" customHeight="1"/>
    <row r="122619" ht="13.5" customHeight="1"/>
    <row r="122621" ht="13.5" customHeight="1"/>
    <row r="122623" ht="13.5" customHeight="1"/>
    <row r="122625" ht="13.5" customHeight="1"/>
    <row r="122627" ht="13.5" customHeight="1"/>
    <row r="122629" ht="13.5" customHeight="1"/>
    <row r="122631" ht="13.5" customHeight="1"/>
    <row r="122633" ht="13.5" customHeight="1"/>
    <row r="122635" ht="13.5" customHeight="1"/>
    <row r="122637" ht="13.5" customHeight="1"/>
    <row r="122639" ht="13.5" customHeight="1"/>
    <row r="122641" ht="13.5" customHeight="1"/>
    <row r="122643" ht="13.5" customHeight="1"/>
    <row r="122645" ht="13.5" customHeight="1"/>
    <row r="122647" ht="13.5" customHeight="1"/>
    <row r="122649" ht="13.5" customHeight="1"/>
    <row r="122651" ht="13.5" customHeight="1"/>
    <row r="122653" ht="13.5" customHeight="1"/>
    <row r="122655" ht="13.5" customHeight="1"/>
    <row r="122657" ht="13.5" customHeight="1"/>
    <row r="122659" ht="13.5" customHeight="1"/>
    <row r="122661" ht="13.5" customHeight="1"/>
    <row r="122663" ht="13.5" customHeight="1"/>
    <row r="122665" ht="13.5" customHeight="1"/>
    <row r="122667" ht="13.5" customHeight="1"/>
    <row r="122669" ht="13.5" customHeight="1"/>
    <row r="122671" ht="13.5" customHeight="1"/>
    <row r="122673" ht="13.5" customHeight="1"/>
    <row r="122675" ht="13.5" customHeight="1"/>
    <row r="122677" ht="13.5" customHeight="1"/>
    <row r="122679" ht="13.5" customHeight="1"/>
    <row r="122681" ht="13.5" customHeight="1"/>
    <row r="122683" ht="13.5" customHeight="1"/>
    <row r="122685" ht="13.5" customHeight="1"/>
    <row r="122687" ht="13.5" customHeight="1"/>
    <row r="122689" ht="13.5" customHeight="1"/>
    <row r="122691" ht="13.5" customHeight="1"/>
    <row r="122693" ht="13.5" customHeight="1"/>
    <row r="122695" ht="13.5" customHeight="1"/>
    <row r="122697" ht="13.5" customHeight="1"/>
    <row r="122699" ht="13.5" customHeight="1"/>
    <row r="122701" ht="13.5" customHeight="1"/>
    <row r="122703" ht="13.5" customHeight="1"/>
    <row r="122705" ht="13.5" customHeight="1"/>
    <row r="122707" ht="13.5" customHeight="1"/>
    <row r="122709" ht="13.5" customHeight="1"/>
    <row r="122711" ht="13.5" customHeight="1"/>
    <row r="122713" ht="13.5" customHeight="1"/>
    <row r="122715" ht="13.5" customHeight="1"/>
    <row r="122717" ht="13.5" customHeight="1"/>
    <row r="122719" ht="13.5" customHeight="1"/>
    <row r="122721" ht="13.5" customHeight="1"/>
    <row r="122723" ht="13.5" customHeight="1"/>
    <row r="122725" ht="13.5" customHeight="1"/>
    <row r="122727" ht="13.5" customHeight="1"/>
    <row r="122729" ht="13.5" customHeight="1"/>
    <row r="122731" ht="13.5" customHeight="1"/>
    <row r="122733" ht="13.5" customHeight="1"/>
    <row r="122735" ht="13.5" customHeight="1"/>
    <row r="122737" ht="13.5" customHeight="1"/>
    <row r="122739" ht="13.5" customHeight="1"/>
    <row r="122741" ht="13.5" customHeight="1"/>
    <row r="122743" ht="13.5" customHeight="1"/>
    <row r="122745" ht="13.5" customHeight="1"/>
    <row r="122747" ht="13.5" customHeight="1"/>
    <row r="122749" ht="13.5" customHeight="1"/>
    <row r="122751" ht="13.5" customHeight="1"/>
    <row r="122753" ht="13.5" customHeight="1"/>
    <row r="122755" ht="13.5" customHeight="1"/>
    <row r="122757" ht="13.5" customHeight="1"/>
    <row r="122759" ht="13.5" customHeight="1"/>
    <row r="122761" ht="13.5" customHeight="1"/>
    <row r="122763" ht="13.5" customHeight="1"/>
    <row r="122765" ht="13.5" customHeight="1"/>
    <row r="122767" ht="13.5" customHeight="1"/>
    <row r="122769" ht="13.5" customHeight="1"/>
    <row r="122771" ht="13.5" customHeight="1"/>
    <row r="122773" ht="13.5" customHeight="1"/>
    <row r="122775" ht="13.5" customHeight="1"/>
    <row r="122777" ht="13.5" customHeight="1"/>
    <row r="122779" ht="13.5" customHeight="1"/>
    <row r="122781" ht="13.5" customHeight="1"/>
    <row r="122783" ht="13.5" customHeight="1"/>
    <row r="122785" ht="13.5" customHeight="1"/>
    <row r="122787" ht="13.5" customHeight="1"/>
    <row r="122789" ht="13.5" customHeight="1"/>
    <row r="122791" ht="13.5" customHeight="1"/>
    <row r="122793" ht="13.5" customHeight="1"/>
    <row r="122795" ht="13.5" customHeight="1"/>
    <row r="122797" ht="13.5" customHeight="1"/>
    <row r="122799" ht="13.5" customHeight="1"/>
    <row r="122801" ht="13.5" customHeight="1"/>
    <row r="122803" ht="13.5" customHeight="1"/>
    <row r="122805" ht="13.5" customHeight="1"/>
    <row r="122807" ht="13.5" customHeight="1"/>
    <row r="122809" ht="13.5" customHeight="1"/>
    <row r="122811" ht="13.5" customHeight="1"/>
    <row r="122813" ht="13.5" customHeight="1"/>
    <row r="122815" ht="13.5" customHeight="1"/>
    <row r="122817" ht="13.5" customHeight="1"/>
    <row r="122819" ht="13.5" customHeight="1"/>
    <row r="122821" ht="13.5" customHeight="1"/>
    <row r="122823" ht="13.5" customHeight="1"/>
    <row r="122825" ht="13.5" customHeight="1"/>
    <row r="122827" ht="13.5" customHeight="1"/>
    <row r="122829" ht="13.5" customHeight="1"/>
    <row r="122831" ht="13.5" customHeight="1"/>
    <row r="122833" ht="13.5" customHeight="1"/>
    <row r="122835" ht="13.5" customHeight="1"/>
    <row r="122837" ht="13.5" customHeight="1"/>
    <row r="122839" ht="13.5" customHeight="1"/>
    <row r="122841" ht="13.5" customHeight="1"/>
    <row r="122843" ht="13.5" customHeight="1"/>
    <row r="122845" ht="13.5" customHeight="1"/>
    <row r="122847" ht="13.5" customHeight="1"/>
    <row r="122849" ht="13.5" customHeight="1"/>
    <row r="122851" ht="13.5" customHeight="1"/>
    <row r="122853" ht="13.5" customHeight="1"/>
    <row r="122855" ht="13.5" customHeight="1"/>
    <row r="122857" ht="13.5" customHeight="1"/>
    <row r="122859" ht="13.5" customHeight="1"/>
    <row r="122861" ht="13.5" customHeight="1"/>
    <row r="122863" ht="13.5" customHeight="1"/>
    <row r="122865" ht="13.5" customHeight="1"/>
    <row r="122867" ht="13.5" customHeight="1"/>
    <row r="122869" ht="13.5" customHeight="1"/>
    <row r="122871" ht="13.5" customHeight="1"/>
    <row r="122873" ht="13.5" customHeight="1"/>
    <row r="122875" ht="13.5" customHeight="1"/>
    <row r="122877" ht="13.5" customHeight="1"/>
    <row r="122879" ht="13.5" customHeight="1"/>
    <row r="122881" ht="13.5" customHeight="1"/>
    <row r="122883" ht="13.5" customHeight="1"/>
    <row r="122885" ht="13.5" customHeight="1"/>
    <row r="122887" ht="13.5" customHeight="1"/>
    <row r="122889" ht="13.5" customHeight="1"/>
    <row r="122891" ht="13.5" customHeight="1"/>
    <row r="122893" ht="13.5" customHeight="1"/>
    <row r="122895" ht="13.5" customHeight="1"/>
    <row r="122897" ht="13.5" customHeight="1"/>
    <row r="122899" ht="13.5" customHeight="1"/>
    <row r="122901" ht="13.5" customHeight="1"/>
    <row r="122903" ht="13.5" customHeight="1"/>
    <row r="122905" ht="13.5" customHeight="1"/>
    <row r="122907" ht="13.5" customHeight="1"/>
    <row r="122909" ht="13.5" customHeight="1"/>
    <row r="122911" ht="13.5" customHeight="1"/>
    <row r="122913" ht="13.5" customHeight="1"/>
    <row r="122915" ht="13.5" customHeight="1"/>
    <row r="122917" ht="13.5" customHeight="1"/>
    <row r="122919" ht="13.5" customHeight="1"/>
    <row r="122921" ht="13.5" customHeight="1"/>
    <row r="122923" ht="13.5" customHeight="1"/>
    <row r="122925" ht="13.5" customHeight="1"/>
    <row r="122927" ht="13.5" customHeight="1"/>
    <row r="122929" ht="13.5" customHeight="1"/>
    <row r="122931" ht="13.5" customHeight="1"/>
    <row r="122933" ht="13.5" customHeight="1"/>
    <row r="122935" ht="13.5" customHeight="1"/>
    <row r="122937" ht="13.5" customHeight="1"/>
    <row r="122939" ht="13.5" customHeight="1"/>
    <row r="122941" ht="13.5" customHeight="1"/>
    <row r="122943" ht="13.5" customHeight="1"/>
    <row r="122945" ht="13.5" customHeight="1"/>
    <row r="122947" ht="13.5" customHeight="1"/>
    <row r="122949" ht="13.5" customHeight="1"/>
    <row r="122951" ht="13.5" customHeight="1"/>
    <row r="122953" ht="13.5" customHeight="1"/>
    <row r="122955" ht="13.5" customHeight="1"/>
    <row r="122957" ht="13.5" customHeight="1"/>
    <row r="122959" ht="13.5" customHeight="1"/>
    <row r="122961" ht="13.5" customHeight="1"/>
    <row r="122963" ht="13.5" customHeight="1"/>
    <row r="122965" ht="13.5" customHeight="1"/>
    <row r="122967" ht="13.5" customHeight="1"/>
    <row r="122969" ht="13.5" customHeight="1"/>
    <row r="122971" ht="13.5" customHeight="1"/>
    <row r="122973" ht="13.5" customHeight="1"/>
    <row r="122975" ht="13.5" customHeight="1"/>
    <row r="122977" ht="13.5" customHeight="1"/>
    <row r="122979" ht="13.5" customHeight="1"/>
    <row r="122981" ht="13.5" customHeight="1"/>
    <row r="122983" ht="13.5" customHeight="1"/>
    <row r="122985" ht="13.5" customHeight="1"/>
    <row r="122987" ht="13.5" customHeight="1"/>
    <row r="122989" ht="13.5" customHeight="1"/>
    <row r="122991" ht="13.5" customHeight="1"/>
    <row r="122993" ht="13.5" customHeight="1"/>
    <row r="122995" ht="13.5" customHeight="1"/>
    <row r="122997" ht="13.5" customHeight="1"/>
    <row r="122999" ht="13.5" customHeight="1"/>
    <row r="123001" ht="13.5" customHeight="1"/>
    <row r="123003" ht="13.5" customHeight="1"/>
    <row r="123005" ht="13.5" customHeight="1"/>
    <row r="123007" ht="13.5" customHeight="1"/>
    <row r="123009" ht="13.5" customHeight="1"/>
    <row r="123011" ht="13.5" customHeight="1"/>
    <row r="123013" ht="13.5" customHeight="1"/>
    <row r="123015" ht="13.5" customHeight="1"/>
    <row r="123017" ht="13.5" customHeight="1"/>
    <row r="123019" ht="13.5" customHeight="1"/>
    <row r="123021" ht="13.5" customHeight="1"/>
    <row r="123023" ht="13.5" customHeight="1"/>
    <row r="123025" ht="13.5" customHeight="1"/>
    <row r="123027" ht="13.5" customHeight="1"/>
    <row r="123029" ht="13.5" customHeight="1"/>
    <row r="123031" ht="13.5" customHeight="1"/>
    <row r="123033" ht="13.5" customHeight="1"/>
    <row r="123035" ht="13.5" customHeight="1"/>
    <row r="123037" ht="13.5" customHeight="1"/>
    <row r="123039" ht="13.5" customHeight="1"/>
    <row r="123041" ht="13.5" customHeight="1"/>
    <row r="123043" ht="13.5" customHeight="1"/>
    <row r="123045" ht="13.5" customHeight="1"/>
    <row r="123047" ht="13.5" customHeight="1"/>
    <row r="123049" ht="13.5" customHeight="1"/>
    <row r="123051" ht="13.5" customHeight="1"/>
    <row r="123053" ht="13.5" customHeight="1"/>
    <row r="123055" ht="13.5" customHeight="1"/>
    <row r="123057" ht="13.5" customHeight="1"/>
    <row r="123059" ht="13.5" customHeight="1"/>
    <row r="123061" ht="13.5" customHeight="1"/>
    <row r="123063" ht="13.5" customHeight="1"/>
    <row r="123065" ht="13.5" customHeight="1"/>
    <row r="123067" ht="13.5" customHeight="1"/>
    <row r="123069" ht="13.5" customHeight="1"/>
    <row r="123071" ht="13.5" customHeight="1"/>
    <row r="123073" ht="13.5" customHeight="1"/>
    <row r="123075" ht="13.5" customHeight="1"/>
    <row r="123077" ht="13.5" customHeight="1"/>
    <row r="123079" ht="13.5" customHeight="1"/>
    <row r="123081" ht="13.5" customHeight="1"/>
    <row r="123083" ht="13.5" customHeight="1"/>
    <row r="123085" ht="13.5" customHeight="1"/>
    <row r="123087" ht="13.5" customHeight="1"/>
    <row r="123089" ht="13.5" customHeight="1"/>
    <row r="123091" ht="13.5" customHeight="1"/>
    <row r="123093" ht="13.5" customHeight="1"/>
    <row r="123095" ht="13.5" customHeight="1"/>
    <row r="123097" ht="13.5" customHeight="1"/>
    <row r="123099" ht="13.5" customHeight="1"/>
    <row r="123101" ht="13.5" customHeight="1"/>
    <row r="123103" ht="13.5" customHeight="1"/>
    <row r="123105" ht="13.5" customHeight="1"/>
    <row r="123107" ht="13.5" customHeight="1"/>
    <row r="123109" ht="13.5" customHeight="1"/>
    <row r="123111" ht="13.5" customHeight="1"/>
    <row r="123113" ht="13.5" customHeight="1"/>
    <row r="123115" ht="13.5" customHeight="1"/>
    <row r="123117" ht="13.5" customHeight="1"/>
    <row r="123119" ht="13.5" customHeight="1"/>
    <row r="123121" ht="13.5" customHeight="1"/>
    <row r="123123" ht="13.5" customHeight="1"/>
    <row r="123125" ht="13.5" customHeight="1"/>
    <row r="123127" ht="13.5" customHeight="1"/>
    <row r="123129" ht="13.5" customHeight="1"/>
    <row r="123131" ht="13.5" customHeight="1"/>
    <row r="123133" ht="13.5" customHeight="1"/>
    <row r="123135" ht="13.5" customHeight="1"/>
    <row r="123137" ht="13.5" customHeight="1"/>
    <row r="123139" ht="13.5" customHeight="1"/>
    <row r="123141" ht="13.5" customHeight="1"/>
    <row r="123143" ht="13.5" customHeight="1"/>
    <row r="123145" ht="13.5" customHeight="1"/>
    <row r="123147" ht="13.5" customHeight="1"/>
    <row r="123149" ht="13.5" customHeight="1"/>
    <row r="123151" ht="13.5" customHeight="1"/>
    <row r="123153" ht="13.5" customHeight="1"/>
    <row r="123155" ht="13.5" customHeight="1"/>
    <row r="123157" ht="13.5" customHeight="1"/>
    <row r="123159" ht="13.5" customHeight="1"/>
    <row r="123161" ht="13.5" customHeight="1"/>
    <row r="123163" ht="13.5" customHeight="1"/>
    <row r="123165" ht="13.5" customHeight="1"/>
    <row r="123167" ht="13.5" customHeight="1"/>
    <row r="123169" ht="13.5" customHeight="1"/>
    <row r="123171" ht="13.5" customHeight="1"/>
    <row r="123173" ht="13.5" customHeight="1"/>
    <row r="123175" ht="13.5" customHeight="1"/>
    <row r="123177" ht="13.5" customHeight="1"/>
    <row r="123179" ht="13.5" customHeight="1"/>
    <row r="123181" ht="13.5" customHeight="1"/>
    <row r="123183" ht="13.5" customHeight="1"/>
    <row r="123185" ht="13.5" customHeight="1"/>
    <row r="123187" ht="13.5" customHeight="1"/>
    <row r="123189" ht="13.5" customHeight="1"/>
    <row r="123191" ht="13.5" customHeight="1"/>
    <row r="123193" ht="13.5" customHeight="1"/>
    <row r="123195" ht="13.5" customHeight="1"/>
    <row r="123197" ht="13.5" customHeight="1"/>
    <row r="123199" ht="13.5" customHeight="1"/>
    <row r="123201" ht="13.5" customHeight="1"/>
    <row r="123203" ht="13.5" customHeight="1"/>
    <row r="123205" ht="13.5" customHeight="1"/>
    <row r="123207" ht="13.5" customHeight="1"/>
    <row r="123209" ht="13.5" customHeight="1"/>
    <row r="123211" ht="13.5" customHeight="1"/>
    <row r="123213" ht="13.5" customHeight="1"/>
    <row r="123215" ht="13.5" customHeight="1"/>
    <row r="123217" ht="13.5" customHeight="1"/>
    <row r="123219" ht="13.5" customHeight="1"/>
    <row r="123221" ht="13.5" customHeight="1"/>
    <row r="123223" ht="13.5" customHeight="1"/>
    <row r="123225" ht="13.5" customHeight="1"/>
    <row r="123227" ht="13.5" customHeight="1"/>
    <row r="123229" ht="13.5" customHeight="1"/>
    <row r="123231" ht="13.5" customHeight="1"/>
    <row r="123233" ht="13.5" customHeight="1"/>
    <row r="123235" ht="13.5" customHeight="1"/>
    <row r="123237" ht="13.5" customHeight="1"/>
    <row r="123239" ht="13.5" customHeight="1"/>
    <row r="123241" ht="13.5" customHeight="1"/>
    <row r="123243" ht="13.5" customHeight="1"/>
    <row r="123245" ht="13.5" customHeight="1"/>
    <row r="123247" ht="13.5" customHeight="1"/>
    <row r="123249" ht="13.5" customHeight="1"/>
    <row r="123251" ht="13.5" customHeight="1"/>
    <row r="123253" ht="13.5" customHeight="1"/>
    <row r="123255" ht="13.5" customHeight="1"/>
    <row r="123257" ht="13.5" customHeight="1"/>
    <row r="123259" ht="13.5" customHeight="1"/>
    <row r="123261" ht="13.5" customHeight="1"/>
    <row r="123263" ht="13.5" customHeight="1"/>
    <row r="123265" ht="13.5" customHeight="1"/>
    <row r="123267" ht="13.5" customHeight="1"/>
    <row r="123269" ht="13.5" customHeight="1"/>
    <row r="123271" ht="13.5" customHeight="1"/>
    <row r="123273" ht="13.5" customHeight="1"/>
    <row r="123275" ht="13.5" customHeight="1"/>
    <row r="123277" ht="13.5" customHeight="1"/>
    <row r="123279" ht="13.5" customHeight="1"/>
    <row r="123281" ht="13.5" customHeight="1"/>
    <row r="123283" ht="13.5" customHeight="1"/>
    <row r="123285" ht="13.5" customHeight="1"/>
    <row r="123287" ht="13.5" customHeight="1"/>
    <row r="123289" ht="13.5" customHeight="1"/>
    <row r="123291" ht="13.5" customHeight="1"/>
    <row r="123293" ht="13.5" customHeight="1"/>
    <row r="123295" ht="13.5" customHeight="1"/>
    <row r="123297" ht="13.5" customHeight="1"/>
    <row r="123299" ht="13.5" customHeight="1"/>
    <row r="123301" ht="13.5" customHeight="1"/>
    <row r="123303" ht="13.5" customHeight="1"/>
    <row r="123305" ht="13.5" customHeight="1"/>
    <row r="123307" ht="13.5" customHeight="1"/>
    <row r="123309" ht="13.5" customHeight="1"/>
    <row r="123311" ht="13.5" customHeight="1"/>
    <row r="123313" ht="13.5" customHeight="1"/>
    <row r="123315" ht="13.5" customHeight="1"/>
    <row r="123317" ht="13.5" customHeight="1"/>
    <row r="123319" ht="13.5" customHeight="1"/>
    <row r="123321" ht="13.5" customHeight="1"/>
    <row r="123323" ht="13.5" customHeight="1"/>
    <row r="123325" ht="13.5" customHeight="1"/>
    <row r="123327" ht="13.5" customHeight="1"/>
    <row r="123329" ht="13.5" customHeight="1"/>
    <row r="123331" ht="13.5" customHeight="1"/>
    <row r="123333" ht="13.5" customHeight="1"/>
    <row r="123335" ht="13.5" customHeight="1"/>
    <row r="123337" ht="13.5" customHeight="1"/>
    <row r="123339" ht="13.5" customHeight="1"/>
    <row r="123341" ht="13.5" customHeight="1"/>
    <row r="123343" ht="13.5" customHeight="1"/>
    <row r="123345" ht="13.5" customHeight="1"/>
    <row r="123347" ht="13.5" customHeight="1"/>
    <row r="123349" ht="13.5" customHeight="1"/>
    <row r="123351" ht="13.5" customHeight="1"/>
    <row r="123353" ht="13.5" customHeight="1"/>
    <row r="123355" ht="13.5" customHeight="1"/>
    <row r="123357" ht="13.5" customHeight="1"/>
    <row r="123359" ht="13.5" customHeight="1"/>
    <row r="123361" ht="13.5" customHeight="1"/>
    <row r="123363" ht="13.5" customHeight="1"/>
    <row r="123365" ht="13.5" customHeight="1"/>
    <row r="123367" ht="13.5" customHeight="1"/>
    <row r="123369" ht="13.5" customHeight="1"/>
    <row r="123371" ht="13.5" customHeight="1"/>
    <row r="123373" ht="13.5" customHeight="1"/>
    <row r="123375" ht="13.5" customHeight="1"/>
    <row r="123377" ht="13.5" customHeight="1"/>
    <row r="123379" ht="13.5" customHeight="1"/>
    <row r="123381" ht="13.5" customHeight="1"/>
    <row r="123383" ht="13.5" customHeight="1"/>
    <row r="123385" ht="13.5" customHeight="1"/>
    <row r="123387" ht="13.5" customHeight="1"/>
    <row r="123389" ht="13.5" customHeight="1"/>
    <row r="123391" ht="13.5" customHeight="1"/>
    <row r="123393" ht="13.5" customHeight="1"/>
    <row r="123395" ht="13.5" customHeight="1"/>
    <row r="123397" ht="13.5" customHeight="1"/>
    <row r="123399" ht="13.5" customHeight="1"/>
    <row r="123401" ht="13.5" customHeight="1"/>
    <row r="123403" ht="13.5" customHeight="1"/>
    <row r="123405" ht="13.5" customHeight="1"/>
    <row r="123407" ht="13.5" customHeight="1"/>
    <row r="123409" ht="13.5" customHeight="1"/>
    <row r="123411" ht="13.5" customHeight="1"/>
    <row r="123413" ht="13.5" customHeight="1"/>
    <row r="123415" ht="13.5" customHeight="1"/>
    <row r="123417" ht="13.5" customHeight="1"/>
    <row r="123419" ht="13.5" customHeight="1"/>
    <row r="123421" ht="13.5" customHeight="1"/>
    <row r="123423" ht="13.5" customHeight="1"/>
    <row r="123425" ht="13.5" customHeight="1"/>
    <row r="123427" ht="13.5" customHeight="1"/>
    <row r="123429" ht="13.5" customHeight="1"/>
    <row r="123431" ht="13.5" customHeight="1"/>
    <row r="123433" ht="13.5" customHeight="1"/>
    <row r="123435" ht="13.5" customHeight="1"/>
    <row r="123437" ht="13.5" customHeight="1"/>
    <row r="123439" ht="13.5" customHeight="1"/>
    <row r="123441" ht="13.5" customHeight="1"/>
    <row r="123443" ht="13.5" customHeight="1"/>
    <row r="123445" ht="13.5" customHeight="1"/>
    <row r="123447" ht="13.5" customHeight="1"/>
    <row r="123449" ht="13.5" customHeight="1"/>
    <row r="123451" ht="13.5" customHeight="1"/>
    <row r="123453" ht="13.5" customHeight="1"/>
    <row r="123455" ht="13.5" customHeight="1"/>
    <row r="123457" ht="13.5" customHeight="1"/>
    <row r="123459" ht="13.5" customHeight="1"/>
    <row r="123461" ht="13.5" customHeight="1"/>
    <row r="123463" ht="13.5" customHeight="1"/>
    <row r="123465" ht="13.5" customHeight="1"/>
    <row r="123467" ht="13.5" customHeight="1"/>
    <row r="123469" ht="13.5" customHeight="1"/>
    <row r="123471" ht="13.5" customHeight="1"/>
    <row r="123473" ht="13.5" customHeight="1"/>
    <row r="123475" ht="13.5" customHeight="1"/>
    <row r="123477" ht="13.5" customHeight="1"/>
    <row r="123479" ht="13.5" customHeight="1"/>
    <row r="123481" ht="13.5" customHeight="1"/>
    <row r="123483" ht="13.5" customHeight="1"/>
    <row r="123485" ht="13.5" customHeight="1"/>
    <row r="123487" ht="13.5" customHeight="1"/>
    <row r="123489" ht="13.5" customHeight="1"/>
    <row r="123491" ht="13.5" customHeight="1"/>
    <row r="123493" ht="13.5" customHeight="1"/>
    <row r="123495" ht="13.5" customHeight="1"/>
    <row r="123497" ht="13.5" customHeight="1"/>
    <row r="123499" ht="13.5" customHeight="1"/>
    <row r="123501" ht="13.5" customHeight="1"/>
    <row r="123503" ht="13.5" customHeight="1"/>
    <row r="123505" ht="13.5" customHeight="1"/>
    <row r="123507" ht="13.5" customHeight="1"/>
    <row r="123509" ht="13.5" customHeight="1"/>
    <row r="123511" ht="13.5" customHeight="1"/>
    <row r="123513" ht="13.5" customHeight="1"/>
    <row r="123515" ht="13.5" customHeight="1"/>
    <row r="123517" ht="13.5" customHeight="1"/>
    <row r="123519" ht="13.5" customHeight="1"/>
    <row r="123521" ht="13.5" customHeight="1"/>
    <row r="123523" ht="13.5" customHeight="1"/>
    <row r="123525" ht="13.5" customHeight="1"/>
    <row r="123527" ht="13.5" customHeight="1"/>
    <row r="123529" ht="13.5" customHeight="1"/>
    <row r="123531" ht="13.5" customHeight="1"/>
    <row r="123533" ht="13.5" customHeight="1"/>
    <row r="123535" ht="13.5" customHeight="1"/>
    <row r="123537" ht="13.5" customHeight="1"/>
    <row r="123539" ht="13.5" customHeight="1"/>
    <row r="123541" ht="13.5" customHeight="1"/>
    <row r="123543" ht="13.5" customHeight="1"/>
    <row r="123545" ht="13.5" customHeight="1"/>
    <row r="123547" ht="13.5" customHeight="1"/>
    <row r="123549" ht="13.5" customHeight="1"/>
    <row r="123551" ht="13.5" customHeight="1"/>
    <row r="123553" ht="13.5" customHeight="1"/>
    <row r="123555" ht="13.5" customHeight="1"/>
    <row r="123557" ht="13.5" customHeight="1"/>
    <row r="123559" ht="13.5" customHeight="1"/>
    <row r="123561" ht="13.5" customHeight="1"/>
    <row r="123563" ht="13.5" customHeight="1"/>
    <row r="123565" ht="13.5" customHeight="1"/>
    <row r="123567" ht="13.5" customHeight="1"/>
    <row r="123569" ht="13.5" customHeight="1"/>
    <row r="123571" ht="13.5" customHeight="1"/>
    <row r="123573" ht="13.5" customHeight="1"/>
    <row r="123575" ht="13.5" customHeight="1"/>
    <row r="123577" ht="13.5" customHeight="1"/>
    <row r="123579" ht="13.5" customHeight="1"/>
    <row r="123581" ht="13.5" customHeight="1"/>
    <row r="123583" ht="13.5" customHeight="1"/>
    <row r="123585" ht="13.5" customHeight="1"/>
    <row r="123587" ht="13.5" customHeight="1"/>
    <row r="123589" ht="13.5" customHeight="1"/>
    <row r="123591" ht="13.5" customHeight="1"/>
    <row r="123593" ht="13.5" customHeight="1"/>
    <row r="123595" ht="13.5" customHeight="1"/>
    <row r="123597" ht="13.5" customHeight="1"/>
    <row r="123599" ht="13.5" customHeight="1"/>
    <row r="123601" ht="13.5" customHeight="1"/>
    <row r="123603" ht="13.5" customHeight="1"/>
    <row r="123605" ht="13.5" customHeight="1"/>
    <row r="123607" ht="13.5" customHeight="1"/>
    <row r="123609" ht="13.5" customHeight="1"/>
    <row r="123611" ht="13.5" customHeight="1"/>
    <row r="123613" ht="13.5" customHeight="1"/>
    <row r="123615" ht="13.5" customHeight="1"/>
    <row r="123617" ht="13.5" customHeight="1"/>
    <row r="123619" ht="13.5" customHeight="1"/>
    <row r="123621" ht="13.5" customHeight="1"/>
    <row r="123623" ht="13.5" customHeight="1"/>
    <row r="123625" ht="13.5" customHeight="1"/>
    <row r="123627" ht="13.5" customHeight="1"/>
    <row r="123629" ht="13.5" customHeight="1"/>
    <row r="123631" ht="13.5" customHeight="1"/>
    <row r="123633" ht="13.5" customHeight="1"/>
    <row r="123635" ht="13.5" customHeight="1"/>
    <row r="123637" ht="13.5" customHeight="1"/>
    <row r="123639" ht="13.5" customHeight="1"/>
    <row r="123641" ht="13.5" customHeight="1"/>
    <row r="123643" ht="13.5" customHeight="1"/>
    <row r="123645" ht="13.5" customHeight="1"/>
    <row r="123647" ht="13.5" customHeight="1"/>
    <row r="123649" ht="13.5" customHeight="1"/>
    <row r="123651" ht="13.5" customHeight="1"/>
    <row r="123653" ht="13.5" customHeight="1"/>
    <row r="123655" ht="13.5" customHeight="1"/>
    <row r="123657" ht="13.5" customHeight="1"/>
    <row r="123659" ht="13.5" customHeight="1"/>
    <row r="123661" ht="13.5" customHeight="1"/>
    <row r="123663" ht="13.5" customHeight="1"/>
    <row r="123665" ht="13.5" customHeight="1"/>
    <row r="123667" ht="13.5" customHeight="1"/>
    <row r="123669" ht="13.5" customHeight="1"/>
    <row r="123671" ht="13.5" customHeight="1"/>
    <row r="123673" ht="13.5" customHeight="1"/>
    <row r="123675" ht="13.5" customHeight="1"/>
    <row r="123677" ht="13.5" customHeight="1"/>
    <row r="123679" ht="13.5" customHeight="1"/>
    <row r="123681" ht="13.5" customHeight="1"/>
    <row r="123683" ht="13.5" customHeight="1"/>
    <row r="123685" ht="13.5" customHeight="1"/>
    <row r="123687" ht="13.5" customHeight="1"/>
    <row r="123689" ht="13.5" customHeight="1"/>
    <row r="123691" ht="13.5" customHeight="1"/>
    <row r="123693" ht="13.5" customHeight="1"/>
    <row r="123695" ht="13.5" customHeight="1"/>
    <row r="123697" ht="13.5" customHeight="1"/>
    <row r="123699" ht="13.5" customHeight="1"/>
    <row r="123701" ht="13.5" customHeight="1"/>
    <row r="123703" ht="13.5" customHeight="1"/>
    <row r="123705" ht="13.5" customHeight="1"/>
    <row r="123707" ht="13.5" customHeight="1"/>
    <row r="123709" ht="13.5" customHeight="1"/>
    <row r="123711" ht="13.5" customHeight="1"/>
    <row r="123713" ht="13.5" customHeight="1"/>
    <row r="123715" ht="13.5" customHeight="1"/>
    <row r="123717" ht="13.5" customHeight="1"/>
    <row r="123719" ht="13.5" customHeight="1"/>
    <row r="123721" ht="13.5" customHeight="1"/>
    <row r="123723" ht="13.5" customHeight="1"/>
    <row r="123725" ht="13.5" customHeight="1"/>
    <row r="123727" ht="13.5" customHeight="1"/>
    <row r="123729" ht="13.5" customHeight="1"/>
    <row r="123731" ht="13.5" customHeight="1"/>
    <row r="123733" ht="13.5" customHeight="1"/>
    <row r="123735" ht="13.5" customHeight="1"/>
    <row r="123737" ht="13.5" customHeight="1"/>
    <row r="123739" ht="13.5" customHeight="1"/>
    <row r="123741" ht="13.5" customHeight="1"/>
    <row r="123743" ht="13.5" customHeight="1"/>
    <row r="123745" ht="13.5" customHeight="1"/>
    <row r="123747" ht="13.5" customHeight="1"/>
    <row r="123749" ht="13.5" customHeight="1"/>
    <row r="123751" ht="13.5" customHeight="1"/>
    <row r="123753" ht="13.5" customHeight="1"/>
    <row r="123755" ht="13.5" customHeight="1"/>
    <row r="123757" ht="13.5" customHeight="1"/>
    <row r="123759" ht="13.5" customHeight="1"/>
    <row r="123761" ht="13.5" customHeight="1"/>
    <row r="123763" ht="13.5" customHeight="1"/>
    <row r="123765" ht="13.5" customHeight="1"/>
    <row r="123767" ht="13.5" customHeight="1"/>
    <row r="123769" ht="13.5" customHeight="1"/>
    <row r="123771" ht="13.5" customHeight="1"/>
    <row r="123773" ht="13.5" customHeight="1"/>
    <row r="123775" ht="13.5" customHeight="1"/>
    <row r="123777" ht="13.5" customHeight="1"/>
    <row r="123779" ht="13.5" customHeight="1"/>
    <row r="123781" ht="13.5" customHeight="1"/>
    <row r="123783" ht="13.5" customHeight="1"/>
    <row r="123785" ht="13.5" customHeight="1"/>
    <row r="123787" ht="13.5" customHeight="1"/>
    <row r="123789" ht="13.5" customHeight="1"/>
    <row r="123791" ht="13.5" customHeight="1"/>
    <row r="123793" ht="13.5" customHeight="1"/>
    <row r="123795" ht="13.5" customHeight="1"/>
    <row r="123797" ht="13.5" customHeight="1"/>
    <row r="123799" ht="13.5" customHeight="1"/>
    <row r="123801" ht="13.5" customHeight="1"/>
    <row r="123803" ht="13.5" customHeight="1"/>
    <row r="123805" ht="13.5" customHeight="1"/>
    <row r="123807" ht="13.5" customHeight="1"/>
    <row r="123809" ht="13.5" customHeight="1"/>
    <row r="123811" ht="13.5" customHeight="1"/>
    <row r="123813" ht="13.5" customHeight="1"/>
    <row r="123815" ht="13.5" customHeight="1"/>
    <row r="123817" ht="13.5" customHeight="1"/>
    <row r="123819" ht="13.5" customHeight="1"/>
    <row r="123821" ht="13.5" customHeight="1"/>
    <row r="123823" ht="13.5" customHeight="1"/>
    <row r="123825" ht="13.5" customHeight="1"/>
    <row r="123827" ht="13.5" customHeight="1"/>
    <row r="123829" ht="13.5" customHeight="1"/>
    <row r="123831" ht="13.5" customHeight="1"/>
    <row r="123833" ht="13.5" customHeight="1"/>
    <row r="123835" ht="13.5" customHeight="1"/>
    <row r="123837" ht="13.5" customHeight="1"/>
    <row r="123839" ht="13.5" customHeight="1"/>
    <row r="123841" ht="13.5" customHeight="1"/>
    <row r="123843" ht="13.5" customHeight="1"/>
    <row r="123845" ht="13.5" customHeight="1"/>
    <row r="123847" ht="13.5" customHeight="1"/>
    <row r="123849" ht="13.5" customHeight="1"/>
    <row r="123851" ht="13.5" customHeight="1"/>
    <row r="123853" ht="13.5" customHeight="1"/>
    <row r="123855" ht="13.5" customHeight="1"/>
    <row r="123857" ht="13.5" customHeight="1"/>
    <row r="123859" ht="13.5" customHeight="1"/>
    <row r="123861" ht="13.5" customHeight="1"/>
    <row r="123863" ht="13.5" customHeight="1"/>
    <row r="123865" ht="13.5" customHeight="1"/>
    <row r="123867" ht="13.5" customHeight="1"/>
    <row r="123869" ht="13.5" customHeight="1"/>
    <row r="123871" ht="13.5" customHeight="1"/>
    <row r="123873" ht="13.5" customHeight="1"/>
    <row r="123875" ht="13.5" customHeight="1"/>
    <row r="123877" ht="13.5" customHeight="1"/>
    <row r="123879" ht="13.5" customHeight="1"/>
    <row r="123881" ht="13.5" customHeight="1"/>
    <row r="123883" ht="13.5" customHeight="1"/>
    <row r="123885" ht="13.5" customHeight="1"/>
    <row r="123887" ht="13.5" customHeight="1"/>
    <row r="123889" ht="13.5" customHeight="1"/>
    <row r="123891" ht="13.5" customHeight="1"/>
    <row r="123893" ht="13.5" customHeight="1"/>
    <row r="123895" ht="13.5" customHeight="1"/>
    <row r="123897" ht="13.5" customHeight="1"/>
    <row r="123899" ht="13.5" customHeight="1"/>
    <row r="123901" ht="13.5" customHeight="1"/>
    <row r="123903" ht="13.5" customHeight="1"/>
    <row r="123905" ht="13.5" customHeight="1"/>
    <row r="123907" ht="13.5" customHeight="1"/>
    <row r="123909" ht="13.5" customHeight="1"/>
    <row r="123911" ht="13.5" customHeight="1"/>
    <row r="123913" ht="13.5" customHeight="1"/>
    <row r="123915" ht="13.5" customHeight="1"/>
    <row r="123917" ht="13.5" customHeight="1"/>
    <row r="123919" ht="13.5" customHeight="1"/>
    <row r="123921" ht="13.5" customHeight="1"/>
    <row r="123923" ht="13.5" customHeight="1"/>
    <row r="123925" ht="13.5" customHeight="1"/>
    <row r="123927" ht="13.5" customHeight="1"/>
    <row r="123929" ht="13.5" customHeight="1"/>
    <row r="123931" ht="13.5" customHeight="1"/>
    <row r="123933" ht="13.5" customHeight="1"/>
    <row r="123935" ht="13.5" customHeight="1"/>
    <row r="123937" ht="13.5" customHeight="1"/>
    <row r="123939" ht="13.5" customHeight="1"/>
    <row r="123941" ht="13.5" customHeight="1"/>
    <row r="123943" ht="13.5" customHeight="1"/>
    <row r="123945" ht="13.5" customHeight="1"/>
    <row r="123947" ht="13.5" customHeight="1"/>
    <row r="123949" ht="13.5" customHeight="1"/>
    <row r="123951" ht="13.5" customHeight="1"/>
    <row r="123953" ht="13.5" customHeight="1"/>
    <row r="123955" ht="13.5" customHeight="1"/>
    <row r="123957" ht="13.5" customHeight="1"/>
    <row r="123959" ht="13.5" customHeight="1"/>
    <row r="123961" ht="13.5" customHeight="1"/>
    <row r="123963" ht="13.5" customHeight="1"/>
    <row r="123965" ht="13.5" customHeight="1"/>
    <row r="123967" ht="13.5" customHeight="1"/>
    <row r="123969" ht="13.5" customHeight="1"/>
    <row r="123971" ht="13.5" customHeight="1"/>
    <row r="123973" ht="13.5" customHeight="1"/>
    <row r="123975" ht="13.5" customHeight="1"/>
    <row r="123977" ht="13.5" customHeight="1"/>
    <row r="123979" ht="13.5" customHeight="1"/>
    <row r="123981" ht="13.5" customHeight="1"/>
    <row r="123983" ht="13.5" customHeight="1"/>
    <row r="123985" ht="13.5" customHeight="1"/>
    <row r="123987" ht="13.5" customHeight="1"/>
    <row r="123989" ht="13.5" customHeight="1"/>
    <row r="123991" ht="13.5" customHeight="1"/>
    <row r="123993" ht="13.5" customHeight="1"/>
    <row r="123995" ht="13.5" customHeight="1"/>
    <row r="123997" ht="13.5" customHeight="1"/>
    <row r="123999" ht="13.5" customHeight="1"/>
    <row r="124001" ht="13.5" customHeight="1"/>
    <row r="124003" ht="13.5" customHeight="1"/>
    <row r="124005" ht="13.5" customHeight="1"/>
    <row r="124007" ht="13.5" customHeight="1"/>
    <row r="124009" ht="13.5" customHeight="1"/>
    <row r="124011" ht="13.5" customHeight="1"/>
    <row r="124013" ht="13.5" customHeight="1"/>
    <row r="124015" ht="13.5" customHeight="1"/>
    <row r="124017" ht="13.5" customHeight="1"/>
    <row r="124019" ht="13.5" customHeight="1"/>
    <row r="124021" ht="13.5" customHeight="1"/>
    <row r="124023" ht="13.5" customHeight="1"/>
    <row r="124025" ht="13.5" customHeight="1"/>
    <row r="124027" ht="13.5" customHeight="1"/>
    <row r="124029" ht="13.5" customHeight="1"/>
    <row r="124031" ht="13.5" customHeight="1"/>
    <row r="124033" ht="13.5" customHeight="1"/>
    <row r="124035" ht="13.5" customHeight="1"/>
    <row r="124037" ht="13.5" customHeight="1"/>
    <row r="124039" ht="13.5" customHeight="1"/>
    <row r="124041" ht="13.5" customHeight="1"/>
    <row r="124043" ht="13.5" customHeight="1"/>
    <row r="124045" ht="13.5" customHeight="1"/>
    <row r="124047" ht="13.5" customHeight="1"/>
    <row r="124049" ht="13.5" customHeight="1"/>
    <row r="124051" ht="13.5" customHeight="1"/>
    <row r="124053" ht="13.5" customHeight="1"/>
    <row r="124055" ht="13.5" customHeight="1"/>
    <row r="124057" ht="13.5" customHeight="1"/>
    <row r="124059" ht="13.5" customHeight="1"/>
    <row r="124061" ht="13.5" customHeight="1"/>
    <row r="124063" ht="13.5" customHeight="1"/>
    <row r="124065" ht="13.5" customHeight="1"/>
    <row r="124067" ht="13.5" customHeight="1"/>
    <row r="124069" ht="13.5" customHeight="1"/>
    <row r="124071" ht="13.5" customHeight="1"/>
    <row r="124073" ht="13.5" customHeight="1"/>
    <row r="124075" ht="13.5" customHeight="1"/>
    <row r="124077" ht="13.5" customHeight="1"/>
    <row r="124079" ht="13.5" customHeight="1"/>
    <row r="124081" ht="13.5" customHeight="1"/>
    <row r="124083" ht="13.5" customHeight="1"/>
    <row r="124085" ht="13.5" customHeight="1"/>
    <row r="124087" ht="13.5" customHeight="1"/>
    <row r="124089" ht="13.5" customHeight="1"/>
    <row r="124091" ht="13.5" customHeight="1"/>
    <row r="124093" ht="13.5" customHeight="1"/>
    <row r="124095" ht="13.5" customHeight="1"/>
    <row r="124097" ht="13.5" customHeight="1"/>
    <row r="124099" ht="13.5" customHeight="1"/>
    <row r="124101" ht="13.5" customHeight="1"/>
    <row r="124103" ht="13.5" customHeight="1"/>
    <row r="124105" ht="13.5" customHeight="1"/>
    <row r="124107" ht="13.5" customHeight="1"/>
    <row r="124109" ht="13.5" customHeight="1"/>
    <row r="124111" ht="13.5" customHeight="1"/>
    <row r="124113" ht="13.5" customHeight="1"/>
    <row r="124115" ht="13.5" customHeight="1"/>
    <row r="124117" ht="13.5" customHeight="1"/>
    <row r="124119" ht="13.5" customHeight="1"/>
    <row r="124121" ht="13.5" customHeight="1"/>
    <row r="124123" ht="13.5" customHeight="1"/>
    <row r="124125" ht="13.5" customHeight="1"/>
    <row r="124127" ht="13.5" customHeight="1"/>
    <row r="124129" ht="13.5" customHeight="1"/>
    <row r="124131" ht="13.5" customHeight="1"/>
    <row r="124133" ht="13.5" customHeight="1"/>
    <row r="124135" ht="13.5" customHeight="1"/>
    <row r="124137" ht="13.5" customHeight="1"/>
    <row r="124139" ht="13.5" customHeight="1"/>
    <row r="124141" ht="13.5" customHeight="1"/>
    <row r="124143" ht="13.5" customHeight="1"/>
    <row r="124145" ht="13.5" customHeight="1"/>
    <row r="124147" ht="13.5" customHeight="1"/>
    <row r="124149" ht="13.5" customHeight="1"/>
    <row r="124151" ht="13.5" customHeight="1"/>
    <row r="124153" ht="13.5" customHeight="1"/>
    <row r="124155" ht="13.5" customHeight="1"/>
    <row r="124157" ht="13.5" customHeight="1"/>
    <row r="124159" ht="13.5" customHeight="1"/>
    <row r="124161" ht="13.5" customHeight="1"/>
    <row r="124163" ht="13.5" customHeight="1"/>
    <row r="124165" ht="13.5" customHeight="1"/>
    <row r="124167" ht="13.5" customHeight="1"/>
    <row r="124169" ht="13.5" customHeight="1"/>
    <row r="124171" ht="13.5" customHeight="1"/>
    <row r="124173" ht="13.5" customHeight="1"/>
    <row r="124175" ht="13.5" customHeight="1"/>
    <row r="124177" ht="13.5" customHeight="1"/>
    <row r="124179" ht="13.5" customHeight="1"/>
    <row r="124181" ht="13.5" customHeight="1"/>
    <row r="124183" ht="13.5" customHeight="1"/>
    <row r="124185" ht="13.5" customHeight="1"/>
    <row r="124187" ht="13.5" customHeight="1"/>
    <row r="124189" ht="13.5" customHeight="1"/>
    <row r="124191" ht="13.5" customHeight="1"/>
    <row r="124193" ht="13.5" customHeight="1"/>
    <row r="124195" ht="13.5" customHeight="1"/>
    <row r="124197" ht="13.5" customHeight="1"/>
    <row r="124199" ht="13.5" customHeight="1"/>
    <row r="124201" ht="13.5" customHeight="1"/>
    <row r="124203" ht="13.5" customHeight="1"/>
    <row r="124205" ht="13.5" customHeight="1"/>
    <row r="124207" ht="13.5" customHeight="1"/>
    <row r="124209" ht="13.5" customHeight="1"/>
    <row r="124211" ht="13.5" customHeight="1"/>
    <row r="124213" ht="13.5" customHeight="1"/>
    <row r="124215" ht="13.5" customHeight="1"/>
    <row r="124217" ht="13.5" customHeight="1"/>
    <row r="124219" ht="13.5" customHeight="1"/>
    <row r="124221" ht="13.5" customHeight="1"/>
    <row r="124223" ht="13.5" customHeight="1"/>
    <row r="124225" ht="13.5" customHeight="1"/>
    <row r="124227" ht="13.5" customHeight="1"/>
    <row r="124229" ht="13.5" customHeight="1"/>
    <row r="124231" ht="13.5" customHeight="1"/>
    <row r="124233" ht="13.5" customHeight="1"/>
    <row r="124235" ht="13.5" customHeight="1"/>
    <row r="124237" ht="13.5" customHeight="1"/>
    <row r="124239" ht="13.5" customHeight="1"/>
    <row r="124241" ht="13.5" customHeight="1"/>
    <row r="124243" ht="13.5" customHeight="1"/>
    <row r="124245" ht="13.5" customHeight="1"/>
    <row r="124247" ht="13.5" customHeight="1"/>
    <row r="124249" ht="13.5" customHeight="1"/>
    <row r="124251" ht="13.5" customHeight="1"/>
    <row r="124253" ht="13.5" customHeight="1"/>
    <row r="124255" ht="13.5" customHeight="1"/>
    <row r="124257" ht="13.5" customHeight="1"/>
    <row r="124259" ht="13.5" customHeight="1"/>
    <row r="124261" ht="13.5" customHeight="1"/>
    <row r="124263" ht="13.5" customHeight="1"/>
    <row r="124265" ht="13.5" customHeight="1"/>
    <row r="124267" ht="13.5" customHeight="1"/>
    <row r="124269" ht="13.5" customHeight="1"/>
    <row r="124271" ht="13.5" customHeight="1"/>
    <row r="124273" ht="13.5" customHeight="1"/>
    <row r="124275" ht="13.5" customHeight="1"/>
    <row r="124277" ht="13.5" customHeight="1"/>
    <row r="124279" ht="13.5" customHeight="1"/>
    <row r="124281" ht="13.5" customHeight="1"/>
    <row r="124283" ht="13.5" customHeight="1"/>
    <row r="124285" ht="13.5" customHeight="1"/>
    <row r="124287" ht="13.5" customHeight="1"/>
    <row r="124289" ht="13.5" customHeight="1"/>
    <row r="124291" ht="13.5" customHeight="1"/>
    <row r="124293" ht="13.5" customHeight="1"/>
    <row r="124295" ht="13.5" customHeight="1"/>
    <row r="124297" ht="13.5" customHeight="1"/>
    <row r="124299" ht="13.5" customHeight="1"/>
    <row r="124301" ht="13.5" customHeight="1"/>
    <row r="124303" ht="13.5" customHeight="1"/>
    <row r="124305" ht="13.5" customHeight="1"/>
    <row r="124307" ht="13.5" customHeight="1"/>
    <row r="124309" ht="13.5" customHeight="1"/>
    <row r="124311" ht="13.5" customHeight="1"/>
    <row r="124313" ht="13.5" customHeight="1"/>
    <row r="124315" ht="13.5" customHeight="1"/>
    <row r="124317" ht="13.5" customHeight="1"/>
    <row r="124319" ht="13.5" customHeight="1"/>
    <row r="124321" ht="13.5" customHeight="1"/>
    <row r="124323" ht="13.5" customHeight="1"/>
    <row r="124325" ht="13.5" customHeight="1"/>
    <row r="124327" ht="13.5" customHeight="1"/>
    <row r="124329" ht="13.5" customHeight="1"/>
    <row r="124331" ht="13.5" customHeight="1"/>
    <row r="124333" ht="13.5" customHeight="1"/>
    <row r="124335" ht="13.5" customHeight="1"/>
    <row r="124337" ht="13.5" customHeight="1"/>
    <row r="124339" ht="13.5" customHeight="1"/>
    <row r="124341" ht="13.5" customHeight="1"/>
    <row r="124343" ht="13.5" customHeight="1"/>
    <row r="124345" ht="13.5" customHeight="1"/>
    <row r="124347" ht="13.5" customHeight="1"/>
    <row r="124349" ht="13.5" customHeight="1"/>
    <row r="124351" ht="13.5" customHeight="1"/>
    <row r="124353" ht="13.5" customHeight="1"/>
    <row r="124355" ht="13.5" customHeight="1"/>
    <row r="124357" ht="13.5" customHeight="1"/>
    <row r="124359" ht="13.5" customHeight="1"/>
    <row r="124361" ht="13.5" customHeight="1"/>
    <row r="124363" ht="13.5" customHeight="1"/>
    <row r="124365" ht="13.5" customHeight="1"/>
    <row r="124367" ht="13.5" customHeight="1"/>
    <row r="124369" ht="13.5" customHeight="1"/>
    <row r="124371" ht="13.5" customHeight="1"/>
    <row r="124373" ht="13.5" customHeight="1"/>
    <row r="124375" ht="13.5" customHeight="1"/>
    <row r="124377" ht="13.5" customHeight="1"/>
    <row r="124379" ht="13.5" customHeight="1"/>
    <row r="124381" ht="13.5" customHeight="1"/>
    <row r="124383" ht="13.5" customHeight="1"/>
    <row r="124385" ht="13.5" customHeight="1"/>
    <row r="124387" ht="13.5" customHeight="1"/>
    <row r="124389" ht="13.5" customHeight="1"/>
    <row r="124391" ht="13.5" customHeight="1"/>
    <row r="124393" ht="13.5" customHeight="1"/>
    <row r="124395" ht="13.5" customHeight="1"/>
    <row r="124397" ht="13.5" customHeight="1"/>
    <row r="124399" ht="13.5" customHeight="1"/>
    <row r="124401" ht="13.5" customHeight="1"/>
    <row r="124403" ht="13.5" customHeight="1"/>
    <row r="124405" ht="13.5" customHeight="1"/>
    <row r="124407" ht="13.5" customHeight="1"/>
    <row r="124409" ht="13.5" customHeight="1"/>
    <row r="124411" ht="13.5" customHeight="1"/>
    <row r="124413" ht="13.5" customHeight="1"/>
    <row r="124415" ht="13.5" customHeight="1"/>
    <row r="124417" ht="13.5" customHeight="1"/>
    <row r="124419" ht="13.5" customHeight="1"/>
    <row r="124421" ht="13.5" customHeight="1"/>
    <row r="124423" ht="13.5" customHeight="1"/>
    <row r="124425" ht="13.5" customHeight="1"/>
    <row r="124427" ht="13.5" customHeight="1"/>
    <row r="124429" ht="13.5" customHeight="1"/>
    <row r="124431" ht="13.5" customHeight="1"/>
    <row r="124433" ht="13.5" customHeight="1"/>
    <row r="124435" ht="13.5" customHeight="1"/>
    <row r="124437" ht="13.5" customHeight="1"/>
    <row r="124439" ht="13.5" customHeight="1"/>
    <row r="124441" ht="13.5" customHeight="1"/>
    <row r="124443" ht="13.5" customHeight="1"/>
    <row r="124445" ht="13.5" customHeight="1"/>
    <row r="124447" ht="13.5" customHeight="1"/>
    <row r="124449" ht="13.5" customHeight="1"/>
    <row r="124451" ht="13.5" customHeight="1"/>
    <row r="124453" ht="13.5" customHeight="1"/>
    <row r="124455" ht="13.5" customHeight="1"/>
    <row r="124457" ht="13.5" customHeight="1"/>
    <row r="124459" ht="13.5" customHeight="1"/>
    <row r="124461" ht="13.5" customHeight="1"/>
    <row r="124463" ht="13.5" customHeight="1"/>
    <row r="124465" ht="13.5" customHeight="1"/>
    <row r="124467" ht="13.5" customHeight="1"/>
    <row r="124469" ht="13.5" customHeight="1"/>
    <row r="124471" ht="13.5" customHeight="1"/>
    <row r="124473" ht="13.5" customHeight="1"/>
    <row r="124475" ht="13.5" customHeight="1"/>
    <row r="124477" ht="13.5" customHeight="1"/>
    <row r="124479" ht="13.5" customHeight="1"/>
    <row r="124481" ht="13.5" customHeight="1"/>
    <row r="124483" ht="13.5" customHeight="1"/>
    <row r="124485" ht="13.5" customHeight="1"/>
    <row r="124487" ht="13.5" customHeight="1"/>
    <row r="124489" ht="13.5" customHeight="1"/>
    <row r="124491" ht="13.5" customHeight="1"/>
    <row r="124493" ht="13.5" customHeight="1"/>
    <row r="124495" ht="13.5" customHeight="1"/>
    <row r="124497" ht="13.5" customHeight="1"/>
    <row r="124499" ht="13.5" customHeight="1"/>
    <row r="124501" ht="13.5" customHeight="1"/>
    <row r="124503" ht="13.5" customHeight="1"/>
    <row r="124505" ht="13.5" customHeight="1"/>
    <row r="124507" ht="13.5" customHeight="1"/>
    <row r="124509" ht="13.5" customHeight="1"/>
    <row r="124511" ht="13.5" customHeight="1"/>
    <row r="124513" ht="13.5" customHeight="1"/>
    <row r="124515" ht="13.5" customHeight="1"/>
    <row r="124517" ht="13.5" customHeight="1"/>
    <row r="124519" ht="13.5" customHeight="1"/>
    <row r="124521" ht="13.5" customHeight="1"/>
    <row r="124523" ht="13.5" customHeight="1"/>
    <row r="124525" ht="13.5" customHeight="1"/>
    <row r="124527" ht="13.5" customHeight="1"/>
    <row r="124529" ht="13.5" customHeight="1"/>
    <row r="124531" ht="13.5" customHeight="1"/>
    <row r="124533" ht="13.5" customHeight="1"/>
    <row r="124535" ht="13.5" customHeight="1"/>
    <row r="124537" ht="13.5" customHeight="1"/>
    <row r="124539" ht="13.5" customHeight="1"/>
    <row r="124541" ht="13.5" customHeight="1"/>
    <row r="124543" ht="13.5" customHeight="1"/>
    <row r="124545" ht="13.5" customHeight="1"/>
    <row r="124547" ht="13.5" customHeight="1"/>
    <row r="124549" ht="13.5" customHeight="1"/>
    <row r="124551" ht="13.5" customHeight="1"/>
    <row r="124553" ht="13.5" customHeight="1"/>
    <row r="124555" ht="13.5" customHeight="1"/>
    <row r="124557" ht="13.5" customHeight="1"/>
    <row r="124559" ht="13.5" customHeight="1"/>
    <row r="124561" ht="13.5" customHeight="1"/>
    <row r="124563" ht="13.5" customHeight="1"/>
    <row r="124565" ht="13.5" customHeight="1"/>
    <row r="124567" ht="13.5" customHeight="1"/>
    <row r="124569" ht="13.5" customHeight="1"/>
    <row r="124571" ht="13.5" customHeight="1"/>
    <row r="124573" ht="13.5" customHeight="1"/>
    <row r="124575" ht="13.5" customHeight="1"/>
    <row r="124577" ht="13.5" customHeight="1"/>
    <row r="124579" ht="13.5" customHeight="1"/>
    <row r="124581" ht="13.5" customHeight="1"/>
    <row r="124583" ht="13.5" customHeight="1"/>
    <row r="124585" ht="13.5" customHeight="1"/>
    <row r="124587" ht="13.5" customHeight="1"/>
    <row r="124589" ht="13.5" customHeight="1"/>
    <row r="124591" ht="13.5" customHeight="1"/>
    <row r="124593" ht="13.5" customHeight="1"/>
    <row r="124595" ht="13.5" customHeight="1"/>
    <row r="124597" ht="13.5" customHeight="1"/>
    <row r="124599" ht="13.5" customHeight="1"/>
    <row r="124601" ht="13.5" customHeight="1"/>
    <row r="124603" ht="13.5" customHeight="1"/>
    <row r="124605" ht="13.5" customHeight="1"/>
    <row r="124607" ht="13.5" customHeight="1"/>
    <row r="124609" ht="13.5" customHeight="1"/>
    <row r="124611" ht="13.5" customHeight="1"/>
    <row r="124613" ht="13.5" customHeight="1"/>
    <row r="124615" ht="13.5" customHeight="1"/>
    <row r="124617" ht="13.5" customHeight="1"/>
    <row r="124619" ht="13.5" customHeight="1"/>
    <row r="124621" ht="13.5" customHeight="1"/>
    <row r="124623" ht="13.5" customHeight="1"/>
    <row r="124625" ht="13.5" customHeight="1"/>
    <row r="124627" ht="13.5" customHeight="1"/>
    <row r="124629" ht="13.5" customHeight="1"/>
    <row r="124631" ht="13.5" customHeight="1"/>
    <row r="124633" ht="13.5" customHeight="1"/>
    <row r="124635" ht="13.5" customHeight="1"/>
    <row r="124637" ht="13.5" customHeight="1"/>
    <row r="124639" ht="13.5" customHeight="1"/>
    <row r="124641" ht="13.5" customHeight="1"/>
    <row r="124643" ht="13.5" customHeight="1"/>
    <row r="124645" ht="13.5" customHeight="1"/>
    <row r="124647" ht="13.5" customHeight="1"/>
    <row r="124649" ht="13.5" customHeight="1"/>
    <row r="124651" ht="13.5" customHeight="1"/>
    <row r="124653" ht="13.5" customHeight="1"/>
    <row r="124655" ht="13.5" customHeight="1"/>
    <row r="124657" ht="13.5" customHeight="1"/>
    <row r="124659" ht="13.5" customHeight="1"/>
    <row r="124661" ht="13.5" customHeight="1"/>
    <row r="124663" ht="13.5" customHeight="1"/>
    <row r="124665" ht="13.5" customHeight="1"/>
    <row r="124667" ht="13.5" customHeight="1"/>
    <row r="124669" ht="13.5" customHeight="1"/>
    <row r="124671" ht="13.5" customHeight="1"/>
    <row r="124673" ht="13.5" customHeight="1"/>
    <row r="124675" ht="13.5" customHeight="1"/>
    <row r="124677" ht="13.5" customHeight="1"/>
    <row r="124679" ht="13.5" customHeight="1"/>
    <row r="124681" ht="13.5" customHeight="1"/>
    <row r="124683" ht="13.5" customHeight="1"/>
    <row r="124685" ht="13.5" customHeight="1"/>
    <row r="124687" ht="13.5" customHeight="1"/>
    <row r="124689" ht="13.5" customHeight="1"/>
    <row r="124691" ht="13.5" customHeight="1"/>
    <row r="124693" ht="13.5" customHeight="1"/>
    <row r="124695" ht="13.5" customHeight="1"/>
    <row r="124697" ht="13.5" customHeight="1"/>
    <row r="124699" ht="13.5" customHeight="1"/>
    <row r="124701" ht="13.5" customHeight="1"/>
    <row r="124703" ht="13.5" customHeight="1"/>
    <row r="124705" ht="13.5" customHeight="1"/>
    <row r="124707" ht="13.5" customHeight="1"/>
    <row r="124709" ht="13.5" customHeight="1"/>
    <row r="124711" ht="13.5" customHeight="1"/>
    <row r="124713" ht="13.5" customHeight="1"/>
    <row r="124715" ht="13.5" customHeight="1"/>
    <row r="124717" ht="13.5" customHeight="1"/>
    <row r="124719" ht="13.5" customHeight="1"/>
    <row r="124721" ht="13.5" customHeight="1"/>
    <row r="124723" ht="13.5" customHeight="1"/>
    <row r="124725" ht="13.5" customHeight="1"/>
    <row r="124727" ht="13.5" customHeight="1"/>
    <row r="124729" ht="13.5" customHeight="1"/>
    <row r="124731" ht="13.5" customHeight="1"/>
    <row r="124733" ht="13.5" customHeight="1"/>
    <row r="124735" ht="13.5" customHeight="1"/>
    <row r="124737" ht="13.5" customHeight="1"/>
    <row r="124739" ht="13.5" customHeight="1"/>
    <row r="124741" ht="13.5" customHeight="1"/>
    <row r="124743" ht="13.5" customHeight="1"/>
    <row r="124745" ht="13.5" customHeight="1"/>
    <row r="124747" ht="13.5" customHeight="1"/>
    <row r="124749" ht="13.5" customHeight="1"/>
    <row r="124751" ht="13.5" customHeight="1"/>
    <row r="124753" ht="13.5" customHeight="1"/>
    <row r="124755" ht="13.5" customHeight="1"/>
    <row r="124757" ht="13.5" customHeight="1"/>
    <row r="124759" ht="13.5" customHeight="1"/>
    <row r="124761" ht="13.5" customHeight="1"/>
    <row r="124763" ht="13.5" customHeight="1"/>
    <row r="124765" ht="13.5" customHeight="1"/>
    <row r="124767" ht="13.5" customHeight="1"/>
    <row r="124769" ht="13.5" customHeight="1"/>
    <row r="124771" ht="13.5" customHeight="1"/>
    <row r="124773" ht="13.5" customHeight="1"/>
    <row r="124775" ht="13.5" customHeight="1"/>
    <row r="124777" ht="13.5" customHeight="1"/>
    <row r="124779" ht="13.5" customHeight="1"/>
    <row r="124781" ht="13.5" customHeight="1"/>
    <row r="124783" ht="13.5" customHeight="1"/>
    <row r="124785" ht="13.5" customHeight="1"/>
    <row r="124787" ht="13.5" customHeight="1"/>
    <row r="124789" ht="13.5" customHeight="1"/>
    <row r="124791" ht="13.5" customHeight="1"/>
    <row r="124793" ht="13.5" customHeight="1"/>
    <row r="124795" ht="13.5" customHeight="1"/>
    <row r="124797" ht="13.5" customHeight="1"/>
    <row r="124799" ht="13.5" customHeight="1"/>
    <row r="124801" ht="13.5" customHeight="1"/>
    <row r="124803" ht="13.5" customHeight="1"/>
    <row r="124805" ht="13.5" customHeight="1"/>
    <row r="124807" ht="13.5" customHeight="1"/>
    <row r="124809" ht="13.5" customHeight="1"/>
    <row r="124811" ht="13.5" customHeight="1"/>
    <row r="124813" ht="13.5" customHeight="1"/>
    <row r="124815" ht="13.5" customHeight="1"/>
    <row r="124817" ht="13.5" customHeight="1"/>
    <row r="124819" ht="13.5" customHeight="1"/>
    <row r="124821" ht="13.5" customHeight="1"/>
    <row r="124823" ht="13.5" customHeight="1"/>
    <row r="124825" ht="13.5" customHeight="1"/>
    <row r="124827" ht="13.5" customHeight="1"/>
    <row r="124829" ht="13.5" customHeight="1"/>
    <row r="124831" ht="13.5" customHeight="1"/>
    <row r="124833" ht="13.5" customHeight="1"/>
    <row r="124835" ht="13.5" customHeight="1"/>
    <row r="124837" ht="13.5" customHeight="1"/>
    <row r="124839" ht="13.5" customHeight="1"/>
    <row r="124841" ht="13.5" customHeight="1"/>
    <row r="124843" ht="13.5" customHeight="1"/>
    <row r="124845" ht="13.5" customHeight="1"/>
    <row r="124847" ht="13.5" customHeight="1"/>
    <row r="124849" ht="13.5" customHeight="1"/>
    <row r="124851" ht="13.5" customHeight="1"/>
    <row r="124853" ht="13.5" customHeight="1"/>
    <row r="124855" ht="13.5" customHeight="1"/>
    <row r="124857" ht="13.5" customHeight="1"/>
    <row r="124859" ht="13.5" customHeight="1"/>
    <row r="124861" ht="13.5" customHeight="1"/>
    <row r="124863" ht="13.5" customHeight="1"/>
    <row r="124865" ht="13.5" customHeight="1"/>
    <row r="124867" ht="13.5" customHeight="1"/>
    <row r="124869" ht="13.5" customHeight="1"/>
    <row r="124871" ht="13.5" customHeight="1"/>
    <row r="124873" ht="13.5" customHeight="1"/>
    <row r="124875" ht="13.5" customHeight="1"/>
    <row r="124877" ht="13.5" customHeight="1"/>
    <row r="124879" ht="13.5" customHeight="1"/>
    <row r="124881" ht="13.5" customHeight="1"/>
    <row r="124883" ht="13.5" customHeight="1"/>
    <row r="124885" ht="13.5" customHeight="1"/>
    <row r="124887" ht="13.5" customHeight="1"/>
    <row r="124889" ht="13.5" customHeight="1"/>
    <row r="124891" ht="13.5" customHeight="1"/>
    <row r="124893" ht="13.5" customHeight="1"/>
    <row r="124895" ht="13.5" customHeight="1"/>
    <row r="124897" ht="13.5" customHeight="1"/>
    <row r="124899" ht="13.5" customHeight="1"/>
    <row r="124901" ht="13.5" customHeight="1"/>
    <row r="124903" ht="13.5" customHeight="1"/>
    <row r="124905" ht="13.5" customHeight="1"/>
    <row r="124907" ht="13.5" customHeight="1"/>
    <row r="124909" ht="13.5" customHeight="1"/>
    <row r="124911" ht="13.5" customHeight="1"/>
    <row r="124913" ht="13.5" customHeight="1"/>
    <row r="124915" ht="13.5" customHeight="1"/>
    <row r="124917" ht="13.5" customHeight="1"/>
    <row r="124919" ht="13.5" customHeight="1"/>
    <row r="124921" ht="13.5" customHeight="1"/>
    <row r="124923" ht="13.5" customHeight="1"/>
    <row r="124925" ht="13.5" customHeight="1"/>
    <row r="124927" ht="13.5" customHeight="1"/>
    <row r="124929" ht="13.5" customHeight="1"/>
    <row r="124931" ht="13.5" customHeight="1"/>
    <row r="124933" ht="13.5" customHeight="1"/>
    <row r="124935" ht="13.5" customHeight="1"/>
    <row r="124937" ht="13.5" customHeight="1"/>
    <row r="124939" ht="13.5" customHeight="1"/>
    <row r="124941" ht="13.5" customHeight="1"/>
    <row r="124943" ht="13.5" customHeight="1"/>
    <row r="124945" ht="13.5" customHeight="1"/>
    <row r="124947" ht="13.5" customHeight="1"/>
    <row r="124949" ht="13.5" customHeight="1"/>
    <row r="124951" ht="13.5" customHeight="1"/>
    <row r="124953" ht="13.5" customHeight="1"/>
    <row r="124955" ht="13.5" customHeight="1"/>
    <row r="124957" ht="13.5" customHeight="1"/>
    <row r="124959" ht="13.5" customHeight="1"/>
    <row r="124961" ht="13.5" customHeight="1"/>
    <row r="124963" ht="13.5" customHeight="1"/>
    <row r="124965" ht="13.5" customHeight="1"/>
    <row r="124967" ht="13.5" customHeight="1"/>
    <row r="124969" ht="13.5" customHeight="1"/>
    <row r="124971" ht="13.5" customHeight="1"/>
    <row r="124973" ht="13.5" customHeight="1"/>
    <row r="124975" ht="13.5" customHeight="1"/>
    <row r="124977" ht="13.5" customHeight="1"/>
    <row r="124979" ht="13.5" customHeight="1"/>
    <row r="124981" ht="13.5" customHeight="1"/>
    <row r="124983" ht="13.5" customHeight="1"/>
    <row r="124985" ht="13.5" customHeight="1"/>
    <row r="124987" ht="13.5" customHeight="1"/>
    <row r="124989" ht="13.5" customHeight="1"/>
    <row r="124991" ht="13.5" customHeight="1"/>
    <row r="124993" ht="13.5" customHeight="1"/>
    <row r="124995" ht="13.5" customHeight="1"/>
    <row r="124997" ht="13.5" customHeight="1"/>
    <row r="124999" ht="13.5" customHeight="1"/>
    <row r="125001" ht="13.5" customHeight="1"/>
    <row r="125003" ht="13.5" customHeight="1"/>
    <row r="125005" ht="13.5" customHeight="1"/>
    <row r="125007" ht="13.5" customHeight="1"/>
    <row r="125009" ht="13.5" customHeight="1"/>
    <row r="125011" ht="13.5" customHeight="1"/>
    <row r="125013" ht="13.5" customHeight="1"/>
    <row r="125015" ht="13.5" customHeight="1"/>
    <row r="125017" ht="13.5" customHeight="1"/>
    <row r="125019" ht="13.5" customHeight="1"/>
    <row r="125021" ht="13.5" customHeight="1"/>
    <row r="125023" ht="13.5" customHeight="1"/>
    <row r="125025" ht="13.5" customHeight="1"/>
    <row r="125027" ht="13.5" customHeight="1"/>
    <row r="125029" ht="13.5" customHeight="1"/>
    <row r="125031" ht="13.5" customHeight="1"/>
    <row r="125033" ht="13.5" customHeight="1"/>
    <row r="125035" ht="13.5" customHeight="1"/>
    <row r="125037" ht="13.5" customHeight="1"/>
    <row r="125039" ht="13.5" customHeight="1"/>
    <row r="125041" ht="13.5" customHeight="1"/>
    <row r="125043" ht="13.5" customHeight="1"/>
    <row r="125045" ht="13.5" customHeight="1"/>
    <row r="125047" ht="13.5" customHeight="1"/>
    <row r="125049" ht="13.5" customHeight="1"/>
    <row r="125051" ht="13.5" customHeight="1"/>
    <row r="125053" ht="13.5" customHeight="1"/>
    <row r="125055" ht="13.5" customHeight="1"/>
    <row r="125057" ht="13.5" customHeight="1"/>
    <row r="125059" ht="13.5" customHeight="1"/>
    <row r="125061" ht="13.5" customHeight="1"/>
    <row r="125063" ht="13.5" customHeight="1"/>
    <row r="125065" ht="13.5" customHeight="1"/>
    <row r="125067" ht="13.5" customHeight="1"/>
    <row r="125069" ht="13.5" customHeight="1"/>
    <row r="125071" ht="13.5" customHeight="1"/>
    <row r="125073" ht="13.5" customHeight="1"/>
    <row r="125075" ht="13.5" customHeight="1"/>
    <row r="125077" ht="13.5" customHeight="1"/>
    <row r="125079" ht="13.5" customHeight="1"/>
    <row r="125081" ht="13.5" customHeight="1"/>
    <row r="125083" ht="13.5" customHeight="1"/>
    <row r="125085" ht="13.5" customHeight="1"/>
    <row r="125087" ht="13.5" customHeight="1"/>
    <row r="125089" ht="13.5" customHeight="1"/>
    <row r="125091" ht="13.5" customHeight="1"/>
    <row r="125093" ht="13.5" customHeight="1"/>
    <row r="125095" ht="13.5" customHeight="1"/>
    <row r="125097" ht="13.5" customHeight="1"/>
    <row r="125099" ht="13.5" customHeight="1"/>
    <row r="125101" ht="13.5" customHeight="1"/>
    <row r="125103" ht="13.5" customHeight="1"/>
    <row r="125105" ht="13.5" customHeight="1"/>
    <row r="125107" ht="13.5" customHeight="1"/>
    <row r="125109" ht="13.5" customHeight="1"/>
    <row r="125111" ht="13.5" customHeight="1"/>
    <row r="125113" ht="13.5" customHeight="1"/>
    <row r="125115" ht="13.5" customHeight="1"/>
    <row r="125117" ht="13.5" customHeight="1"/>
    <row r="125119" ht="13.5" customHeight="1"/>
    <row r="125121" ht="13.5" customHeight="1"/>
    <row r="125123" ht="13.5" customHeight="1"/>
    <row r="125125" ht="13.5" customHeight="1"/>
    <row r="125127" ht="13.5" customHeight="1"/>
    <row r="125129" ht="13.5" customHeight="1"/>
    <row r="125131" ht="13.5" customHeight="1"/>
    <row r="125133" ht="13.5" customHeight="1"/>
    <row r="125135" ht="13.5" customHeight="1"/>
    <row r="125137" ht="13.5" customHeight="1"/>
    <row r="125139" ht="13.5" customHeight="1"/>
    <row r="125141" ht="13.5" customHeight="1"/>
    <row r="125143" ht="13.5" customHeight="1"/>
    <row r="125145" ht="13.5" customHeight="1"/>
    <row r="125147" ht="13.5" customHeight="1"/>
    <row r="125149" ht="13.5" customHeight="1"/>
    <row r="125151" ht="13.5" customHeight="1"/>
    <row r="125153" ht="13.5" customHeight="1"/>
    <row r="125155" ht="13.5" customHeight="1"/>
    <row r="125157" ht="13.5" customHeight="1"/>
    <row r="125159" ht="13.5" customHeight="1"/>
    <row r="125161" ht="13.5" customHeight="1"/>
    <row r="125163" ht="13.5" customHeight="1"/>
    <row r="125165" ht="13.5" customHeight="1"/>
    <row r="125167" ht="13.5" customHeight="1"/>
    <row r="125169" ht="13.5" customHeight="1"/>
    <row r="125171" ht="13.5" customHeight="1"/>
    <row r="125173" ht="13.5" customHeight="1"/>
    <row r="125175" ht="13.5" customHeight="1"/>
    <row r="125177" ht="13.5" customHeight="1"/>
    <row r="125179" ht="13.5" customHeight="1"/>
    <row r="125181" ht="13.5" customHeight="1"/>
    <row r="125183" ht="13.5" customHeight="1"/>
    <row r="125185" ht="13.5" customHeight="1"/>
    <row r="125187" ht="13.5" customHeight="1"/>
    <row r="125189" ht="13.5" customHeight="1"/>
    <row r="125191" ht="13.5" customHeight="1"/>
    <row r="125193" ht="13.5" customHeight="1"/>
    <row r="125195" ht="13.5" customHeight="1"/>
    <row r="125197" ht="13.5" customHeight="1"/>
    <row r="125199" ht="13.5" customHeight="1"/>
    <row r="125201" ht="13.5" customHeight="1"/>
    <row r="125203" ht="13.5" customHeight="1"/>
    <row r="125205" ht="13.5" customHeight="1"/>
    <row r="125207" ht="13.5" customHeight="1"/>
    <row r="125209" ht="13.5" customHeight="1"/>
    <row r="125211" ht="13.5" customHeight="1"/>
    <row r="125213" ht="13.5" customHeight="1"/>
    <row r="125215" ht="13.5" customHeight="1"/>
    <row r="125217" ht="13.5" customHeight="1"/>
    <row r="125219" ht="13.5" customHeight="1"/>
    <row r="125221" ht="13.5" customHeight="1"/>
    <row r="125223" ht="13.5" customHeight="1"/>
    <row r="125225" ht="13.5" customHeight="1"/>
    <row r="125227" ht="13.5" customHeight="1"/>
    <row r="125229" ht="13.5" customHeight="1"/>
    <row r="125231" ht="13.5" customHeight="1"/>
    <row r="125233" ht="13.5" customHeight="1"/>
    <row r="125235" ht="13.5" customHeight="1"/>
    <row r="125237" ht="13.5" customHeight="1"/>
    <row r="125239" ht="13.5" customHeight="1"/>
    <row r="125241" ht="13.5" customHeight="1"/>
    <row r="125243" ht="13.5" customHeight="1"/>
    <row r="125245" ht="13.5" customHeight="1"/>
    <row r="125247" ht="13.5" customHeight="1"/>
    <row r="125249" ht="13.5" customHeight="1"/>
    <row r="125251" ht="13.5" customHeight="1"/>
    <row r="125253" ht="13.5" customHeight="1"/>
    <row r="125255" ht="13.5" customHeight="1"/>
    <row r="125257" ht="13.5" customHeight="1"/>
    <row r="125259" ht="13.5" customHeight="1"/>
    <row r="125261" ht="13.5" customHeight="1"/>
    <row r="125263" ht="13.5" customHeight="1"/>
    <row r="125265" ht="13.5" customHeight="1"/>
    <row r="125267" ht="13.5" customHeight="1"/>
    <row r="125269" ht="13.5" customHeight="1"/>
    <row r="125271" ht="13.5" customHeight="1"/>
    <row r="125273" ht="13.5" customHeight="1"/>
    <row r="125275" ht="13.5" customHeight="1"/>
    <row r="125277" ht="13.5" customHeight="1"/>
    <row r="125279" ht="13.5" customHeight="1"/>
    <row r="125281" ht="13.5" customHeight="1"/>
    <row r="125283" ht="13.5" customHeight="1"/>
    <row r="125285" ht="13.5" customHeight="1"/>
    <row r="125287" ht="13.5" customHeight="1"/>
    <row r="125289" ht="13.5" customHeight="1"/>
    <row r="125291" ht="13.5" customHeight="1"/>
    <row r="125293" ht="13.5" customHeight="1"/>
    <row r="125295" ht="13.5" customHeight="1"/>
    <row r="125297" ht="13.5" customHeight="1"/>
    <row r="125299" ht="13.5" customHeight="1"/>
    <row r="125301" ht="13.5" customHeight="1"/>
    <row r="125303" ht="13.5" customHeight="1"/>
    <row r="125305" ht="13.5" customHeight="1"/>
    <row r="125307" ht="13.5" customHeight="1"/>
    <row r="125309" ht="13.5" customHeight="1"/>
    <row r="125311" ht="13.5" customHeight="1"/>
    <row r="125313" ht="13.5" customHeight="1"/>
    <row r="125315" ht="13.5" customHeight="1"/>
    <row r="125317" ht="13.5" customHeight="1"/>
    <row r="125319" ht="13.5" customHeight="1"/>
    <row r="125321" ht="13.5" customHeight="1"/>
    <row r="125323" ht="13.5" customHeight="1"/>
    <row r="125325" ht="13.5" customHeight="1"/>
    <row r="125327" ht="13.5" customHeight="1"/>
    <row r="125329" ht="13.5" customHeight="1"/>
    <row r="125331" ht="13.5" customHeight="1"/>
    <row r="125333" ht="13.5" customHeight="1"/>
    <row r="125335" ht="13.5" customHeight="1"/>
    <row r="125337" ht="13.5" customHeight="1"/>
    <row r="125339" ht="13.5" customHeight="1"/>
    <row r="125341" ht="13.5" customHeight="1"/>
    <row r="125343" ht="13.5" customHeight="1"/>
    <row r="125345" ht="13.5" customHeight="1"/>
    <row r="125347" ht="13.5" customHeight="1"/>
    <row r="125349" ht="13.5" customHeight="1"/>
    <row r="125351" ht="13.5" customHeight="1"/>
    <row r="125353" ht="13.5" customHeight="1"/>
    <row r="125355" ht="13.5" customHeight="1"/>
    <row r="125357" ht="13.5" customHeight="1"/>
    <row r="125359" ht="13.5" customHeight="1"/>
    <row r="125361" ht="13.5" customHeight="1"/>
    <row r="125363" ht="13.5" customHeight="1"/>
    <row r="125365" ht="13.5" customHeight="1"/>
    <row r="125367" ht="13.5" customHeight="1"/>
    <row r="125369" ht="13.5" customHeight="1"/>
    <row r="125371" ht="13.5" customHeight="1"/>
    <row r="125373" ht="13.5" customHeight="1"/>
    <row r="125375" ht="13.5" customHeight="1"/>
    <row r="125377" ht="13.5" customHeight="1"/>
    <row r="125379" ht="13.5" customHeight="1"/>
    <row r="125381" ht="13.5" customHeight="1"/>
    <row r="125383" ht="13.5" customHeight="1"/>
    <row r="125385" ht="13.5" customHeight="1"/>
    <row r="125387" ht="13.5" customHeight="1"/>
    <row r="125389" ht="13.5" customHeight="1"/>
    <row r="125391" ht="13.5" customHeight="1"/>
    <row r="125393" ht="13.5" customHeight="1"/>
    <row r="125395" ht="13.5" customHeight="1"/>
    <row r="125397" ht="13.5" customHeight="1"/>
    <row r="125399" ht="13.5" customHeight="1"/>
    <row r="125401" ht="13.5" customHeight="1"/>
    <row r="125403" ht="13.5" customHeight="1"/>
    <row r="125405" ht="13.5" customHeight="1"/>
    <row r="125407" ht="13.5" customHeight="1"/>
    <row r="125409" ht="13.5" customHeight="1"/>
    <row r="125411" ht="13.5" customHeight="1"/>
    <row r="125413" ht="13.5" customHeight="1"/>
    <row r="125415" ht="13.5" customHeight="1"/>
    <row r="125417" ht="13.5" customHeight="1"/>
    <row r="125419" ht="13.5" customHeight="1"/>
    <row r="125421" ht="13.5" customHeight="1"/>
    <row r="125423" ht="13.5" customHeight="1"/>
    <row r="125425" ht="13.5" customHeight="1"/>
    <row r="125427" ht="13.5" customHeight="1"/>
    <row r="125429" ht="13.5" customHeight="1"/>
    <row r="125431" ht="13.5" customHeight="1"/>
    <row r="125433" ht="13.5" customHeight="1"/>
    <row r="125435" ht="13.5" customHeight="1"/>
    <row r="125437" ht="13.5" customHeight="1"/>
    <row r="125439" ht="13.5" customHeight="1"/>
    <row r="125441" ht="13.5" customHeight="1"/>
    <row r="125443" ht="13.5" customHeight="1"/>
    <row r="125445" ht="13.5" customHeight="1"/>
    <row r="125447" ht="13.5" customHeight="1"/>
    <row r="125449" ht="13.5" customHeight="1"/>
    <row r="125451" ht="13.5" customHeight="1"/>
    <row r="125453" ht="13.5" customHeight="1"/>
    <row r="125455" ht="13.5" customHeight="1"/>
    <row r="125457" ht="13.5" customHeight="1"/>
    <row r="125459" ht="13.5" customHeight="1"/>
    <row r="125461" ht="13.5" customHeight="1"/>
    <row r="125463" ht="13.5" customHeight="1"/>
    <row r="125465" ht="13.5" customHeight="1"/>
    <row r="125467" ht="13.5" customHeight="1"/>
    <row r="125469" ht="13.5" customHeight="1"/>
    <row r="125471" ht="13.5" customHeight="1"/>
    <row r="125473" ht="13.5" customHeight="1"/>
    <row r="125475" ht="13.5" customHeight="1"/>
    <row r="125477" ht="13.5" customHeight="1"/>
    <row r="125479" ht="13.5" customHeight="1"/>
    <row r="125481" ht="13.5" customHeight="1"/>
    <row r="125483" ht="13.5" customHeight="1"/>
    <row r="125485" ht="13.5" customHeight="1"/>
    <row r="125487" ht="13.5" customHeight="1"/>
    <row r="125489" ht="13.5" customHeight="1"/>
    <row r="125491" ht="13.5" customHeight="1"/>
    <row r="125493" ht="13.5" customHeight="1"/>
    <row r="125495" ht="13.5" customHeight="1"/>
    <row r="125497" ht="13.5" customHeight="1"/>
    <row r="125499" ht="13.5" customHeight="1"/>
    <row r="125501" ht="13.5" customHeight="1"/>
    <row r="125503" ht="13.5" customHeight="1"/>
    <row r="125505" ht="13.5" customHeight="1"/>
    <row r="125507" ht="13.5" customHeight="1"/>
    <row r="125509" ht="13.5" customHeight="1"/>
    <row r="125511" ht="13.5" customHeight="1"/>
    <row r="125513" ht="13.5" customHeight="1"/>
    <row r="125515" ht="13.5" customHeight="1"/>
    <row r="125517" ht="13.5" customHeight="1"/>
    <row r="125519" ht="13.5" customHeight="1"/>
    <row r="125521" ht="13.5" customHeight="1"/>
    <row r="125523" ht="13.5" customHeight="1"/>
    <row r="125525" ht="13.5" customHeight="1"/>
    <row r="125527" ht="13.5" customHeight="1"/>
    <row r="125529" ht="13.5" customHeight="1"/>
    <row r="125531" ht="13.5" customHeight="1"/>
    <row r="125533" ht="13.5" customHeight="1"/>
    <row r="125535" ht="13.5" customHeight="1"/>
    <row r="125537" ht="13.5" customHeight="1"/>
    <row r="125539" ht="13.5" customHeight="1"/>
    <row r="125541" ht="13.5" customHeight="1"/>
    <row r="125543" ht="13.5" customHeight="1"/>
    <row r="125545" ht="13.5" customHeight="1"/>
    <row r="125547" ht="13.5" customHeight="1"/>
    <row r="125549" ht="13.5" customHeight="1"/>
    <row r="125551" ht="13.5" customHeight="1"/>
    <row r="125553" ht="13.5" customHeight="1"/>
    <row r="125555" ht="13.5" customHeight="1"/>
    <row r="125557" ht="13.5" customHeight="1"/>
    <row r="125559" ht="13.5" customHeight="1"/>
    <row r="125561" ht="13.5" customHeight="1"/>
    <row r="125563" ht="13.5" customHeight="1"/>
    <row r="125565" ht="13.5" customHeight="1"/>
    <row r="125567" ht="13.5" customHeight="1"/>
    <row r="125569" ht="13.5" customHeight="1"/>
    <row r="125571" ht="13.5" customHeight="1"/>
    <row r="125573" ht="13.5" customHeight="1"/>
    <row r="125575" ht="13.5" customHeight="1"/>
    <row r="125577" ht="13.5" customHeight="1"/>
    <row r="125579" ht="13.5" customHeight="1"/>
    <row r="125581" ht="13.5" customHeight="1"/>
    <row r="125583" ht="13.5" customHeight="1"/>
    <row r="125585" ht="13.5" customHeight="1"/>
    <row r="125587" ht="13.5" customHeight="1"/>
    <row r="125589" ht="13.5" customHeight="1"/>
    <row r="125591" ht="13.5" customHeight="1"/>
    <row r="125593" ht="13.5" customHeight="1"/>
    <row r="125595" ht="13.5" customHeight="1"/>
    <row r="125597" ht="13.5" customHeight="1"/>
    <row r="125599" ht="13.5" customHeight="1"/>
    <row r="125601" ht="13.5" customHeight="1"/>
    <row r="125603" ht="13.5" customHeight="1"/>
    <row r="125605" ht="13.5" customHeight="1"/>
    <row r="125607" ht="13.5" customHeight="1"/>
    <row r="125609" ht="13.5" customHeight="1"/>
    <row r="125611" ht="13.5" customHeight="1"/>
    <row r="125613" ht="13.5" customHeight="1"/>
    <row r="125615" ht="13.5" customHeight="1"/>
    <row r="125617" ht="13.5" customHeight="1"/>
    <row r="125619" ht="13.5" customHeight="1"/>
    <row r="125621" ht="13.5" customHeight="1"/>
    <row r="125623" ht="13.5" customHeight="1"/>
    <row r="125625" ht="13.5" customHeight="1"/>
    <row r="125627" ht="13.5" customHeight="1"/>
    <row r="125629" ht="13.5" customHeight="1"/>
    <row r="125631" ht="13.5" customHeight="1"/>
    <row r="125633" ht="13.5" customHeight="1"/>
    <row r="125635" ht="13.5" customHeight="1"/>
    <row r="125637" ht="13.5" customHeight="1"/>
    <row r="125639" ht="13.5" customHeight="1"/>
    <row r="125641" ht="13.5" customHeight="1"/>
    <row r="125643" ht="13.5" customHeight="1"/>
    <row r="125645" ht="13.5" customHeight="1"/>
    <row r="125647" ht="13.5" customHeight="1"/>
    <row r="125649" ht="13.5" customHeight="1"/>
    <row r="125651" ht="13.5" customHeight="1"/>
    <row r="125653" ht="13.5" customHeight="1"/>
    <row r="125655" ht="13.5" customHeight="1"/>
    <row r="125657" ht="13.5" customHeight="1"/>
    <row r="125659" ht="13.5" customHeight="1"/>
    <row r="125661" ht="13.5" customHeight="1"/>
    <row r="125663" ht="13.5" customHeight="1"/>
    <row r="125665" ht="13.5" customHeight="1"/>
    <row r="125667" ht="13.5" customHeight="1"/>
    <row r="125669" ht="13.5" customHeight="1"/>
    <row r="125671" ht="13.5" customHeight="1"/>
    <row r="125673" ht="13.5" customHeight="1"/>
    <row r="125675" ht="13.5" customHeight="1"/>
    <row r="125677" ht="13.5" customHeight="1"/>
    <row r="125679" ht="13.5" customHeight="1"/>
    <row r="125681" ht="13.5" customHeight="1"/>
    <row r="125683" ht="13.5" customHeight="1"/>
    <row r="125685" ht="13.5" customHeight="1"/>
    <row r="125687" ht="13.5" customHeight="1"/>
    <row r="125689" ht="13.5" customHeight="1"/>
    <row r="125691" ht="13.5" customHeight="1"/>
    <row r="125693" ht="13.5" customHeight="1"/>
    <row r="125695" ht="13.5" customHeight="1"/>
    <row r="125697" ht="13.5" customHeight="1"/>
    <row r="125699" ht="13.5" customHeight="1"/>
    <row r="125701" ht="13.5" customHeight="1"/>
    <row r="125703" ht="13.5" customHeight="1"/>
    <row r="125705" ht="13.5" customHeight="1"/>
    <row r="125707" ht="13.5" customHeight="1"/>
    <row r="125709" ht="13.5" customHeight="1"/>
    <row r="125711" ht="13.5" customHeight="1"/>
    <row r="125713" ht="13.5" customHeight="1"/>
    <row r="125715" ht="13.5" customHeight="1"/>
    <row r="125717" ht="13.5" customHeight="1"/>
    <row r="125719" ht="13.5" customHeight="1"/>
    <row r="125721" ht="13.5" customHeight="1"/>
    <row r="125723" ht="13.5" customHeight="1"/>
    <row r="125725" ht="13.5" customHeight="1"/>
    <row r="125727" ht="13.5" customHeight="1"/>
    <row r="125729" ht="13.5" customHeight="1"/>
    <row r="125731" ht="13.5" customHeight="1"/>
    <row r="125733" ht="13.5" customHeight="1"/>
    <row r="125735" ht="13.5" customHeight="1"/>
    <row r="125737" ht="13.5" customHeight="1"/>
    <row r="125739" ht="13.5" customHeight="1"/>
    <row r="125741" ht="13.5" customHeight="1"/>
    <row r="125743" ht="13.5" customHeight="1"/>
    <row r="125745" ht="13.5" customHeight="1"/>
    <row r="125747" ht="13.5" customHeight="1"/>
    <row r="125749" ht="13.5" customHeight="1"/>
    <row r="125751" ht="13.5" customHeight="1"/>
    <row r="125753" ht="13.5" customHeight="1"/>
    <row r="125755" ht="13.5" customHeight="1"/>
    <row r="125757" ht="13.5" customHeight="1"/>
    <row r="125759" ht="13.5" customHeight="1"/>
    <row r="125761" ht="13.5" customHeight="1"/>
    <row r="125763" ht="13.5" customHeight="1"/>
    <row r="125765" ht="13.5" customHeight="1"/>
    <row r="125767" ht="13.5" customHeight="1"/>
    <row r="125769" ht="13.5" customHeight="1"/>
    <row r="125771" ht="13.5" customHeight="1"/>
    <row r="125773" ht="13.5" customHeight="1"/>
    <row r="125775" ht="13.5" customHeight="1"/>
    <row r="125777" ht="13.5" customHeight="1"/>
    <row r="125779" ht="13.5" customHeight="1"/>
    <row r="125781" ht="13.5" customHeight="1"/>
    <row r="125783" ht="13.5" customHeight="1"/>
    <row r="125785" ht="13.5" customHeight="1"/>
    <row r="125787" ht="13.5" customHeight="1"/>
    <row r="125789" ht="13.5" customHeight="1"/>
    <row r="125791" ht="13.5" customHeight="1"/>
    <row r="125793" ht="13.5" customHeight="1"/>
    <row r="125795" ht="13.5" customHeight="1"/>
    <row r="125797" ht="13.5" customHeight="1"/>
    <row r="125799" ht="13.5" customHeight="1"/>
    <row r="125801" ht="13.5" customHeight="1"/>
    <row r="125803" ht="13.5" customHeight="1"/>
    <row r="125805" ht="13.5" customHeight="1"/>
    <row r="125807" ht="13.5" customHeight="1"/>
    <row r="125809" ht="13.5" customHeight="1"/>
    <row r="125811" ht="13.5" customHeight="1"/>
    <row r="125813" ht="13.5" customHeight="1"/>
    <row r="125815" ht="13.5" customHeight="1"/>
    <row r="125817" ht="13.5" customHeight="1"/>
    <row r="125819" ht="13.5" customHeight="1"/>
    <row r="125821" ht="13.5" customHeight="1"/>
    <row r="125823" ht="13.5" customHeight="1"/>
    <row r="125825" ht="13.5" customHeight="1"/>
    <row r="125827" ht="13.5" customHeight="1"/>
    <row r="125829" ht="13.5" customHeight="1"/>
    <row r="125831" ht="13.5" customHeight="1"/>
    <row r="125833" ht="13.5" customHeight="1"/>
    <row r="125835" ht="13.5" customHeight="1"/>
    <row r="125837" ht="13.5" customHeight="1"/>
    <row r="125839" ht="13.5" customHeight="1"/>
    <row r="125841" ht="13.5" customHeight="1"/>
    <row r="125843" ht="13.5" customHeight="1"/>
    <row r="125845" ht="13.5" customHeight="1"/>
    <row r="125847" ht="13.5" customHeight="1"/>
    <row r="125849" ht="13.5" customHeight="1"/>
    <row r="125851" ht="13.5" customHeight="1"/>
    <row r="125853" ht="13.5" customHeight="1"/>
    <row r="125855" ht="13.5" customHeight="1"/>
    <row r="125857" ht="13.5" customHeight="1"/>
    <row r="125859" ht="13.5" customHeight="1"/>
    <row r="125861" ht="13.5" customHeight="1"/>
    <row r="125863" ht="13.5" customHeight="1"/>
    <row r="125865" ht="13.5" customHeight="1"/>
    <row r="125867" ht="13.5" customHeight="1"/>
    <row r="125869" ht="13.5" customHeight="1"/>
    <row r="125871" ht="13.5" customHeight="1"/>
    <row r="125873" ht="13.5" customHeight="1"/>
    <row r="125875" ht="13.5" customHeight="1"/>
    <row r="125877" ht="13.5" customHeight="1"/>
    <row r="125879" ht="13.5" customHeight="1"/>
    <row r="125881" ht="13.5" customHeight="1"/>
    <row r="125883" ht="13.5" customHeight="1"/>
    <row r="125885" ht="13.5" customHeight="1"/>
    <row r="125887" ht="13.5" customHeight="1"/>
    <row r="125889" ht="13.5" customHeight="1"/>
    <row r="125891" ht="13.5" customHeight="1"/>
    <row r="125893" ht="13.5" customHeight="1"/>
    <row r="125895" ht="13.5" customHeight="1"/>
    <row r="125897" ht="13.5" customHeight="1"/>
    <row r="125899" ht="13.5" customHeight="1"/>
    <row r="125901" ht="13.5" customHeight="1"/>
    <row r="125903" ht="13.5" customHeight="1"/>
    <row r="125905" ht="13.5" customHeight="1"/>
    <row r="125907" ht="13.5" customHeight="1"/>
    <row r="125909" ht="13.5" customHeight="1"/>
    <row r="125911" ht="13.5" customHeight="1"/>
    <row r="125913" ht="13.5" customHeight="1"/>
    <row r="125915" ht="13.5" customHeight="1"/>
    <row r="125917" ht="13.5" customHeight="1"/>
    <row r="125919" ht="13.5" customHeight="1"/>
    <row r="125921" ht="13.5" customHeight="1"/>
    <row r="125923" ht="13.5" customHeight="1"/>
    <row r="125925" ht="13.5" customHeight="1"/>
    <row r="125927" ht="13.5" customHeight="1"/>
    <row r="125929" ht="13.5" customHeight="1"/>
    <row r="125931" ht="13.5" customHeight="1"/>
    <row r="125933" ht="13.5" customHeight="1"/>
    <row r="125935" ht="13.5" customHeight="1"/>
    <row r="125937" ht="13.5" customHeight="1"/>
    <row r="125939" ht="13.5" customHeight="1"/>
    <row r="125941" ht="13.5" customHeight="1"/>
    <row r="125943" ht="13.5" customHeight="1"/>
    <row r="125945" ht="13.5" customHeight="1"/>
    <row r="125947" ht="13.5" customHeight="1"/>
    <row r="125949" ht="13.5" customHeight="1"/>
    <row r="125951" ht="13.5" customHeight="1"/>
    <row r="125953" ht="13.5" customHeight="1"/>
    <row r="125955" ht="13.5" customHeight="1"/>
    <row r="125957" ht="13.5" customHeight="1"/>
    <row r="125959" ht="13.5" customHeight="1"/>
    <row r="125961" ht="13.5" customHeight="1"/>
    <row r="125963" ht="13.5" customHeight="1"/>
    <row r="125965" ht="13.5" customHeight="1"/>
    <row r="125967" ht="13.5" customHeight="1"/>
    <row r="125969" ht="13.5" customHeight="1"/>
    <row r="125971" ht="13.5" customHeight="1"/>
    <row r="125973" ht="13.5" customHeight="1"/>
    <row r="125975" ht="13.5" customHeight="1"/>
    <row r="125977" ht="13.5" customHeight="1"/>
    <row r="125979" ht="13.5" customHeight="1"/>
    <row r="125981" ht="13.5" customHeight="1"/>
    <row r="125983" ht="13.5" customHeight="1"/>
    <row r="125985" ht="13.5" customHeight="1"/>
    <row r="125987" ht="13.5" customHeight="1"/>
    <row r="125989" ht="13.5" customHeight="1"/>
    <row r="125991" ht="13.5" customHeight="1"/>
    <row r="125993" ht="13.5" customHeight="1"/>
    <row r="125995" ht="13.5" customHeight="1"/>
    <row r="125997" ht="13.5" customHeight="1"/>
    <row r="125999" ht="13.5" customHeight="1"/>
    <row r="126001" ht="13.5" customHeight="1"/>
    <row r="126003" ht="13.5" customHeight="1"/>
    <row r="126005" ht="13.5" customHeight="1"/>
    <row r="126007" ht="13.5" customHeight="1"/>
    <row r="126009" ht="13.5" customHeight="1"/>
    <row r="126011" ht="13.5" customHeight="1"/>
    <row r="126013" ht="13.5" customHeight="1"/>
    <row r="126015" ht="13.5" customHeight="1"/>
    <row r="126017" ht="13.5" customHeight="1"/>
    <row r="126019" ht="13.5" customHeight="1"/>
    <row r="126021" ht="13.5" customHeight="1"/>
    <row r="126023" ht="13.5" customHeight="1"/>
    <row r="126025" ht="13.5" customHeight="1"/>
    <row r="126027" ht="13.5" customHeight="1"/>
    <row r="126029" ht="13.5" customHeight="1"/>
    <row r="126031" ht="13.5" customHeight="1"/>
    <row r="126033" ht="13.5" customHeight="1"/>
    <row r="126035" ht="13.5" customHeight="1"/>
    <row r="126037" ht="13.5" customHeight="1"/>
    <row r="126039" ht="13.5" customHeight="1"/>
    <row r="126041" ht="13.5" customHeight="1"/>
    <row r="126043" ht="13.5" customHeight="1"/>
    <row r="126045" ht="13.5" customHeight="1"/>
    <row r="126047" ht="13.5" customHeight="1"/>
    <row r="126049" ht="13.5" customHeight="1"/>
    <row r="126051" ht="13.5" customHeight="1"/>
    <row r="126053" ht="13.5" customHeight="1"/>
    <row r="126055" ht="13.5" customHeight="1"/>
    <row r="126057" ht="13.5" customHeight="1"/>
    <row r="126059" ht="13.5" customHeight="1"/>
    <row r="126061" ht="13.5" customHeight="1"/>
    <row r="126063" ht="13.5" customHeight="1"/>
    <row r="126065" ht="13.5" customHeight="1"/>
    <row r="126067" ht="13.5" customHeight="1"/>
    <row r="126069" ht="13.5" customHeight="1"/>
    <row r="126071" ht="13.5" customHeight="1"/>
    <row r="126073" ht="13.5" customHeight="1"/>
    <row r="126075" ht="13.5" customHeight="1"/>
    <row r="126077" ht="13.5" customHeight="1"/>
    <row r="126079" ht="13.5" customHeight="1"/>
    <row r="126081" ht="13.5" customHeight="1"/>
    <row r="126083" ht="13.5" customHeight="1"/>
    <row r="126085" ht="13.5" customHeight="1"/>
    <row r="126087" ht="13.5" customHeight="1"/>
    <row r="126089" ht="13.5" customHeight="1"/>
    <row r="126091" ht="13.5" customHeight="1"/>
    <row r="126093" ht="13.5" customHeight="1"/>
    <row r="126095" ht="13.5" customHeight="1"/>
    <row r="126097" ht="13.5" customHeight="1"/>
    <row r="126099" ht="13.5" customHeight="1"/>
    <row r="126101" ht="13.5" customHeight="1"/>
    <row r="126103" ht="13.5" customHeight="1"/>
    <row r="126105" ht="13.5" customHeight="1"/>
    <row r="126107" ht="13.5" customHeight="1"/>
    <row r="126109" ht="13.5" customHeight="1"/>
    <row r="126111" ht="13.5" customHeight="1"/>
    <row r="126113" ht="13.5" customHeight="1"/>
    <row r="126115" ht="13.5" customHeight="1"/>
    <row r="126117" ht="13.5" customHeight="1"/>
    <row r="126119" ht="13.5" customHeight="1"/>
    <row r="126121" ht="13.5" customHeight="1"/>
    <row r="126123" ht="13.5" customHeight="1"/>
    <row r="126125" ht="13.5" customHeight="1"/>
    <row r="126127" ht="13.5" customHeight="1"/>
    <row r="126129" ht="13.5" customHeight="1"/>
    <row r="126131" ht="13.5" customHeight="1"/>
    <row r="126133" ht="13.5" customHeight="1"/>
    <row r="126135" ht="13.5" customHeight="1"/>
    <row r="126137" ht="13.5" customHeight="1"/>
    <row r="126139" ht="13.5" customHeight="1"/>
    <row r="126141" ht="13.5" customHeight="1"/>
    <row r="126143" ht="13.5" customHeight="1"/>
    <row r="126145" ht="13.5" customHeight="1"/>
    <row r="126147" ht="13.5" customHeight="1"/>
    <row r="126149" ht="13.5" customHeight="1"/>
    <row r="126151" ht="13.5" customHeight="1"/>
    <row r="126153" ht="13.5" customHeight="1"/>
    <row r="126155" ht="13.5" customHeight="1"/>
    <row r="126157" ht="13.5" customHeight="1"/>
    <row r="126159" ht="13.5" customHeight="1"/>
    <row r="126161" ht="13.5" customHeight="1"/>
    <row r="126163" ht="13.5" customHeight="1"/>
    <row r="126165" ht="13.5" customHeight="1"/>
    <row r="126167" ht="13.5" customHeight="1"/>
    <row r="126169" ht="13.5" customHeight="1"/>
    <row r="126171" ht="13.5" customHeight="1"/>
    <row r="126173" ht="13.5" customHeight="1"/>
    <row r="126175" ht="13.5" customHeight="1"/>
    <row r="126177" ht="13.5" customHeight="1"/>
    <row r="126179" ht="13.5" customHeight="1"/>
    <row r="126181" ht="13.5" customHeight="1"/>
    <row r="126183" ht="13.5" customHeight="1"/>
    <row r="126185" ht="13.5" customHeight="1"/>
    <row r="126187" ht="13.5" customHeight="1"/>
    <row r="126189" ht="13.5" customHeight="1"/>
    <row r="126191" ht="13.5" customHeight="1"/>
    <row r="126193" ht="13.5" customHeight="1"/>
    <row r="126195" ht="13.5" customHeight="1"/>
    <row r="126197" ht="13.5" customHeight="1"/>
    <row r="126199" ht="13.5" customHeight="1"/>
    <row r="126201" ht="13.5" customHeight="1"/>
    <row r="126203" ht="13.5" customHeight="1"/>
    <row r="126205" ht="13.5" customHeight="1"/>
    <row r="126207" ht="13.5" customHeight="1"/>
    <row r="126209" ht="13.5" customHeight="1"/>
    <row r="126211" ht="13.5" customHeight="1"/>
    <row r="126213" ht="13.5" customHeight="1"/>
    <row r="126215" ht="13.5" customHeight="1"/>
    <row r="126217" ht="13.5" customHeight="1"/>
    <row r="126219" ht="13.5" customHeight="1"/>
    <row r="126221" ht="13.5" customHeight="1"/>
    <row r="126223" ht="13.5" customHeight="1"/>
    <row r="126225" ht="13.5" customHeight="1"/>
    <row r="126227" ht="13.5" customHeight="1"/>
    <row r="126229" ht="13.5" customHeight="1"/>
    <row r="126231" ht="13.5" customHeight="1"/>
    <row r="126233" ht="13.5" customHeight="1"/>
    <row r="126235" ht="13.5" customHeight="1"/>
    <row r="126237" ht="13.5" customHeight="1"/>
    <row r="126239" ht="13.5" customHeight="1"/>
    <row r="126241" ht="13.5" customHeight="1"/>
    <row r="126243" ht="13.5" customHeight="1"/>
    <row r="126245" ht="13.5" customHeight="1"/>
    <row r="126247" ht="13.5" customHeight="1"/>
    <row r="126249" ht="13.5" customHeight="1"/>
    <row r="126251" ht="13.5" customHeight="1"/>
    <row r="126253" ht="13.5" customHeight="1"/>
    <row r="126255" ht="13.5" customHeight="1"/>
    <row r="126257" ht="13.5" customHeight="1"/>
    <row r="126259" ht="13.5" customHeight="1"/>
    <row r="126261" ht="13.5" customHeight="1"/>
    <row r="126263" ht="13.5" customHeight="1"/>
    <row r="126265" ht="13.5" customHeight="1"/>
    <row r="126267" ht="13.5" customHeight="1"/>
    <row r="126269" ht="13.5" customHeight="1"/>
    <row r="126271" ht="13.5" customHeight="1"/>
    <row r="126273" ht="13.5" customHeight="1"/>
    <row r="126275" ht="13.5" customHeight="1"/>
    <row r="126277" ht="13.5" customHeight="1"/>
    <row r="126279" ht="13.5" customHeight="1"/>
    <row r="126281" ht="13.5" customHeight="1"/>
    <row r="126283" ht="13.5" customHeight="1"/>
    <row r="126285" ht="13.5" customHeight="1"/>
    <row r="126287" ht="13.5" customHeight="1"/>
    <row r="126289" ht="13.5" customHeight="1"/>
    <row r="126291" ht="13.5" customHeight="1"/>
    <row r="126293" ht="13.5" customHeight="1"/>
    <row r="126295" ht="13.5" customHeight="1"/>
    <row r="126297" ht="13.5" customHeight="1"/>
    <row r="126299" ht="13.5" customHeight="1"/>
    <row r="126301" ht="13.5" customHeight="1"/>
    <row r="126303" ht="13.5" customHeight="1"/>
    <row r="126305" ht="13.5" customHeight="1"/>
    <row r="126307" ht="13.5" customHeight="1"/>
    <row r="126309" ht="13.5" customHeight="1"/>
    <row r="126311" ht="13.5" customHeight="1"/>
    <row r="126313" ht="13.5" customHeight="1"/>
    <row r="126315" ht="13.5" customHeight="1"/>
    <row r="126317" ht="13.5" customHeight="1"/>
    <row r="126319" ht="13.5" customHeight="1"/>
    <row r="126321" ht="13.5" customHeight="1"/>
    <row r="126323" ht="13.5" customHeight="1"/>
    <row r="126325" ht="13.5" customHeight="1"/>
    <row r="126327" ht="13.5" customHeight="1"/>
    <row r="126329" ht="13.5" customHeight="1"/>
    <row r="126331" ht="13.5" customHeight="1"/>
    <row r="126333" ht="13.5" customHeight="1"/>
    <row r="126335" ht="13.5" customHeight="1"/>
    <row r="126337" ht="13.5" customHeight="1"/>
    <row r="126339" ht="13.5" customHeight="1"/>
    <row r="126341" ht="13.5" customHeight="1"/>
    <row r="126343" ht="13.5" customHeight="1"/>
    <row r="126345" ht="13.5" customHeight="1"/>
    <row r="126347" ht="13.5" customHeight="1"/>
    <row r="126349" ht="13.5" customHeight="1"/>
    <row r="126351" ht="13.5" customHeight="1"/>
    <row r="126353" ht="13.5" customHeight="1"/>
    <row r="126355" ht="13.5" customHeight="1"/>
    <row r="126357" ht="13.5" customHeight="1"/>
    <row r="126359" ht="13.5" customHeight="1"/>
    <row r="126361" ht="13.5" customHeight="1"/>
    <row r="126363" ht="13.5" customHeight="1"/>
    <row r="126365" ht="13.5" customHeight="1"/>
    <row r="126367" ht="13.5" customHeight="1"/>
    <row r="126369" ht="13.5" customHeight="1"/>
    <row r="126371" ht="13.5" customHeight="1"/>
    <row r="126373" ht="13.5" customHeight="1"/>
    <row r="126375" ht="13.5" customHeight="1"/>
    <row r="126377" ht="13.5" customHeight="1"/>
    <row r="126379" ht="13.5" customHeight="1"/>
    <row r="126381" ht="13.5" customHeight="1"/>
    <row r="126383" ht="13.5" customHeight="1"/>
    <row r="126385" ht="13.5" customHeight="1"/>
    <row r="126387" ht="13.5" customHeight="1"/>
    <row r="126389" ht="13.5" customHeight="1"/>
    <row r="126391" ht="13.5" customHeight="1"/>
    <row r="126393" ht="13.5" customHeight="1"/>
    <row r="126395" ht="13.5" customHeight="1"/>
    <row r="126397" ht="13.5" customHeight="1"/>
    <row r="126399" ht="13.5" customHeight="1"/>
    <row r="126401" ht="13.5" customHeight="1"/>
    <row r="126403" ht="13.5" customHeight="1"/>
    <row r="126405" ht="13.5" customHeight="1"/>
    <row r="126407" ht="13.5" customHeight="1"/>
    <row r="126409" ht="13.5" customHeight="1"/>
    <row r="126411" ht="13.5" customHeight="1"/>
    <row r="126413" ht="13.5" customHeight="1"/>
    <row r="126415" ht="13.5" customHeight="1"/>
    <row r="126417" ht="13.5" customHeight="1"/>
    <row r="126419" ht="13.5" customHeight="1"/>
    <row r="126421" ht="13.5" customHeight="1"/>
    <row r="126423" ht="13.5" customHeight="1"/>
    <row r="126425" ht="13.5" customHeight="1"/>
    <row r="126427" ht="13.5" customHeight="1"/>
    <row r="126429" ht="13.5" customHeight="1"/>
    <row r="126431" ht="13.5" customHeight="1"/>
    <row r="126433" ht="13.5" customHeight="1"/>
    <row r="126435" ht="13.5" customHeight="1"/>
    <row r="126437" ht="13.5" customHeight="1"/>
    <row r="126439" ht="13.5" customHeight="1"/>
    <row r="126441" ht="13.5" customHeight="1"/>
    <row r="126443" ht="13.5" customHeight="1"/>
    <row r="126445" ht="13.5" customHeight="1"/>
    <row r="126447" ht="13.5" customHeight="1"/>
    <row r="126449" ht="13.5" customHeight="1"/>
    <row r="126451" ht="13.5" customHeight="1"/>
    <row r="126453" ht="13.5" customHeight="1"/>
    <row r="126455" ht="13.5" customHeight="1"/>
    <row r="126457" ht="13.5" customHeight="1"/>
    <row r="126459" ht="13.5" customHeight="1"/>
    <row r="126461" ht="13.5" customHeight="1"/>
    <row r="126463" ht="13.5" customHeight="1"/>
    <row r="126465" ht="13.5" customHeight="1"/>
    <row r="126467" ht="13.5" customHeight="1"/>
    <row r="126469" ht="13.5" customHeight="1"/>
    <row r="126471" ht="13.5" customHeight="1"/>
    <row r="126473" ht="13.5" customHeight="1"/>
    <row r="126475" ht="13.5" customHeight="1"/>
    <row r="126477" ht="13.5" customHeight="1"/>
    <row r="126479" ht="13.5" customHeight="1"/>
    <row r="126481" ht="13.5" customHeight="1"/>
    <row r="126483" ht="13.5" customHeight="1"/>
    <row r="126485" ht="13.5" customHeight="1"/>
    <row r="126487" ht="13.5" customHeight="1"/>
    <row r="126489" ht="13.5" customHeight="1"/>
    <row r="126491" ht="13.5" customHeight="1"/>
    <row r="126493" ht="13.5" customHeight="1"/>
    <row r="126495" ht="13.5" customHeight="1"/>
    <row r="126497" ht="13.5" customHeight="1"/>
    <row r="126499" ht="13.5" customHeight="1"/>
    <row r="126501" ht="13.5" customHeight="1"/>
    <row r="126503" ht="13.5" customHeight="1"/>
    <row r="126505" ht="13.5" customHeight="1"/>
    <row r="126507" ht="13.5" customHeight="1"/>
    <row r="126509" ht="13.5" customHeight="1"/>
    <row r="126511" ht="13.5" customHeight="1"/>
    <row r="126513" ht="13.5" customHeight="1"/>
    <row r="126515" ht="13.5" customHeight="1"/>
    <row r="126517" ht="13.5" customHeight="1"/>
    <row r="126519" ht="13.5" customHeight="1"/>
    <row r="126521" ht="13.5" customHeight="1"/>
    <row r="126523" ht="13.5" customHeight="1"/>
    <row r="126525" ht="13.5" customHeight="1"/>
    <row r="126527" ht="13.5" customHeight="1"/>
    <row r="126529" ht="13.5" customHeight="1"/>
    <row r="126531" ht="13.5" customHeight="1"/>
    <row r="126533" ht="13.5" customHeight="1"/>
    <row r="126535" ht="13.5" customHeight="1"/>
    <row r="126537" ht="13.5" customHeight="1"/>
    <row r="126539" ht="13.5" customHeight="1"/>
    <row r="126541" ht="13.5" customHeight="1"/>
    <row r="126543" ht="13.5" customHeight="1"/>
    <row r="126545" ht="13.5" customHeight="1"/>
    <row r="126547" ht="13.5" customHeight="1"/>
    <row r="126549" ht="13.5" customHeight="1"/>
    <row r="126551" ht="13.5" customHeight="1"/>
    <row r="126553" ht="13.5" customHeight="1"/>
    <row r="126555" ht="13.5" customHeight="1"/>
    <row r="126557" ht="13.5" customHeight="1"/>
    <row r="126559" ht="13.5" customHeight="1"/>
    <row r="126561" ht="13.5" customHeight="1"/>
    <row r="126563" ht="13.5" customHeight="1"/>
    <row r="126565" ht="13.5" customHeight="1"/>
    <row r="126567" ht="13.5" customHeight="1"/>
    <row r="126569" ht="13.5" customHeight="1"/>
    <row r="126571" ht="13.5" customHeight="1"/>
    <row r="126573" ht="13.5" customHeight="1"/>
    <row r="126575" ht="13.5" customHeight="1"/>
    <row r="126577" ht="13.5" customHeight="1"/>
    <row r="126579" ht="13.5" customHeight="1"/>
    <row r="126581" ht="13.5" customHeight="1"/>
    <row r="126583" ht="13.5" customHeight="1"/>
    <row r="126585" ht="13.5" customHeight="1"/>
    <row r="126587" ht="13.5" customHeight="1"/>
    <row r="126589" ht="13.5" customHeight="1"/>
    <row r="126591" ht="13.5" customHeight="1"/>
    <row r="126593" ht="13.5" customHeight="1"/>
    <row r="126595" ht="13.5" customHeight="1"/>
    <row r="126597" ht="13.5" customHeight="1"/>
    <row r="126599" ht="13.5" customHeight="1"/>
    <row r="126601" ht="13.5" customHeight="1"/>
    <row r="126603" ht="13.5" customHeight="1"/>
    <row r="126605" ht="13.5" customHeight="1"/>
    <row r="126607" ht="13.5" customHeight="1"/>
    <row r="126609" ht="13.5" customHeight="1"/>
    <row r="126611" ht="13.5" customHeight="1"/>
    <row r="126613" ht="13.5" customHeight="1"/>
    <row r="126615" ht="13.5" customHeight="1"/>
    <row r="126617" ht="13.5" customHeight="1"/>
    <row r="126619" ht="13.5" customHeight="1"/>
    <row r="126621" ht="13.5" customHeight="1"/>
    <row r="126623" ht="13.5" customHeight="1"/>
    <row r="126625" ht="13.5" customHeight="1"/>
    <row r="126627" ht="13.5" customHeight="1"/>
    <row r="126629" ht="13.5" customHeight="1"/>
    <row r="126631" ht="13.5" customHeight="1"/>
    <row r="126633" ht="13.5" customHeight="1"/>
    <row r="126635" ht="13.5" customHeight="1"/>
    <row r="126637" ht="13.5" customHeight="1"/>
    <row r="126639" ht="13.5" customHeight="1"/>
    <row r="126641" ht="13.5" customHeight="1"/>
    <row r="126643" ht="13.5" customHeight="1"/>
    <row r="126645" ht="13.5" customHeight="1"/>
    <row r="126647" ht="13.5" customHeight="1"/>
    <row r="126649" ht="13.5" customHeight="1"/>
    <row r="126651" ht="13.5" customHeight="1"/>
    <row r="126653" ht="13.5" customHeight="1"/>
    <row r="126655" ht="13.5" customHeight="1"/>
    <row r="126657" ht="13.5" customHeight="1"/>
    <row r="126659" ht="13.5" customHeight="1"/>
    <row r="126661" ht="13.5" customHeight="1"/>
    <row r="126663" ht="13.5" customHeight="1"/>
    <row r="126665" ht="13.5" customHeight="1"/>
    <row r="126667" ht="13.5" customHeight="1"/>
    <row r="126669" ht="13.5" customHeight="1"/>
    <row r="126671" ht="13.5" customHeight="1"/>
    <row r="126673" ht="13.5" customHeight="1"/>
    <row r="126675" ht="13.5" customHeight="1"/>
    <row r="126677" ht="13.5" customHeight="1"/>
    <row r="126679" ht="13.5" customHeight="1"/>
    <row r="126681" ht="13.5" customHeight="1"/>
    <row r="126683" ht="13.5" customHeight="1"/>
    <row r="126685" ht="13.5" customHeight="1"/>
    <row r="126687" ht="13.5" customHeight="1"/>
    <row r="126689" ht="13.5" customHeight="1"/>
    <row r="126691" ht="13.5" customHeight="1"/>
    <row r="126693" ht="13.5" customHeight="1"/>
    <row r="126695" ht="13.5" customHeight="1"/>
    <row r="126697" ht="13.5" customHeight="1"/>
    <row r="126699" ht="13.5" customHeight="1"/>
    <row r="126701" ht="13.5" customHeight="1"/>
    <row r="126703" ht="13.5" customHeight="1"/>
    <row r="126705" ht="13.5" customHeight="1"/>
    <row r="126707" ht="13.5" customHeight="1"/>
    <row r="126709" ht="13.5" customHeight="1"/>
    <row r="126711" ht="13.5" customHeight="1"/>
    <row r="126713" ht="13.5" customHeight="1"/>
    <row r="126715" ht="13.5" customHeight="1"/>
    <row r="126717" ht="13.5" customHeight="1"/>
    <row r="126719" ht="13.5" customHeight="1"/>
    <row r="126721" ht="13.5" customHeight="1"/>
    <row r="126723" ht="13.5" customHeight="1"/>
    <row r="126725" ht="13.5" customHeight="1"/>
    <row r="126727" ht="13.5" customHeight="1"/>
    <row r="126729" ht="13.5" customHeight="1"/>
    <row r="126731" ht="13.5" customHeight="1"/>
    <row r="126733" ht="13.5" customHeight="1"/>
    <row r="126735" ht="13.5" customHeight="1"/>
    <row r="126737" ht="13.5" customHeight="1"/>
    <row r="126739" ht="13.5" customHeight="1"/>
    <row r="126741" ht="13.5" customHeight="1"/>
    <row r="126743" ht="13.5" customHeight="1"/>
    <row r="126745" ht="13.5" customHeight="1"/>
    <row r="126747" ht="13.5" customHeight="1"/>
    <row r="126749" ht="13.5" customHeight="1"/>
    <row r="126751" ht="13.5" customHeight="1"/>
    <row r="126753" ht="13.5" customHeight="1"/>
    <row r="126755" ht="13.5" customHeight="1"/>
    <row r="126757" ht="13.5" customHeight="1"/>
    <row r="126759" ht="13.5" customHeight="1"/>
    <row r="126761" ht="13.5" customHeight="1"/>
    <row r="126763" ht="13.5" customHeight="1"/>
    <row r="126765" ht="13.5" customHeight="1"/>
    <row r="126767" ht="13.5" customHeight="1"/>
    <row r="126769" ht="13.5" customHeight="1"/>
    <row r="126771" ht="13.5" customHeight="1"/>
    <row r="126773" ht="13.5" customHeight="1"/>
    <row r="126775" ht="13.5" customHeight="1"/>
    <row r="126777" ht="13.5" customHeight="1"/>
    <row r="126779" ht="13.5" customHeight="1"/>
    <row r="126781" ht="13.5" customHeight="1"/>
    <row r="126783" ht="13.5" customHeight="1"/>
    <row r="126785" ht="13.5" customHeight="1"/>
    <row r="126787" ht="13.5" customHeight="1"/>
    <row r="126789" ht="13.5" customHeight="1"/>
    <row r="126791" ht="13.5" customHeight="1"/>
    <row r="126793" ht="13.5" customHeight="1"/>
    <row r="126795" ht="13.5" customHeight="1"/>
    <row r="126797" ht="13.5" customHeight="1"/>
    <row r="126799" ht="13.5" customHeight="1"/>
    <row r="126801" ht="13.5" customHeight="1"/>
    <row r="126803" ht="13.5" customHeight="1"/>
    <row r="126805" ht="13.5" customHeight="1"/>
    <row r="126807" ht="13.5" customHeight="1"/>
    <row r="126809" ht="13.5" customHeight="1"/>
    <row r="126811" ht="13.5" customHeight="1"/>
    <row r="126813" ht="13.5" customHeight="1"/>
    <row r="126815" ht="13.5" customHeight="1"/>
    <row r="126817" ht="13.5" customHeight="1"/>
    <row r="126819" ht="13.5" customHeight="1"/>
    <row r="126821" ht="13.5" customHeight="1"/>
    <row r="126823" ht="13.5" customHeight="1"/>
    <row r="126825" ht="13.5" customHeight="1"/>
    <row r="126827" ht="13.5" customHeight="1"/>
    <row r="126829" ht="13.5" customHeight="1"/>
    <row r="126831" ht="13.5" customHeight="1"/>
    <row r="126833" ht="13.5" customHeight="1"/>
    <row r="126835" ht="13.5" customHeight="1"/>
    <row r="126837" ht="13.5" customHeight="1"/>
    <row r="126839" ht="13.5" customHeight="1"/>
    <row r="126841" ht="13.5" customHeight="1"/>
    <row r="126843" ht="13.5" customHeight="1"/>
    <row r="126845" ht="13.5" customHeight="1"/>
    <row r="126847" ht="13.5" customHeight="1"/>
    <row r="126849" ht="13.5" customHeight="1"/>
    <row r="126851" ht="13.5" customHeight="1"/>
    <row r="126853" ht="13.5" customHeight="1"/>
    <row r="126855" ht="13.5" customHeight="1"/>
    <row r="126857" ht="13.5" customHeight="1"/>
    <row r="126859" ht="13.5" customHeight="1"/>
    <row r="126861" ht="13.5" customHeight="1"/>
    <row r="126863" ht="13.5" customHeight="1"/>
    <row r="126865" ht="13.5" customHeight="1"/>
    <row r="126867" ht="13.5" customHeight="1"/>
    <row r="126869" ht="13.5" customHeight="1"/>
    <row r="126871" ht="13.5" customHeight="1"/>
    <row r="126873" ht="13.5" customHeight="1"/>
    <row r="126875" ht="13.5" customHeight="1"/>
    <row r="126877" ht="13.5" customHeight="1"/>
    <row r="126879" ht="13.5" customHeight="1"/>
    <row r="126881" ht="13.5" customHeight="1"/>
    <row r="126883" ht="13.5" customHeight="1"/>
    <row r="126885" ht="13.5" customHeight="1"/>
    <row r="126887" ht="13.5" customHeight="1"/>
    <row r="126889" ht="13.5" customHeight="1"/>
    <row r="126891" ht="13.5" customHeight="1"/>
    <row r="126893" ht="13.5" customHeight="1"/>
    <row r="126895" ht="13.5" customHeight="1"/>
    <row r="126897" ht="13.5" customHeight="1"/>
    <row r="126899" ht="13.5" customHeight="1"/>
    <row r="126901" ht="13.5" customHeight="1"/>
    <row r="126903" ht="13.5" customHeight="1"/>
    <row r="126905" ht="13.5" customHeight="1"/>
    <row r="126907" ht="13.5" customHeight="1"/>
    <row r="126909" ht="13.5" customHeight="1"/>
    <row r="126911" ht="13.5" customHeight="1"/>
    <row r="126913" ht="13.5" customHeight="1"/>
    <row r="126915" ht="13.5" customHeight="1"/>
    <row r="126917" ht="13.5" customHeight="1"/>
    <row r="126919" ht="13.5" customHeight="1"/>
    <row r="126921" ht="13.5" customHeight="1"/>
    <row r="126923" ht="13.5" customHeight="1"/>
    <row r="126925" ht="13.5" customHeight="1"/>
    <row r="126927" ht="13.5" customHeight="1"/>
    <row r="126929" ht="13.5" customHeight="1"/>
    <row r="126931" ht="13.5" customHeight="1"/>
    <row r="126933" ht="13.5" customHeight="1"/>
    <row r="126935" ht="13.5" customHeight="1"/>
    <row r="126937" ht="13.5" customHeight="1"/>
    <row r="126939" ht="13.5" customHeight="1"/>
    <row r="126941" ht="13.5" customHeight="1"/>
    <row r="126943" ht="13.5" customHeight="1"/>
    <row r="126945" ht="13.5" customHeight="1"/>
    <row r="126947" ht="13.5" customHeight="1"/>
    <row r="126949" ht="13.5" customHeight="1"/>
    <row r="126951" ht="13.5" customHeight="1"/>
    <row r="126953" ht="13.5" customHeight="1"/>
    <row r="126955" ht="13.5" customHeight="1"/>
    <row r="126957" ht="13.5" customHeight="1"/>
    <row r="126959" ht="13.5" customHeight="1"/>
    <row r="126961" ht="13.5" customHeight="1"/>
    <row r="126963" ht="13.5" customHeight="1"/>
    <row r="126965" ht="13.5" customHeight="1"/>
    <row r="126967" ht="13.5" customHeight="1"/>
    <row r="126969" ht="13.5" customHeight="1"/>
    <row r="126971" ht="13.5" customHeight="1"/>
    <row r="126973" ht="13.5" customHeight="1"/>
    <row r="126975" ht="13.5" customHeight="1"/>
    <row r="126977" ht="13.5" customHeight="1"/>
    <row r="126979" ht="13.5" customHeight="1"/>
    <row r="126981" ht="13.5" customHeight="1"/>
    <row r="126983" ht="13.5" customHeight="1"/>
    <row r="126985" ht="13.5" customHeight="1"/>
    <row r="126987" ht="13.5" customHeight="1"/>
    <row r="126989" ht="13.5" customHeight="1"/>
    <row r="126991" ht="13.5" customHeight="1"/>
    <row r="126993" ht="13.5" customHeight="1"/>
    <row r="126995" ht="13.5" customHeight="1"/>
    <row r="126997" ht="13.5" customHeight="1"/>
    <row r="126999" ht="13.5" customHeight="1"/>
    <row r="127001" ht="13.5" customHeight="1"/>
    <row r="127003" ht="13.5" customHeight="1"/>
    <row r="127005" ht="13.5" customHeight="1"/>
    <row r="127007" ht="13.5" customHeight="1"/>
    <row r="127009" ht="13.5" customHeight="1"/>
    <row r="127011" ht="13.5" customHeight="1"/>
    <row r="127013" ht="13.5" customHeight="1"/>
    <row r="127015" ht="13.5" customHeight="1"/>
    <row r="127017" ht="13.5" customHeight="1"/>
    <row r="127019" ht="13.5" customHeight="1"/>
    <row r="127021" ht="13.5" customHeight="1"/>
    <row r="127023" ht="13.5" customHeight="1"/>
    <row r="127025" ht="13.5" customHeight="1"/>
    <row r="127027" ht="13.5" customHeight="1"/>
    <row r="127029" ht="13.5" customHeight="1"/>
    <row r="127031" ht="13.5" customHeight="1"/>
    <row r="127033" ht="13.5" customHeight="1"/>
    <row r="127035" ht="13.5" customHeight="1"/>
    <row r="127037" ht="13.5" customHeight="1"/>
    <row r="127039" ht="13.5" customHeight="1"/>
    <row r="127041" ht="13.5" customHeight="1"/>
    <row r="127043" ht="13.5" customHeight="1"/>
    <row r="127045" ht="13.5" customHeight="1"/>
    <row r="127047" ht="13.5" customHeight="1"/>
    <row r="127049" ht="13.5" customHeight="1"/>
    <row r="127051" ht="13.5" customHeight="1"/>
    <row r="127053" ht="13.5" customHeight="1"/>
    <row r="127055" ht="13.5" customHeight="1"/>
    <row r="127057" ht="13.5" customHeight="1"/>
    <row r="127059" ht="13.5" customHeight="1"/>
    <row r="127061" ht="13.5" customHeight="1"/>
    <row r="127063" ht="13.5" customHeight="1"/>
    <row r="127065" ht="13.5" customHeight="1"/>
    <row r="127067" ht="13.5" customHeight="1"/>
    <row r="127069" ht="13.5" customHeight="1"/>
    <row r="127071" ht="13.5" customHeight="1"/>
    <row r="127073" ht="13.5" customHeight="1"/>
    <row r="127075" ht="13.5" customHeight="1"/>
    <row r="127077" ht="13.5" customHeight="1"/>
    <row r="127079" ht="13.5" customHeight="1"/>
    <row r="127081" ht="13.5" customHeight="1"/>
    <row r="127083" ht="13.5" customHeight="1"/>
    <row r="127085" ht="13.5" customHeight="1"/>
    <row r="127087" ht="13.5" customHeight="1"/>
    <row r="127089" ht="13.5" customHeight="1"/>
    <row r="127091" ht="13.5" customHeight="1"/>
    <row r="127093" ht="13.5" customHeight="1"/>
    <row r="127095" ht="13.5" customHeight="1"/>
    <row r="127097" ht="13.5" customHeight="1"/>
    <row r="127099" ht="13.5" customHeight="1"/>
    <row r="127101" ht="13.5" customHeight="1"/>
    <row r="127103" ht="13.5" customHeight="1"/>
    <row r="127105" ht="13.5" customHeight="1"/>
    <row r="127107" ht="13.5" customHeight="1"/>
    <row r="127109" ht="13.5" customHeight="1"/>
    <row r="127111" ht="13.5" customHeight="1"/>
    <row r="127113" ht="13.5" customHeight="1"/>
    <row r="127115" ht="13.5" customHeight="1"/>
    <row r="127117" ht="13.5" customHeight="1"/>
    <row r="127119" ht="13.5" customHeight="1"/>
    <row r="127121" ht="13.5" customHeight="1"/>
    <row r="127123" ht="13.5" customHeight="1"/>
    <row r="127125" ht="13.5" customHeight="1"/>
    <row r="127127" ht="13.5" customHeight="1"/>
    <row r="127129" ht="13.5" customHeight="1"/>
    <row r="127131" ht="13.5" customHeight="1"/>
    <row r="127133" ht="13.5" customHeight="1"/>
    <row r="127135" ht="13.5" customHeight="1"/>
    <row r="127137" ht="13.5" customHeight="1"/>
    <row r="127139" ht="13.5" customHeight="1"/>
    <row r="127141" ht="13.5" customHeight="1"/>
    <row r="127143" ht="13.5" customHeight="1"/>
    <row r="127145" ht="13.5" customHeight="1"/>
    <row r="127147" ht="13.5" customHeight="1"/>
    <row r="127149" ht="13.5" customHeight="1"/>
    <row r="127151" ht="13.5" customHeight="1"/>
    <row r="127153" ht="13.5" customHeight="1"/>
    <row r="127155" ht="13.5" customHeight="1"/>
    <row r="127157" ht="13.5" customHeight="1"/>
    <row r="127159" ht="13.5" customHeight="1"/>
    <row r="127161" ht="13.5" customHeight="1"/>
    <row r="127163" ht="13.5" customHeight="1"/>
    <row r="127165" ht="13.5" customHeight="1"/>
    <row r="127167" ht="13.5" customHeight="1"/>
    <row r="127169" ht="13.5" customHeight="1"/>
    <row r="127171" ht="13.5" customHeight="1"/>
    <row r="127173" ht="13.5" customHeight="1"/>
    <row r="127175" ht="13.5" customHeight="1"/>
    <row r="127177" ht="13.5" customHeight="1"/>
    <row r="127179" ht="13.5" customHeight="1"/>
    <row r="127181" ht="13.5" customHeight="1"/>
    <row r="127183" ht="13.5" customHeight="1"/>
    <row r="127185" ht="13.5" customHeight="1"/>
    <row r="127187" ht="13.5" customHeight="1"/>
    <row r="127189" ht="13.5" customHeight="1"/>
    <row r="127191" ht="13.5" customHeight="1"/>
    <row r="127193" ht="13.5" customHeight="1"/>
    <row r="127195" ht="13.5" customHeight="1"/>
    <row r="127197" ht="13.5" customHeight="1"/>
    <row r="127199" ht="13.5" customHeight="1"/>
    <row r="127201" ht="13.5" customHeight="1"/>
    <row r="127203" ht="13.5" customHeight="1"/>
    <row r="127205" ht="13.5" customHeight="1"/>
    <row r="127207" ht="13.5" customHeight="1"/>
    <row r="127209" ht="13.5" customHeight="1"/>
    <row r="127211" ht="13.5" customHeight="1"/>
    <row r="127213" ht="13.5" customHeight="1"/>
    <row r="127215" ht="13.5" customHeight="1"/>
    <row r="127217" ht="13.5" customHeight="1"/>
    <row r="127219" ht="13.5" customHeight="1"/>
    <row r="127221" ht="13.5" customHeight="1"/>
    <row r="127223" ht="13.5" customHeight="1"/>
    <row r="127225" ht="13.5" customHeight="1"/>
    <row r="127227" ht="13.5" customHeight="1"/>
    <row r="127229" ht="13.5" customHeight="1"/>
    <row r="127231" ht="13.5" customHeight="1"/>
    <row r="127233" ht="13.5" customHeight="1"/>
    <row r="127235" ht="13.5" customHeight="1"/>
    <row r="127237" ht="13.5" customHeight="1"/>
    <row r="127239" ht="13.5" customHeight="1"/>
    <row r="127241" ht="13.5" customHeight="1"/>
    <row r="127243" ht="13.5" customHeight="1"/>
    <row r="127245" ht="13.5" customHeight="1"/>
    <row r="127247" ht="13.5" customHeight="1"/>
    <row r="127249" ht="13.5" customHeight="1"/>
    <row r="127251" ht="13.5" customHeight="1"/>
    <row r="127253" ht="13.5" customHeight="1"/>
    <row r="127255" ht="13.5" customHeight="1"/>
    <row r="127257" ht="13.5" customHeight="1"/>
    <row r="127259" ht="13.5" customHeight="1"/>
    <row r="127261" ht="13.5" customHeight="1"/>
    <row r="127263" ht="13.5" customHeight="1"/>
    <row r="127265" ht="13.5" customHeight="1"/>
    <row r="127267" ht="13.5" customHeight="1"/>
    <row r="127269" ht="13.5" customHeight="1"/>
    <row r="127271" ht="13.5" customHeight="1"/>
    <row r="127273" ht="13.5" customHeight="1"/>
    <row r="127275" ht="13.5" customHeight="1"/>
    <row r="127277" ht="13.5" customHeight="1"/>
    <row r="127279" ht="13.5" customHeight="1"/>
    <row r="127281" ht="13.5" customHeight="1"/>
    <row r="127283" ht="13.5" customHeight="1"/>
    <row r="127285" ht="13.5" customHeight="1"/>
    <row r="127287" ht="13.5" customHeight="1"/>
    <row r="127289" ht="13.5" customHeight="1"/>
    <row r="127291" ht="13.5" customHeight="1"/>
    <row r="127293" ht="13.5" customHeight="1"/>
    <row r="127295" ht="13.5" customHeight="1"/>
    <row r="127297" ht="13.5" customHeight="1"/>
    <row r="127299" ht="13.5" customHeight="1"/>
    <row r="127301" ht="13.5" customHeight="1"/>
    <row r="127303" ht="13.5" customHeight="1"/>
    <row r="127305" ht="13.5" customHeight="1"/>
    <row r="127307" ht="13.5" customHeight="1"/>
    <row r="127309" ht="13.5" customHeight="1"/>
    <row r="127311" ht="13.5" customHeight="1"/>
    <row r="127313" ht="13.5" customHeight="1"/>
    <row r="127315" ht="13.5" customHeight="1"/>
    <row r="127317" ht="13.5" customHeight="1"/>
    <row r="127319" ht="13.5" customHeight="1"/>
    <row r="127321" ht="13.5" customHeight="1"/>
    <row r="127323" ht="13.5" customHeight="1"/>
    <row r="127325" ht="13.5" customHeight="1"/>
    <row r="127327" ht="13.5" customHeight="1"/>
    <row r="127329" ht="13.5" customHeight="1"/>
    <row r="127331" ht="13.5" customHeight="1"/>
    <row r="127333" ht="13.5" customHeight="1"/>
    <row r="127335" ht="13.5" customHeight="1"/>
    <row r="127337" ht="13.5" customHeight="1"/>
    <row r="127339" ht="13.5" customHeight="1"/>
    <row r="127341" ht="13.5" customHeight="1"/>
    <row r="127343" ht="13.5" customHeight="1"/>
    <row r="127345" ht="13.5" customHeight="1"/>
    <row r="127347" ht="13.5" customHeight="1"/>
    <row r="127349" ht="13.5" customHeight="1"/>
    <row r="127351" ht="13.5" customHeight="1"/>
    <row r="127353" ht="13.5" customHeight="1"/>
    <row r="127355" ht="13.5" customHeight="1"/>
    <row r="127357" ht="13.5" customHeight="1"/>
    <row r="127359" ht="13.5" customHeight="1"/>
    <row r="127361" ht="13.5" customHeight="1"/>
    <row r="127363" ht="13.5" customHeight="1"/>
    <row r="127365" ht="13.5" customHeight="1"/>
    <row r="127367" ht="13.5" customHeight="1"/>
    <row r="127369" ht="13.5" customHeight="1"/>
    <row r="127371" ht="13.5" customHeight="1"/>
    <row r="127373" ht="13.5" customHeight="1"/>
    <row r="127375" ht="13.5" customHeight="1"/>
    <row r="127377" ht="13.5" customHeight="1"/>
    <row r="127379" ht="13.5" customHeight="1"/>
    <row r="127381" ht="13.5" customHeight="1"/>
    <row r="127383" ht="13.5" customHeight="1"/>
    <row r="127385" ht="13.5" customHeight="1"/>
    <row r="127387" ht="13.5" customHeight="1"/>
    <row r="127389" ht="13.5" customHeight="1"/>
    <row r="127391" ht="13.5" customHeight="1"/>
    <row r="127393" ht="13.5" customHeight="1"/>
    <row r="127395" ht="13.5" customHeight="1"/>
    <row r="127397" ht="13.5" customHeight="1"/>
    <row r="127399" ht="13.5" customHeight="1"/>
    <row r="127401" ht="13.5" customHeight="1"/>
    <row r="127403" ht="13.5" customHeight="1"/>
    <row r="127405" ht="13.5" customHeight="1"/>
    <row r="127407" ht="13.5" customHeight="1"/>
    <row r="127409" ht="13.5" customHeight="1"/>
    <row r="127411" ht="13.5" customHeight="1"/>
    <row r="127413" ht="13.5" customHeight="1"/>
    <row r="127415" ht="13.5" customHeight="1"/>
    <row r="127417" ht="13.5" customHeight="1"/>
    <row r="127419" ht="13.5" customHeight="1"/>
    <row r="127421" ht="13.5" customHeight="1"/>
    <row r="127423" ht="13.5" customHeight="1"/>
    <row r="127425" ht="13.5" customHeight="1"/>
    <row r="127427" ht="13.5" customHeight="1"/>
    <row r="127429" ht="13.5" customHeight="1"/>
    <row r="127431" ht="13.5" customHeight="1"/>
    <row r="127433" ht="13.5" customHeight="1"/>
    <row r="127435" ht="13.5" customHeight="1"/>
    <row r="127437" ht="13.5" customHeight="1"/>
    <row r="127439" ht="13.5" customHeight="1"/>
    <row r="127441" ht="13.5" customHeight="1"/>
    <row r="127443" ht="13.5" customHeight="1"/>
    <row r="127445" ht="13.5" customHeight="1"/>
    <row r="127447" ht="13.5" customHeight="1"/>
    <row r="127449" ht="13.5" customHeight="1"/>
    <row r="127451" ht="13.5" customHeight="1"/>
    <row r="127453" ht="13.5" customHeight="1"/>
    <row r="127455" ht="13.5" customHeight="1"/>
    <row r="127457" ht="13.5" customHeight="1"/>
    <row r="127459" ht="13.5" customHeight="1"/>
    <row r="127461" ht="13.5" customHeight="1"/>
    <row r="127463" ht="13.5" customHeight="1"/>
    <row r="127465" ht="13.5" customHeight="1"/>
    <row r="127467" ht="13.5" customHeight="1"/>
    <row r="127469" ht="13.5" customHeight="1"/>
    <row r="127471" ht="13.5" customHeight="1"/>
    <row r="127473" ht="13.5" customHeight="1"/>
    <row r="127475" ht="13.5" customHeight="1"/>
    <row r="127477" ht="13.5" customHeight="1"/>
    <row r="127479" ht="13.5" customHeight="1"/>
    <row r="127481" ht="13.5" customHeight="1"/>
    <row r="127483" ht="13.5" customHeight="1"/>
    <row r="127485" ht="13.5" customHeight="1"/>
    <row r="127487" ht="13.5" customHeight="1"/>
    <row r="127489" ht="13.5" customHeight="1"/>
    <row r="127491" ht="13.5" customHeight="1"/>
    <row r="127493" ht="13.5" customHeight="1"/>
    <row r="127495" ht="13.5" customHeight="1"/>
    <row r="127497" ht="13.5" customHeight="1"/>
    <row r="127499" ht="13.5" customHeight="1"/>
    <row r="127501" ht="13.5" customHeight="1"/>
    <row r="127503" ht="13.5" customHeight="1"/>
    <row r="127505" ht="13.5" customHeight="1"/>
    <row r="127507" ht="13.5" customHeight="1"/>
    <row r="127509" ht="13.5" customHeight="1"/>
    <row r="127511" ht="13.5" customHeight="1"/>
    <row r="127513" ht="13.5" customHeight="1"/>
    <row r="127515" ht="13.5" customHeight="1"/>
    <row r="127517" ht="13.5" customHeight="1"/>
    <row r="127519" ht="13.5" customHeight="1"/>
    <row r="127521" ht="13.5" customHeight="1"/>
    <row r="127523" ht="13.5" customHeight="1"/>
    <row r="127525" ht="13.5" customHeight="1"/>
    <row r="127527" ht="13.5" customHeight="1"/>
    <row r="127529" ht="13.5" customHeight="1"/>
    <row r="127531" ht="13.5" customHeight="1"/>
    <row r="127533" ht="13.5" customHeight="1"/>
    <row r="127535" ht="13.5" customHeight="1"/>
    <row r="127537" ht="13.5" customHeight="1"/>
    <row r="127539" ht="13.5" customHeight="1"/>
    <row r="127541" ht="13.5" customHeight="1"/>
    <row r="127543" ht="13.5" customHeight="1"/>
    <row r="127545" ht="13.5" customHeight="1"/>
    <row r="127547" ht="13.5" customHeight="1"/>
    <row r="127549" ht="13.5" customHeight="1"/>
    <row r="127551" ht="13.5" customHeight="1"/>
    <row r="127553" ht="13.5" customHeight="1"/>
    <row r="127555" ht="13.5" customHeight="1"/>
    <row r="127557" ht="13.5" customHeight="1"/>
    <row r="127559" ht="13.5" customHeight="1"/>
    <row r="127561" ht="13.5" customHeight="1"/>
    <row r="127563" ht="13.5" customHeight="1"/>
    <row r="127565" ht="13.5" customHeight="1"/>
    <row r="127567" ht="13.5" customHeight="1"/>
    <row r="127569" ht="13.5" customHeight="1"/>
    <row r="127571" ht="13.5" customHeight="1"/>
    <row r="127573" ht="13.5" customHeight="1"/>
    <row r="127575" ht="13.5" customHeight="1"/>
    <row r="127577" ht="13.5" customHeight="1"/>
    <row r="127579" ht="13.5" customHeight="1"/>
    <row r="127581" ht="13.5" customHeight="1"/>
    <row r="127583" ht="13.5" customHeight="1"/>
    <row r="127585" ht="13.5" customHeight="1"/>
    <row r="127587" ht="13.5" customHeight="1"/>
    <row r="127589" ht="13.5" customHeight="1"/>
    <row r="127591" ht="13.5" customHeight="1"/>
    <row r="127593" ht="13.5" customHeight="1"/>
    <row r="127595" ht="13.5" customHeight="1"/>
    <row r="127597" ht="13.5" customHeight="1"/>
    <row r="127599" ht="13.5" customHeight="1"/>
    <row r="127601" ht="13.5" customHeight="1"/>
    <row r="127603" ht="13.5" customHeight="1"/>
    <row r="127605" ht="13.5" customHeight="1"/>
    <row r="127607" ht="13.5" customHeight="1"/>
    <row r="127609" ht="13.5" customHeight="1"/>
    <row r="127611" ht="13.5" customHeight="1"/>
    <row r="127613" ht="13.5" customHeight="1"/>
    <row r="127615" ht="13.5" customHeight="1"/>
    <row r="127617" ht="13.5" customHeight="1"/>
    <row r="127619" ht="13.5" customHeight="1"/>
    <row r="127621" ht="13.5" customHeight="1"/>
    <row r="127623" ht="13.5" customHeight="1"/>
    <row r="127625" ht="13.5" customHeight="1"/>
    <row r="127627" ht="13.5" customHeight="1"/>
    <row r="127629" ht="13.5" customHeight="1"/>
    <row r="127631" ht="13.5" customHeight="1"/>
    <row r="127633" ht="13.5" customHeight="1"/>
    <row r="127635" ht="13.5" customHeight="1"/>
    <row r="127637" ht="13.5" customHeight="1"/>
    <row r="127639" ht="13.5" customHeight="1"/>
    <row r="127641" ht="13.5" customHeight="1"/>
    <row r="127643" ht="13.5" customHeight="1"/>
    <row r="127645" ht="13.5" customHeight="1"/>
    <row r="127647" ht="13.5" customHeight="1"/>
    <row r="127649" ht="13.5" customHeight="1"/>
    <row r="127651" ht="13.5" customHeight="1"/>
    <row r="127653" ht="13.5" customHeight="1"/>
    <row r="127655" ht="13.5" customHeight="1"/>
    <row r="127657" ht="13.5" customHeight="1"/>
    <row r="127659" ht="13.5" customHeight="1"/>
    <row r="127661" ht="13.5" customHeight="1"/>
    <row r="127663" ht="13.5" customHeight="1"/>
    <row r="127665" ht="13.5" customHeight="1"/>
    <row r="127667" ht="13.5" customHeight="1"/>
    <row r="127669" ht="13.5" customHeight="1"/>
    <row r="127671" ht="13.5" customHeight="1"/>
    <row r="127673" ht="13.5" customHeight="1"/>
    <row r="127675" ht="13.5" customHeight="1"/>
    <row r="127677" ht="13.5" customHeight="1"/>
    <row r="127679" ht="13.5" customHeight="1"/>
    <row r="127681" ht="13.5" customHeight="1"/>
    <row r="127683" ht="13.5" customHeight="1"/>
    <row r="127685" ht="13.5" customHeight="1"/>
    <row r="127687" ht="13.5" customHeight="1"/>
    <row r="127689" ht="13.5" customHeight="1"/>
    <row r="127691" ht="13.5" customHeight="1"/>
    <row r="127693" ht="13.5" customHeight="1"/>
    <row r="127695" ht="13.5" customHeight="1"/>
    <row r="127697" ht="13.5" customHeight="1"/>
    <row r="127699" ht="13.5" customHeight="1"/>
    <row r="127701" ht="13.5" customHeight="1"/>
    <row r="127703" ht="13.5" customHeight="1"/>
    <row r="127705" ht="13.5" customHeight="1"/>
    <row r="127707" ht="13.5" customHeight="1"/>
    <row r="127709" ht="13.5" customHeight="1"/>
    <row r="127711" ht="13.5" customHeight="1"/>
    <row r="127713" ht="13.5" customHeight="1"/>
    <row r="127715" ht="13.5" customHeight="1"/>
    <row r="127717" ht="13.5" customHeight="1"/>
    <row r="127719" ht="13.5" customHeight="1"/>
    <row r="127721" ht="13.5" customHeight="1"/>
    <row r="127723" ht="13.5" customHeight="1"/>
    <row r="127725" ht="13.5" customHeight="1"/>
    <row r="127727" ht="13.5" customHeight="1"/>
    <row r="127729" ht="13.5" customHeight="1"/>
    <row r="127731" ht="13.5" customHeight="1"/>
    <row r="127733" ht="13.5" customHeight="1"/>
    <row r="127735" ht="13.5" customHeight="1"/>
    <row r="127737" ht="13.5" customHeight="1"/>
    <row r="127739" ht="13.5" customHeight="1"/>
    <row r="127741" ht="13.5" customHeight="1"/>
    <row r="127743" ht="13.5" customHeight="1"/>
    <row r="127745" ht="13.5" customHeight="1"/>
    <row r="127747" ht="13.5" customHeight="1"/>
    <row r="127749" ht="13.5" customHeight="1"/>
    <row r="127751" ht="13.5" customHeight="1"/>
    <row r="127753" ht="13.5" customHeight="1"/>
    <row r="127755" ht="13.5" customHeight="1"/>
    <row r="127757" ht="13.5" customHeight="1"/>
    <row r="127759" ht="13.5" customHeight="1"/>
    <row r="127761" ht="13.5" customHeight="1"/>
    <row r="127763" ht="13.5" customHeight="1"/>
    <row r="127765" ht="13.5" customHeight="1"/>
    <row r="127767" ht="13.5" customHeight="1"/>
    <row r="127769" ht="13.5" customHeight="1"/>
    <row r="127771" ht="13.5" customHeight="1"/>
    <row r="127773" ht="13.5" customHeight="1"/>
    <row r="127775" ht="13.5" customHeight="1"/>
    <row r="127777" ht="13.5" customHeight="1"/>
    <row r="127779" ht="13.5" customHeight="1"/>
    <row r="127781" ht="13.5" customHeight="1"/>
    <row r="127783" ht="13.5" customHeight="1"/>
    <row r="127785" ht="13.5" customHeight="1"/>
    <row r="127787" ht="13.5" customHeight="1"/>
    <row r="127789" ht="13.5" customHeight="1"/>
    <row r="127791" ht="13.5" customHeight="1"/>
    <row r="127793" ht="13.5" customHeight="1"/>
    <row r="127795" ht="13.5" customHeight="1"/>
    <row r="127797" ht="13.5" customHeight="1"/>
    <row r="127799" ht="13.5" customHeight="1"/>
    <row r="127801" ht="13.5" customHeight="1"/>
    <row r="127803" ht="13.5" customHeight="1"/>
    <row r="127805" ht="13.5" customHeight="1"/>
    <row r="127807" ht="13.5" customHeight="1"/>
    <row r="127809" ht="13.5" customHeight="1"/>
    <row r="127811" ht="13.5" customHeight="1"/>
    <row r="127813" ht="13.5" customHeight="1"/>
    <row r="127815" ht="13.5" customHeight="1"/>
    <row r="127817" ht="13.5" customHeight="1"/>
    <row r="127819" ht="13.5" customHeight="1"/>
    <row r="127821" ht="13.5" customHeight="1"/>
    <row r="127823" ht="13.5" customHeight="1"/>
    <row r="127825" ht="13.5" customHeight="1"/>
    <row r="127827" ht="13.5" customHeight="1"/>
    <row r="127829" ht="13.5" customHeight="1"/>
    <row r="127831" ht="13.5" customHeight="1"/>
    <row r="127833" ht="13.5" customHeight="1"/>
    <row r="127835" ht="13.5" customHeight="1"/>
    <row r="127837" ht="13.5" customHeight="1"/>
    <row r="127839" ht="13.5" customHeight="1"/>
    <row r="127841" ht="13.5" customHeight="1"/>
    <row r="127843" ht="13.5" customHeight="1"/>
    <row r="127845" ht="13.5" customHeight="1"/>
    <row r="127847" ht="13.5" customHeight="1"/>
    <row r="127849" ht="13.5" customHeight="1"/>
    <row r="127851" ht="13.5" customHeight="1"/>
    <row r="127853" ht="13.5" customHeight="1"/>
    <row r="127855" ht="13.5" customHeight="1"/>
    <row r="127857" ht="13.5" customHeight="1"/>
    <row r="127859" ht="13.5" customHeight="1"/>
    <row r="127861" ht="13.5" customHeight="1"/>
    <row r="127863" ht="13.5" customHeight="1"/>
    <row r="127865" ht="13.5" customHeight="1"/>
    <row r="127867" ht="13.5" customHeight="1"/>
    <row r="127869" ht="13.5" customHeight="1"/>
    <row r="127871" ht="13.5" customHeight="1"/>
    <row r="127873" ht="13.5" customHeight="1"/>
    <row r="127875" ht="13.5" customHeight="1"/>
    <row r="127877" ht="13.5" customHeight="1"/>
    <row r="127879" ht="13.5" customHeight="1"/>
    <row r="127881" ht="13.5" customHeight="1"/>
    <row r="127883" ht="13.5" customHeight="1"/>
    <row r="127885" ht="13.5" customHeight="1"/>
    <row r="127887" ht="13.5" customHeight="1"/>
    <row r="127889" ht="13.5" customHeight="1"/>
    <row r="127891" ht="13.5" customHeight="1"/>
    <row r="127893" ht="13.5" customHeight="1"/>
    <row r="127895" ht="13.5" customHeight="1"/>
    <row r="127897" ht="13.5" customHeight="1"/>
    <row r="127899" ht="13.5" customHeight="1"/>
    <row r="127901" ht="13.5" customHeight="1"/>
    <row r="127903" ht="13.5" customHeight="1"/>
    <row r="127905" ht="13.5" customHeight="1"/>
    <row r="127907" ht="13.5" customHeight="1"/>
    <row r="127909" ht="13.5" customHeight="1"/>
    <row r="127911" ht="13.5" customHeight="1"/>
    <row r="127913" ht="13.5" customHeight="1"/>
    <row r="127915" ht="13.5" customHeight="1"/>
    <row r="127917" ht="13.5" customHeight="1"/>
    <row r="127919" ht="13.5" customHeight="1"/>
    <row r="127921" ht="13.5" customHeight="1"/>
    <row r="127923" ht="13.5" customHeight="1"/>
    <row r="127925" ht="13.5" customHeight="1"/>
    <row r="127927" ht="13.5" customHeight="1"/>
    <row r="127929" ht="13.5" customHeight="1"/>
    <row r="127931" ht="13.5" customHeight="1"/>
    <row r="127933" ht="13.5" customHeight="1"/>
    <row r="127935" ht="13.5" customHeight="1"/>
    <row r="127937" ht="13.5" customHeight="1"/>
    <row r="127939" ht="13.5" customHeight="1"/>
    <row r="127941" ht="13.5" customHeight="1"/>
    <row r="127943" ht="13.5" customHeight="1"/>
    <row r="127945" ht="13.5" customHeight="1"/>
    <row r="127947" ht="13.5" customHeight="1"/>
    <row r="127949" ht="13.5" customHeight="1"/>
    <row r="127951" ht="13.5" customHeight="1"/>
    <row r="127953" ht="13.5" customHeight="1"/>
    <row r="127955" ht="13.5" customHeight="1"/>
    <row r="127957" ht="13.5" customHeight="1"/>
    <row r="127959" ht="13.5" customHeight="1"/>
    <row r="127961" ht="13.5" customHeight="1"/>
    <row r="127963" ht="13.5" customHeight="1"/>
    <row r="127965" ht="13.5" customHeight="1"/>
    <row r="127967" ht="13.5" customHeight="1"/>
    <row r="127969" ht="13.5" customHeight="1"/>
    <row r="127971" ht="13.5" customHeight="1"/>
    <row r="127973" ht="13.5" customHeight="1"/>
    <row r="127975" ht="13.5" customHeight="1"/>
    <row r="127977" ht="13.5" customHeight="1"/>
    <row r="127979" ht="13.5" customHeight="1"/>
    <row r="127981" ht="13.5" customHeight="1"/>
    <row r="127983" ht="13.5" customHeight="1"/>
    <row r="127985" ht="13.5" customHeight="1"/>
    <row r="127987" ht="13.5" customHeight="1"/>
    <row r="127989" ht="13.5" customHeight="1"/>
    <row r="127991" ht="13.5" customHeight="1"/>
    <row r="127993" ht="13.5" customHeight="1"/>
    <row r="127995" ht="13.5" customHeight="1"/>
    <row r="127997" ht="13.5" customHeight="1"/>
    <row r="127999" ht="13.5" customHeight="1"/>
    <row r="128001" ht="13.5" customHeight="1"/>
    <row r="128003" ht="13.5" customHeight="1"/>
    <row r="128005" ht="13.5" customHeight="1"/>
    <row r="128007" ht="13.5" customHeight="1"/>
    <row r="128009" ht="13.5" customHeight="1"/>
    <row r="128011" ht="13.5" customHeight="1"/>
    <row r="128013" ht="13.5" customHeight="1"/>
    <row r="128015" ht="13.5" customHeight="1"/>
    <row r="128017" ht="13.5" customHeight="1"/>
    <row r="128019" ht="13.5" customHeight="1"/>
    <row r="128021" ht="13.5" customHeight="1"/>
    <row r="128023" ht="13.5" customHeight="1"/>
    <row r="128025" ht="13.5" customHeight="1"/>
    <row r="128027" ht="13.5" customHeight="1"/>
    <row r="128029" ht="13.5" customHeight="1"/>
    <row r="128031" ht="13.5" customHeight="1"/>
    <row r="128033" ht="13.5" customHeight="1"/>
    <row r="128035" ht="13.5" customHeight="1"/>
    <row r="128037" ht="13.5" customHeight="1"/>
    <row r="128039" ht="13.5" customHeight="1"/>
    <row r="128041" ht="13.5" customHeight="1"/>
    <row r="128043" ht="13.5" customHeight="1"/>
    <row r="128045" ht="13.5" customHeight="1"/>
    <row r="128047" ht="13.5" customHeight="1"/>
    <row r="128049" ht="13.5" customHeight="1"/>
    <row r="128051" ht="13.5" customHeight="1"/>
    <row r="128053" ht="13.5" customHeight="1"/>
    <row r="128055" ht="13.5" customHeight="1"/>
    <row r="128057" ht="13.5" customHeight="1"/>
    <row r="128059" ht="13.5" customHeight="1"/>
    <row r="128061" ht="13.5" customHeight="1"/>
    <row r="128063" ht="13.5" customHeight="1"/>
    <row r="128065" ht="13.5" customHeight="1"/>
    <row r="128067" ht="13.5" customHeight="1"/>
    <row r="128069" ht="13.5" customHeight="1"/>
    <row r="128071" ht="13.5" customHeight="1"/>
    <row r="128073" ht="13.5" customHeight="1"/>
    <row r="128075" ht="13.5" customHeight="1"/>
    <row r="128077" ht="13.5" customHeight="1"/>
    <row r="128079" ht="13.5" customHeight="1"/>
    <row r="128081" ht="13.5" customHeight="1"/>
    <row r="128083" ht="13.5" customHeight="1"/>
    <row r="128085" ht="13.5" customHeight="1"/>
    <row r="128087" ht="13.5" customHeight="1"/>
    <row r="128089" ht="13.5" customHeight="1"/>
    <row r="128091" ht="13.5" customHeight="1"/>
    <row r="128093" ht="13.5" customHeight="1"/>
    <row r="128095" ht="13.5" customHeight="1"/>
    <row r="128097" ht="13.5" customHeight="1"/>
    <row r="128099" ht="13.5" customHeight="1"/>
    <row r="128101" ht="13.5" customHeight="1"/>
    <row r="128103" ht="13.5" customHeight="1"/>
    <row r="128105" ht="13.5" customHeight="1"/>
    <row r="128107" ht="13.5" customHeight="1"/>
    <row r="128109" ht="13.5" customHeight="1"/>
    <row r="128111" ht="13.5" customHeight="1"/>
    <row r="128113" ht="13.5" customHeight="1"/>
    <row r="128115" ht="13.5" customHeight="1"/>
    <row r="128117" ht="13.5" customHeight="1"/>
    <row r="128119" ht="13.5" customHeight="1"/>
    <row r="128121" ht="13.5" customHeight="1"/>
    <row r="128123" ht="13.5" customHeight="1"/>
    <row r="128125" ht="13.5" customHeight="1"/>
    <row r="128127" ht="13.5" customHeight="1"/>
    <row r="128129" ht="13.5" customHeight="1"/>
    <row r="128131" ht="13.5" customHeight="1"/>
    <row r="128133" ht="13.5" customHeight="1"/>
    <row r="128135" ht="13.5" customHeight="1"/>
    <row r="128137" ht="13.5" customHeight="1"/>
    <row r="128139" ht="13.5" customHeight="1"/>
    <row r="128141" ht="13.5" customHeight="1"/>
    <row r="128143" ht="13.5" customHeight="1"/>
    <row r="128145" ht="13.5" customHeight="1"/>
    <row r="128147" ht="13.5" customHeight="1"/>
    <row r="128149" ht="13.5" customHeight="1"/>
    <row r="128151" ht="13.5" customHeight="1"/>
    <row r="128153" ht="13.5" customHeight="1"/>
    <row r="128155" ht="13.5" customHeight="1"/>
    <row r="128157" ht="13.5" customHeight="1"/>
    <row r="128159" ht="13.5" customHeight="1"/>
    <row r="128161" ht="13.5" customHeight="1"/>
    <row r="128163" ht="13.5" customHeight="1"/>
    <row r="128165" ht="13.5" customHeight="1"/>
    <row r="128167" ht="13.5" customHeight="1"/>
    <row r="128169" ht="13.5" customHeight="1"/>
    <row r="128171" ht="13.5" customHeight="1"/>
    <row r="128173" ht="13.5" customHeight="1"/>
    <row r="128175" ht="13.5" customHeight="1"/>
    <row r="128177" ht="13.5" customHeight="1"/>
    <row r="128179" ht="13.5" customHeight="1"/>
    <row r="128181" ht="13.5" customHeight="1"/>
    <row r="128183" ht="13.5" customHeight="1"/>
    <row r="128185" ht="13.5" customHeight="1"/>
    <row r="128187" ht="13.5" customHeight="1"/>
    <row r="128189" ht="13.5" customHeight="1"/>
    <row r="128191" ht="13.5" customHeight="1"/>
    <row r="128193" ht="13.5" customHeight="1"/>
    <row r="128195" ht="13.5" customHeight="1"/>
    <row r="128197" ht="13.5" customHeight="1"/>
    <row r="128199" ht="13.5" customHeight="1"/>
    <row r="128201" ht="13.5" customHeight="1"/>
    <row r="128203" ht="13.5" customHeight="1"/>
    <row r="128205" ht="13.5" customHeight="1"/>
    <row r="128207" ht="13.5" customHeight="1"/>
    <row r="128209" ht="13.5" customHeight="1"/>
    <row r="128211" ht="13.5" customHeight="1"/>
    <row r="128213" ht="13.5" customHeight="1"/>
    <row r="128215" ht="13.5" customHeight="1"/>
    <row r="128217" ht="13.5" customHeight="1"/>
    <row r="128219" ht="13.5" customHeight="1"/>
    <row r="128221" ht="13.5" customHeight="1"/>
    <row r="128223" ht="13.5" customHeight="1"/>
    <row r="128225" ht="13.5" customHeight="1"/>
    <row r="128227" ht="13.5" customHeight="1"/>
    <row r="128229" ht="13.5" customHeight="1"/>
    <row r="128231" ht="13.5" customHeight="1"/>
    <row r="128233" ht="13.5" customHeight="1"/>
    <row r="128235" ht="13.5" customHeight="1"/>
    <row r="128237" ht="13.5" customHeight="1"/>
    <row r="128239" ht="13.5" customHeight="1"/>
    <row r="128241" ht="13.5" customHeight="1"/>
    <row r="128243" ht="13.5" customHeight="1"/>
    <row r="128245" ht="13.5" customHeight="1"/>
    <row r="128247" ht="13.5" customHeight="1"/>
    <row r="128249" ht="13.5" customHeight="1"/>
    <row r="128251" ht="13.5" customHeight="1"/>
    <row r="128253" ht="13.5" customHeight="1"/>
    <row r="128255" ht="13.5" customHeight="1"/>
    <row r="128257" ht="13.5" customHeight="1"/>
    <row r="128259" ht="13.5" customHeight="1"/>
    <row r="128261" ht="13.5" customHeight="1"/>
    <row r="128263" ht="13.5" customHeight="1"/>
    <row r="128265" ht="13.5" customHeight="1"/>
    <row r="128267" ht="13.5" customHeight="1"/>
    <row r="128269" ht="13.5" customHeight="1"/>
    <row r="128271" ht="13.5" customHeight="1"/>
    <row r="128273" ht="13.5" customHeight="1"/>
    <row r="128275" ht="13.5" customHeight="1"/>
    <row r="128277" ht="13.5" customHeight="1"/>
    <row r="128279" ht="13.5" customHeight="1"/>
    <row r="128281" ht="13.5" customHeight="1"/>
    <row r="128283" ht="13.5" customHeight="1"/>
    <row r="128285" ht="13.5" customHeight="1"/>
    <row r="128287" ht="13.5" customHeight="1"/>
    <row r="128289" ht="13.5" customHeight="1"/>
    <row r="128291" ht="13.5" customHeight="1"/>
    <row r="128293" ht="13.5" customHeight="1"/>
    <row r="128295" ht="13.5" customHeight="1"/>
    <row r="128297" ht="13.5" customHeight="1"/>
    <row r="128299" ht="13.5" customHeight="1"/>
    <row r="128301" ht="13.5" customHeight="1"/>
    <row r="128303" ht="13.5" customHeight="1"/>
    <row r="128305" ht="13.5" customHeight="1"/>
    <row r="128307" ht="13.5" customHeight="1"/>
    <row r="128309" ht="13.5" customHeight="1"/>
    <row r="128311" ht="13.5" customHeight="1"/>
    <row r="128313" ht="13.5" customHeight="1"/>
    <row r="128315" ht="13.5" customHeight="1"/>
    <row r="128317" ht="13.5" customHeight="1"/>
    <row r="128319" ht="13.5" customHeight="1"/>
    <row r="128321" ht="13.5" customHeight="1"/>
    <row r="128323" ht="13.5" customHeight="1"/>
    <row r="128325" ht="13.5" customHeight="1"/>
    <row r="128327" ht="13.5" customHeight="1"/>
    <row r="128329" ht="13.5" customHeight="1"/>
    <row r="128331" ht="13.5" customHeight="1"/>
    <row r="128333" ht="13.5" customHeight="1"/>
    <row r="128335" ht="13.5" customHeight="1"/>
    <row r="128337" ht="13.5" customHeight="1"/>
    <row r="128339" ht="13.5" customHeight="1"/>
    <row r="128341" ht="13.5" customHeight="1"/>
    <row r="128343" ht="13.5" customHeight="1"/>
    <row r="128345" ht="13.5" customHeight="1"/>
    <row r="128347" ht="13.5" customHeight="1"/>
    <row r="128349" ht="13.5" customHeight="1"/>
    <row r="128351" ht="13.5" customHeight="1"/>
    <row r="128353" ht="13.5" customHeight="1"/>
    <row r="128355" ht="13.5" customHeight="1"/>
    <row r="128357" ht="13.5" customHeight="1"/>
    <row r="128359" ht="13.5" customHeight="1"/>
    <row r="128361" ht="13.5" customHeight="1"/>
    <row r="128363" ht="13.5" customHeight="1"/>
    <row r="128365" ht="13.5" customHeight="1"/>
    <row r="128367" ht="13.5" customHeight="1"/>
    <row r="128369" ht="13.5" customHeight="1"/>
    <row r="128371" ht="13.5" customHeight="1"/>
    <row r="128373" ht="13.5" customHeight="1"/>
    <row r="128375" ht="13.5" customHeight="1"/>
    <row r="128377" ht="13.5" customHeight="1"/>
    <row r="128379" ht="13.5" customHeight="1"/>
    <row r="128381" ht="13.5" customHeight="1"/>
    <row r="128383" ht="13.5" customHeight="1"/>
    <row r="128385" ht="13.5" customHeight="1"/>
    <row r="128387" ht="13.5" customHeight="1"/>
    <row r="128389" ht="13.5" customHeight="1"/>
    <row r="128391" ht="13.5" customHeight="1"/>
    <row r="128393" ht="13.5" customHeight="1"/>
    <row r="128395" ht="13.5" customHeight="1"/>
    <row r="128397" ht="13.5" customHeight="1"/>
    <row r="128399" ht="13.5" customHeight="1"/>
    <row r="128401" ht="13.5" customHeight="1"/>
    <row r="128403" ht="13.5" customHeight="1"/>
    <row r="128405" ht="13.5" customHeight="1"/>
    <row r="128407" ht="13.5" customHeight="1"/>
    <row r="128409" ht="13.5" customHeight="1"/>
    <row r="128411" ht="13.5" customHeight="1"/>
    <row r="128413" ht="13.5" customHeight="1"/>
    <row r="128415" ht="13.5" customHeight="1"/>
    <row r="128417" ht="13.5" customHeight="1"/>
    <row r="128419" ht="13.5" customHeight="1"/>
    <row r="128421" ht="13.5" customHeight="1"/>
    <row r="128423" ht="13.5" customHeight="1"/>
    <row r="128425" ht="13.5" customHeight="1"/>
    <row r="128427" ht="13.5" customHeight="1"/>
    <row r="128429" ht="13.5" customHeight="1"/>
    <row r="128431" ht="13.5" customHeight="1"/>
    <row r="128433" ht="13.5" customHeight="1"/>
    <row r="128435" ht="13.5" customHeight="1"/>
    <row r="128437" ht="13.5" customHeight="1"/>
    <row r="128439" ht="13.5" customHeight="1"/>
    <row r="128441" ht="13.5" customHeight="1"/>
    <row r="128443" ht="13.5" customHeight="1"/>
    <row r="128445" ht="13.5" customHeight="1"/>
    <row r="128447" ht="13.5" customHeight="1"/>
    <row r="128449" ht="13.5" customHeight="1"/>
    <row r="128451" ht="13.5" customHeight="1"/>
    <row r="128453" ht="13.5" customHeight="1"/>
    <row r="128455" ht="13.5" customHeight="1"/>
    <row r="128457" ht="13.5" customHeight="1"/>
    <row r="128459" ht="13.5" customHeight="1"/>
    <row r="128461" ht="13.5" customHeight="1"/>
    <row r="128463" ht="13.5" customHeight="1"/>
    <row r="128465" ht="13.5" customHeight="1"/>
    <row r="128467" ht="13.5" customHeight="1"/>
    <row r="128469" ht="13.5" customHeight="1"/>
    <row r="128471" ht="13.5" customHeight="1"/>
    <row r="128473" ht="13.5" customHeight="1"/>
    <row r="128475" ht="13.5" customHeight="1"/>
    <row r="128477" ht="13.5" customHeight="1"/>
    <row r="128479" ht="13.5" customHeight="1"/>
    <row r="128481" ht="13.5" customHeight="1"/>
    <row r="128483" ht="13.5" customHeight="1"/>
    <row r="128485" ht="13.5" customHeight="1"/>
    <row r="128487" ht="13.5" customHeight="1"/>
    <row r="128489" ht="13.5" customHeight="1"/>
    <row r="128491" ht="13.5" customHeight="1"/>
    <row r="128493" ht="13.5" customHeight="1"/>
    <row r="128495" ht="13.5" customHeight="1"/>
    <row r="128497" ht="13.5" customHeight="1"/>
    <row r="128499" ht="13.5" customHeight="1"/>
    <row r="128501" ht="13.5" customHeight="1"/>
    <row r="128503" ht="13.5" customHeight="1"/>
    <row r="128505" ht="13.5" customHeight="1"/>
    <row r="128507" ht="13.5" customHeight="1"/>
    <row r="128509" ht="13.5" customHeight="1"/>
    <row r="128511" ht="13.5" customHeight="1"/>
    <row r="128513" ht="13.5" customHeight="1"/>
    <row r="128515" ht="13.5" customHeight="1"/>
    <row r="128517" ht="13.5" customHeight="1"/>
    <row r="128519" ht="13.5" customHeight="1"/>
    <row r="128521" ht="13.5" customHeight="1"/>
    <row r="128523" ht="13.5" customHeight="1"/>
    <row r="128525" ht="13.5" customHeight="1"/>
    <row r="128527" ht="13.5" customHeight="1"/>
    <row r="128529" ht="13.5" customHeight="1"/>
    <row r="128531" ht="13.5" customHeight="1"/>
    <row r="128533" ht="13.5" customHeight="1"/>
    <row r="128535" ht="13.5" customHeight="1"/>
    <row r="128537" ht="13.5" customHeight="1"/>
    <row r="128539" ht="13.5" customHeight="1"/>
    <row r="128541" ht="13.5" customHeight="1"/>
    <row r="128543" ht="13.5" customHeight="1"/>
    <row r="128545" ht="13.5" customHeight="1"/>
    <row r="128547" ht="13.5" customHeight="1"/>
    <row r="128549" ht="13.5" customHeight="1"/>
    <row r="128551" ht="13.5" customHeight="1"/>
    <row r="128553" ht="13.5" customHeight="1"/>
    <row r="128555" ht="13.5" customHeight="1"/>
    <row r="128557" ht="13.5" customHeight="1"/>
    <row r="128559" ht="13.5" customHeight="1"/>
    <row r="128561" ht="13.5" customHeight="1"/>
    <row r="128563" ht="13.5" customHeight="1"/>
    <row r="128565" ht="13.5" customHeight="1"/>
    <row r="128567" ht="13.5" customHeight="1"/>
    <row r="128569" ht="13.5" customHeight="1"/>
    <row r="128571" ht="13.5" customHeight="1"/>
    <row r="128573" ht="13.5" customHeight="1"/>
    <row r="128575" ht="13.5" customHeight="1"/>
    <row r="128577" ht="13.5" customHeight="1"/>
    <row r="128579" ht="13.5" customHeight="1"/>
    <row r="128581" ht="13.5" customHeight="1"/>
    <row r="128583" ht="13.5" customHeight="1"/>
    <row r="128585" ht="13.5" customHeight="1"/>
    <row r="128587" ht="13.5" customHeight="1"/>
    <row r="128589" ht="13.5" customHeight="1"/>
    <row r="128591" ht="13.5" customHeight="1"/>
    <row r="128593" ht="13.5" customHeight="1"/>
    <row r="128595" ht="13.5" customHeight="1"/>
    <row r="128597" ht="13.5" customHeight="1"/>
    <row r="128599" ht="13.5" customHeight="1"/>
    <row r="128601" ht="13.5" customHeight="1"/>
    <row r="128603" ht="13.5" customHeight="1"/>
    <row r="128605" ht="13.5" customHeight="1"/>
    <row r="128607" ht="13.5" customHeight="1"/>
    <row r="128609" ht="13.5" customHeight="1"/>
    <row r="128611" ht="13.5" customHeight="1"/>
    <row r="128613" ht="13.5" customHeight="1"/>
    <row r="128615" ht="13.5" customHeight="1"/>
    <row r="128617" ht="13.5" customHeight="1"/>
    <row r="128619" ht="13.5" customHeight="1"/>
    <row r="128621" ht="13.5" customHeight="1"/>
    <row r="128623" ht="13.5" customHeight="1"/>
    <row r="128625" ht="13.5" customHeight="1"/>
    <row r="128627" ht="13.5" customHeight="1"/>
    <row r="128629" ht="13.5" customHeight="1"/>
    <row r="128631" ht="13.5" customHeight="1"/>
    <row r="128633" ht="13.5" customHeight="1"/>
    <row r="128635" ht="13.5" customHeight="1"/>
    <row r="128637" ht="13.5" customHeight="1"/>
    <row r="128639" ht="13.5" customHeight="1"/>
    <row r="128641" ht="13.5" customHeight="1"/>
    <row r="128643" ht="13.5" customHeight="1"/>
    <row r="128645" ht="13.5" customHeight="1"/>
    <row r="128647" ht="13.5" customHeight="1"/>
    <row r="128649" ht="13.5" customHeight="1"/>
    <row r="128651" ht="13.5" customHeight="1"/>
    <row r="128653" ht="13.5" customHeight="1"/>
    <row r="128655" ht="13.5" customHeight="1"/>
    <row r="128657" ht="13.5" customHeight="1"/>
    <row r="128659" ht="13.5" customHeight="1"/>
    <row r="128661" ht="13.5" customHeight="1"/>
    <row r="128663" ht="13.5" customHeight="1"/>
    <row r="128665" ht="13.5" customHeight="1"/>
    <row r="128667" ht="13.5" customHeight="1"/>
    <row r="128669" ht="13.5" customHeight="1"/>
    <row r="128671" ht="13.5" customHeight="1"/>
    <row r="128673" ht="13.5" customHeight="1"/>
    <row r="128675" ht="13.5" customHeight="1"/>
    <row r="128677" ht="13.5" customHeight="1"/>
    <row r="128679" ht="13.5" customHeight="1"/>
    <row r="128681" ht="13.5" customHeight="1"/>
    <row r="128683" ht="13.5" customHeight="1"/>
    <row r="128685" ht="13.5" customHeight="1"/>
    <row r="128687" ht="13.5" customHeight="1"/>
    <row r="128689" ht="13.5" customHeight="1"/>
    <row r="128691" ht="13.5" customHeight="1"/>
    <row r="128693" ht="13.5" customHeight="1"/>
    <row r="128695" ht="13.5" customHeight="1"/>
    <row r="128697" ht="13.5" customHeight="1"/>
    <row r="128699" ht="13.5" customHeight="1"/>
    <row r="128701" ht="13.5" customHeight="1"/>
    <row r="128703" ht="13.5" customHeight="1"/>
    <row r="128705" ht="13.5" customHeight="1"/>
    <row r="128707" ht="13.5" customHeight="1"/>
    <row r="128709" ht="13.5" customHeight="1"/>
    <row r="128711" ht="13.5" customHeight="1"/>
    <row r="128713" ht="13.5" customHeight="1"/>
    <row r="128715" ht="13.5" customHeight="1"/>
    <row r="128717" ht="13.5" customHeight="1"/>
    <row r="128719" ht="13.5" customHeight="1"/>
    <row r="128721" ht="13.5" customHeight="1"/>
    <row r="128723" ht="13.5" customHeight="1"/>
    <row r="128725" ht="13.5" customHeight="1"/>
    <row r="128727" ht="13.5" customHeight="1"/>
    <row r="128729" ht="13.5" customHeight="1"/>
    <row r="128731" ht="13.5" customHeight="1"/>
    <row r="128733" ht="13.5" customHeight="1"/>
    <row r="128735" ht="13.5" customHeight="1"/>
    <row r="128737" ht="13.5" customHeight="1"/>
    <row r="128739" ht="13.5" customHeight="1"/>
    <row r="128741" ht="13.5" customHeight="1"/>
    <row r="128743" ht="13.5" customHeight="1"/>
    <row r="128745" ht="13.5" customHeight="1"/>
    <row r="128747" ht="13.5" customHeight="1"/>
    <row r="128749" ht="13.5" customHeight="1"/>
    <row r="128751" ht="13.5" customHeight="1"/>
    <row r="128753" ht="13.5" customHeight="1"/>
    <row r="128755" ht="13.5" customHeight="1"/>
    <row r="128757" ht="13.5" customHeight="1"/>
    <row r="128759" ht="13.5" customHeight="1"/>
    <row r="128761" ht="13.5" customHeight="1"/>
    <row r="128763" ht="13.5" customHeight="1"/>
    <row r="128765" ht="13.5" customHeight="1"/>
    <row r="128767" ht="13.5" customHeight="1"/>
    <row r="128769" ht="13.5" customHeight="1"/>
    <row r="128771" ht="13.5" customHeight="1"/>
    <row r="128773" ht="13.5" customHeight="1"/>
    <row r="128775" ht="13.5" customHeight="1"/>
    <row r="128777" ht="13.5" customHeight="1"/>
    <row r="128779" ht="13.5" customHeight="1"/>
    <row r="128781" ht="13.5" customHeight="1"/>
    <row r="128783" ht="13.5" customHeight="1"/>
    <row r="128785" ht="13.5" customHeight="1"/>
    <row r="128787" ht="13.5" customHeight="1"/>
    <row r="128789" ht="13.5" customHeight="1"/>
    <row r="128791" ht="13.5" customHeight="1"/>
    <row r="128793" ht="13.5" customHeight="1"/>
    <row r="128795" ht="13.5" customHeight="1"/>
    <row r="128797" ht="13.5" customHeight="1"/>
    <row r="128799" ht="13.5" customHeight="1"/>
    <row r="128801" ht="13.5" customHeight="1"/>
    <row r="128803" ht="13.5" customHeight="1"/>
    <row r="128805" ht="13.5" customHeight="1"/>
    <row r="128807" ht="13.5" customHeight="1"/>
    <row r="128809" ht="13.5" customHeight="1"/>
    <row r="128811" ht="13.5" customHeight="1"/>
    <row r="128813" ht="13.5" customHeight="1"/>
    <row r="128815" ht="13.5" customHeight="1"/>
    <row r="128817" ht="13.5" customHeight="1"/>
    <row r="128819" ht="13.5" customHeight="1"/>
    <row r="128821" ht="13.5" customHeight="1"/>
    <row r="128823" ht="13.5" customHeight="1"/>
    <row r="128825" ht="13.5" customHeight="1"/>
    <row r="128827" ht="13.5" customHeight="1"/>
    <row r="128829" ht="13.5" customHeight="1"/>
    <row r="128831" ht="13.5" customHeight="1"/>
    <row r="128833" ht="13.5" customHeight="1"/>
    <row r="128835" ht="13.5" customHeight="1"/>
    <row r="128837" ht="13.5" customHeight="1"/>
    <row r="128839" ht="13.5" customHeight="1"/>
    <row r="128841" ht="13.5" customHeight="1"/>
    <row r="128843" ht="13.5" customHeight="1"/>
    <row r="128845" ht="13.5" customHeight="1"/>
    <row r="128847" ht="13.5" customHeight="1"/>
    <row r="128849" ht="13.5" customHeight="1"/>
    <row r="128851" ht="13.5" customHeight="1"/>
    <row r="128853" ht="13.5" customHeight="1"/>
    <row r="128855" ht="13.5" customHeight="1"/>
    <row r="128857" ht="13.5" customHeight="1"/>
    <row r="128859" ht="13.5" customHeight="1"/>
    <row r="128861" ht="13.5" customHeight="1"/>
    <row r="128863" ht="13.5" customHeight="1"/>
    <row r="128865" ht="13.5" customHeight="1"/>
    <row r="128867" ht="13.5" customHeight="1"/>
    <row r="128869" ht="13.5" customHeight="1"/>
    <row r="128871" ht="13.5" customHeight="1"/>
    <row r="128873" ht="13.5" customHeight="1"/>
    <row r="128875" ht="13.5" customHeight="1"/>
    <row r="128877" ht="13.5" customHeight="1"/>
    <row r="128879" ht="13.5" customHeight="1"/>
    <row r="128881" ht="13.5" customHeight="1"/>
    <row r="128883" ht="13.5" customHeight="1"/>
    <row r="128885" ht="13.5" customHeight="1"/>
    <row r="128887" ht="13.5" customHeight="1"/>
    <row r="128889" ht="13.5" customHeight="1"/>
    <row r="128891" ht="13.5" customHeight="1"/>
    <row r="128893" ht="13.5" customHeight="1"/>
    <row r="128895" ht="13.5" customHeight="1"/>
    <row r="128897" ht="13.5" customHeight="1"/>
    <row r="128899" ht="13.5" customHeight="1"/>
    <row r="128901" ht="13.5" customHeight="1"/>
    <row r="128903" ht="13.5" customHeight="1"/>
    <row r="128905" ht="13.5" customHeight="1"/>
    <row r="128907" ht="13.5" customHeight="1"/>
    <row r="128909" ht="13.5" customHeight="1"/>
    <row r="128911" ht="13.5" customHeight="1"/>
    <row r="128913" ht="13.5" customHeight="1"/>
    <row r="128915" ht="13.5" customHeight="1"/>
    <row r="128917" ht="13.5" customHeight="1"/>
    <row r="128919" ht="13.5" customHeight="1"/>
    <row r="128921" ht="13.5" customHeight="1"/>
    <row r="128923" ht="13.5" customHeight="1"/>
    <row r="128925" ht="13.5" customHeight="1"/>
    <row r="128927" ht="13.5" customHeight="1"/>
    <row r="128929" ht="13.5" customHeight="1"/>
    <row r="128931" ht="13.5" customHeight="1"/>
    <row r="128933" ht="13.5" customHeight="1"/>
    <row r="128935" ht="13.5" customHeight="1"/>
    <row r="128937" ht="13.5" customHeight="1"/>
    <row r="128939" ht="13.5" customHeight="1"/>
    <row r="128941" ht="13.5" customHeight="1"/>
    <row r="128943" ht="13.5" customHeight="1"/>
    <row r="128945" ht="13.5" customHeight="1"/>
    <row r="128947" ht="13.5" customHeight="1"/>
    <row r="128949" ht="13.5" customHeight="1"/>
    <row r="128951" ht="13.5" customHeight="1"/>
    <row r="128953" ht="13.5" customHeight="1"/>
    <row r="128955" ht="13.5" customHeight="1"/>
    <row r="128957" ht="13.5" customHeight="1"/>
    <row r="128959" ht="13.5" customHeight="1"/>
    <row r="128961" ht="13.5" customHeight="1"/>
    <row r="128963" ht="13.5" customHeight="1"/>
    <row r="128965" ht="13.5" customHeight="1"/>
    <row r="128967" ht="13.5" customHeight="1"/>
    <row r="128969" ht="13.5" customHeight="1"/>
    <row r="128971" ht="13.5" customHeight="1"/>
    <row r="128973" ht="13.5" customHeight="1"/>
    <row r="128975" ht="13.5" customHeight="1"/>
    <row r="128977" ht="13.5" customHeight="1"/>
    <row r="128979" ht="13.5" customHeight="1"/>
    <row r="128981" ht="13.5" customHeight="1"/>
    <row r="128983" ht="13.5" customHeight="1"/>
    <row r="128985" ht="13.5" customHeight="1"/>
    <row r="128987" ht="13.5" customHeight="1"/>
    <row r="128989" ht="13.5" customHeight="1"/>
    <row r="128991" ht="13.5" customHeight="1"/>
    <row r="128993" ht="13.5" customHeight="1"/>
    <row r="128995" ht="13.5" customHeight="1"/>
    <row r="128997" ht="13.5" customHeight="1"/>
    <row r="128999" ht="13.5" customHeight="1"/>
    <row r="129001" ht="13.5" customHeight="1"/>
    <row r="129003" ht="13.5" customHeight="1"/>
    <row r="129005" ht="13.5" customHeight="1"/>
    <row r="129007" ht="13.5" customHeight="1"/>
    <row r="129009" ht="13.5" customHeight="1"/>
    <row r="129011" ht="13.5" customHeight="1"/>
    <row r="129013" ht="13.5" customHeight="1"/>
    <row r="129015" ht="13.5" customHeight="1"/>
    <row r="129017" ht="13.5" customHeight="1"/>
    <row r="129019" ht="13.5" customHeight="1"/>
    <row r="129021" ht="13.5" customHeight="1"/>
    <row r="129023" ht="13.5" customHeight="1"/>
    <row r="129025" ht="13.5" customHeight="1"/>
    <row r="129027" ht="13.5" customHeight="1"/>
    <row r="129029" ht="13.5" customHeight="1"/>
    <row r="129031" ht="13.5" customHeight="1"/>
    <row r="129033" ht="13.5" customHeight="1"/>
    <row r="129035" ht="13.5" customHeight="1"/>
    <row r="129037" ht="13.5" customHeight="1"/>
    <row r="129039" ht="13.5" customHeight="1"/>
    <row r="129041" ht="13.5" customHeight="1"/>
    <row r="129043" ht="13.5" customHeight="1"/>
    <row r="129045" ht="13.5" customHeight="1"/>
    <row r="129047" ht="13.5" customHeight="1"/>
    <row r="129049" ht="13.5" customHeight="1"/>
    <row r="129051" ht="13.5" customHeight="1"/>
    <row r="129053" ht="13.5" customHeight="1"/>
    <row r="129055" ht="13.5" customHeight="1"/>
    <row r="129057" ht="13.5" customHeight="1"/>
    <row r="129059" ht="13.5" customHeight="1"/>
    <row r="129061" ht="13.5" customHeight="1"/>
    <row r="129063" ht="13.5" customHeight="1"/>
    <row r="129065" ht="13.5" customHeight="1"/>
    <row r="129067" ht="13.5" customHeight="1"/>
    <row r="129069" ht="13.5" customHeight="1"/>
    <row r="129071" ht="13.5" customHeight="1"/>
    <row r="129073" ht="13.5" customHeight="1"/>
    <row r="129075" ht="13.5" customHeight="1"/>
    <row r="129077" ht="13.5" customHeight="1"/>
    <row r="129079" ht="13.5" customHeight="1"/>
    <row r="129081" ht="13.5" customHeight="1"/>
    <row r="129083" ht="13.5" customHeight="1"/>
    <row r="129085" ht="13.5" customHeight="1"/>
    <row r="129087" ht="13.5" customHeight="1"/>
    <row r="129089" ht="13.5" customHeight="1"/>
    <row r="129091" ht="13.5" customHeight="1"/>
    <row r="129093" ht="13.5" customHeight="1"/>
    <row r="129095" ht="13.5" customHeight="1"/>
    <row r="129097" ht="13.5" customHeight="1"/>
    <row r="129099" ht="13.5" customHeight="1"/>
    <row r="129101" ht="13.5" customHeight="1"/>
    <row r="129103" ht="13.5" customHeight="1"/>
    <row r="129105" ht="13.5" customHeight="1"/>
    <row r="129107" ht="13.5" customHeight="1"/>
    <row r="129109" ht="13.5" customHeight="1"/>
    <row r="129111" ht="13.5" customHeight="1"/>
    <row r="129113" ht="13.5" customHeight="1"/>
    <row r="129115" ht="13.5" customHeight="1"/>
    <row r="129117" ht="13.5" customHeight="1"/>
    <row r="129119" ht="13.5" customHeight="1"/>
    <row r="129121" ht="13.5" customHeight="1"/>
    <row r="129123" ht="13.5" customHeight="1"/>
    <row r="129125" ht="13.5" customHeight="1"/>
    <row r="129127" ht="13.5" customHeight="1"/>
    <row r="129129" ht="13.5" customHeight="1"/>
    <row r="129131" ht="13.5" customHeight="1"/>
    <row r="129133" ht="13.5" customHeight="1"/>
    <row r="129135" ht="13.5" customHeight="1"/>
    <row r="129137" ht="13.5" customHeight="1"/>
    <row r="129139" ht="13.5" customHeight="1"/>
    <row r="129141" ht="13.5" customHeight="1"/>
    <row r="129143" ht="13.5" customHeight="1"/>
    <row r="129145" ht="13.5" customHeight="1"/>
    <row r="129147" ht="13.5" customHeight="1"/>
    <row r="129149" ht="13.5" customHeight="1"/>
    <row r="129151" ht="13.5" customHeight="1"/>
    <row r="129153" ht="13.5" customHeight="1"/>
    <row r="129155" ht="13.5" customHeight="1"/>
    <row r="129157" ht="13.5" customHeight="1"/>
    <row r="129159" ht="13.5" customHeight="1"/>
    <row r="129161" ht="13.5" customHeight="1"/>
    <row r="129163" ht="13.5" customHeight="1"/>
    <row r="129165" ht="13.5" customHeight="1"/>
    <row r="129167" ht="13.5" customHeight="1"/>
    <row r="129169" ht="13.5" customHeight="1"/>
    <row r="129171" ht="13.5" customHeight="1"/>
    <row r="129173" ht="13.5" customHeight="1"/>
    <row r="129175" ht="13.5" customHeight="1"/>
    <row r="129177" ht="13.5" customHeight="1"/>
    <row r="129179" ht="13.5" customHeight="1"/>
    <row r="129181" ht="13.5" customHeight="1"/>
    <row r="129183" ht="13.5" customHeight="1"/>
    <row r="129185" ht="13.5" customHeight="1"/>
    <row r="129187" ht="13.5" customHeight="1"/>
    <row r="129189" ht="13.5" customHeight="1"/>
    <row r="129191" ht="13.5" customHeight="1"/>
    <row r="129193" ht="13.5" customHeight="1"/>
    <row r="129195" ht="13.5" customHeight="1"/>
    <row r="129197" ht="13.5" customHeight="1"/>
    <row r="129199" ht="13.5" customHeight="1"/>
    <row r="129201" ht="13.5" customHeight="1"/>
    <row r="129203" ht="13.5" customHeight="1"/>
    <row r="129205" ht="13.5" customHeight="1"/>
    <row r="129207" ht="13.5" customHeight="1"/>
    <row r="129209" ht="13.5" customHeight="1"/>
    <row r="129211" ht="13.5" customHeight="1"/>
    <row r="129213" ht="13.5" customHeight="1"/>
    <row r="129215" ht="13.5" customHeight="1"/>
    <row r="129217" ht="13.5" customHeight="1"/>
    <row r="129219" ht="13.5" customHeight="1"/>
    <row r="129221" ht="13.5" customHeight="1"/>
    <row r="129223" ht="13.5" customHeight="1"/>
    <row r="129225" ht="13.5" customHeight="1"/>
    <row r="129227" ht="13.5" customHeight="1"/>
    <row r="129229" ht="13.5" customHeight="1"/>
    <row r="129231" ht="13.5" customHeight="1"/>
    <row r="129233" ht="13.5" customHeight="1"/>
    <row r="129235" ht="13.5" customHeight="1"/>
    <row r="129237" ht="13.5" customHeight="1"/>
    <row r="129239" ht="13.5" customHeight="1"/>
    <row r="129241" ht="13.5" customHeight="1"/>
    <row r="129243" ht="13.5" customHeight="1"/>
    <row r="129245" ht="13.5" customHeight="1"/>
    <row r="129247" ht="13.5" customHeight="1"/>
    <row r="129249" ht="13.5" customHeight="1"/>
    <row r="129251" ht="13.5" customHeight="1"/>
    <row r="129253" ht="13.5" customHeight="1"/>
    <row r="129255" ht="13.5" customHeight="1"/>
    <row r="129257" ht="13.5" customHeight="1"/>
    <row r="129259" ht="13.5" customHeight="1"/>
    <row r="129261" ht="13.5" customHeight="1"/>
    <row r="129263" ht="13.5" customHeight="1"/>
    <row r="129265" ht="13.5" customHeight="1"/>
    <row r="129267" ht="13.5" customHeight="1"/>
    <row r="129269" ht="13.5" customHeight="1"/>
    <row r="129271" ht="13.5" customHeight="1"/>
    <row r="129273" ht="13.5" customHeight="1"/>
    <row r="129275" ht="13.5" customHeight="1"/>
    <row r="129277" ht="13.5" customHeight="1"/>
    <row r="129279" ht="13.5" customHeight="1"/>
    <row r="129281" ht="13.5" customHeight="1"/>
    <row r="129283" ht="13.5" customHeight="1"/>
    <row r="129285" ht="13.5" customHeight="1"/>
    <row r="129287" ht="13.5" customHeight="1"/>
    <row r="129289" ht="13.5" customHeight="1"/>
    <row r="129291" ht="13.5" customHeight="1"/>
    <row r="129293" ht="13.5" customHeight="1"/>
    <row r="129295" ht="13.5" customHeight="1"/>
    <row r="129297" ht="13.5" customHeight="1"/>
    <row r="129299" ht="13.5" customHeight="1"/>
    <row r="129301" ht="13.5" customHeight="1"/>
    <row r="129303" ht="13.5" customHeight="1"/>
    <row r="129305" ht="13.5" customHeight="1"/>
    <row r="129307" ht="13.5" customHeight="1"/>
    <row r="129309" ht="13.5" customHeight="1"/>
    <row r="129311" ht="13.5" customHeight="1"/>
    <row r="129313" ht="13.5" customHeight="1"/>
    <row r="129315" ht="13.5" customHeight="1"/>
    <row r="129317" ht="13.5" customHeight="1"/>
    <row r="129319" ht="13.5" customHeight="1"/>
    <row r="129321" ht="13.5" customHeight="1"/>
    <row r="129323" ht="13.5" customHeight="1"/>
    <row r="129325" ht="13.5" customHeight="1"/>
    <row r="129327" ht="13.5" customHeight="1"/>
    <row r="129329" ht="13.5" customHeight="1"/>
    <row r="129331" ht="13.5" customHeight="1"/>
    <row r="129333" ht="13.5" customHeight="1"/>
    <row r="129335" ht="13.5" customHeight="1"/>
    <row r="129337" ht="13.5" customHeight="1"/>
    <row r="129339" ht="13.5" customHeight="1"/>
    <row r="129341" ht="13.5" customHeight="1"/>
    <row r="129343" ht="13.5" customHeight="1"/>
    <row r="129345" ht="13.5" customHeight="1"/>
    <row r="129347" ht="13.5" customHeight="1"/>
    <row r="129349" ht="13.5" customHeight="1"/>
    <row r="129351" ht="13.5" customHeight="1"/>
    <row r="129353" ht="13.5" customHeight="1"/>
    <row r="129355" ht="13.5" customHeight="1"/>
    <row r="129357" ht="13.5" customHeight="1"/>
    <row r="129359" ht="13.5" customHeight="1"/>
    <row r="129361" ht="13.5" customHeight="1"/>
    <row r="129363" ht="13.5" customHeight="1"/>
    <row r="129365" ht="13.5" customHeight="1"/>
    <row r="129367" ht="13.5" customHeight="1"/>
    <row r="129369" ht="13.5" customHeight="1"/>
    <row r="129371" ht="13.5" customHeight="1"/>
    <row r="129373" ht="13.5" customHeight="1"/>
    <row r="129375" ht="13.5" customHeight="1"/>
    <row r="129377" ht="13.5" customHeight="1"/>
    <row r="129379" ht="13.5" customHeight="1"/>
    <row r="129381" ht="13.5" customHeight="1"/>
    <row r="129383" ht="13.5" customHeight="1"/>
    <row r="129385" ht="13.5" customHeight="1"/>
    <row r="129387" ht="13.5" customHeight="1"/>
    <row r="129389" ht="13.5" customHeight="1"/>
    <row r="129391" ht="13.5" customHeight="1"/>
    <row r="129393" ht="13.5" customHeight="1"/>
    <row r="129395" ht="13.5" customHeight="1"/>
    <row r="129397" ht="13.5" customHeight="1"/>
    <row r="129399" ht="13.5" customHeight="1"/>
    <row r="129401" ht="13.5" customHeight="1"/>
    <row r="129403" ht="13.5" customHeight="1"/>
    <row r="129405" ht="13.5" customHeight="1"/>
    <row r="129407" ht="13.5" customHeight="1"/>
    <row r="129409" ht="13.5" customHeight="1"/>
    <row r="129411" ht="13.5" customHeight="1"/>
    <row r="129413" ht="13.5" customHeight="1"/>
    <row r="129415" ht="13.5" customHeight="1"/>
    <row r="129417" ht="13.5" customHeight="1"/>
    <row r="129419" ht="13.5" customHeight="1"/>
    <row r="129421" ht="13.5" customHeight="1"/>
    <row r="129423" ht="13.5" customHeight="1"/>
    <row r="129425" ht="13.5" customHeight="1"/>
    <row r="129427" ht="13.5" customHeight="1"/>
    <row r="129429" ht="13.5" customHeight="1"/>
    <row r="129431" ht="13.5" customHeight="1"/>
    <row r="129433" ht="13.5" customHeight="1"/>
    <row r="129435" ht="13.5" customHeight="1"/>
    <row r="129437" ht="13.5" customHeight="1"/>
    <row r="129439" ht="13.5" customHeight="1"/>
    <row r="129441" ht="13.5" customHeight="1"/>
    <row r="129443" ht="13.5" customHeight="1"/>
    <row r="129445" ht="13.5" customHeight="1"/>
    <row r="129447" ht="13.5" customHeight="1"/>
    <row r="129449" ht="13.5" customHeight="1"/>
    <row r="129451" ht="13.5" customHeight="1"/>
    <row r="129453" ht="13.5" customHeight="1"/>
    <row r="129455" ht="13.5" customHeight="1"/>
    <row r="129457" ht="13.5" customHeight="1"/>
    <row r="129459" ht="13.5" customHeight="1"/>
    <row r="129461" ht="13.5" customHeight="1"/>
    <row r="129463" ht="13.5" customHeight="1"/>
    <row r="129465" ht="13.5" customHeight="1"/>
    <row r="129467" ht="13.5" customHeight="1"/>
    <row r="129469" ht="13.5" customHeight="1"/>
    <row r="129471" ht="13.5" customHeight="1"/>
    <row r="129473" ht="13.5" customHeight="1"/>
    <row r="129475" ht="13.5" customHeight="1"/>
    <row r="129477" ht="13.5" customHeight="1"/>
    <row r="129479" ht="13.5" customHeight="1"/>
    <row r="129481" ht="13.5" customHeight="1"/>
    <row r="129483" ht="13.5" customHeight="1"/>
    <row r="129485" ht="13.5" customHeight="1"/>
    <row r="129487" ht="13.5" customHeight="1"/>
    <row r="129489" ht="13.5" customHeight="1"/>
    <row r="129491" ht="13.5" customHeight="1"/>
    <row r="129493" ht="13.5" customHeight="1"/>
    <row r="129495" ht="13.5" customHeight="1"/>
    <row r="129497" ht="13.5" customHeight="1"/>
    <row r="129499" ht="13.5" customHeight="1"/>
    <row r="129501" ht="13.5" customHeight="1"/>
    <row r="129503" ht="13.5" customHeight="1"/>
    <row r="129505" ht="13.5" customHeight="1"/>
    <row r="129507" ht="13.5" customHeight="1"/>
    <row r="129509" ht="13.5" customHeight="1"/>
    <row r="129511" ht="13.5" customHeight="1"/>
    <row r="129513" ht="13.5" customHeight="1"/>
    <row r="129515" ht="13.5" customHeight="1"/>
    <row r="129517" ht="13.5" customHeight="1"/>
    <row r="129519" ht="13.5" customHeight="1"/>
    <row r="129521" ht="13.5" customHeight="1"/>
    <row r="129523" ht="13.5" customHeight="1"/>
    <row r="129525" ht="13.5" customHeight="1"/>
    <row r="129527" ht="13.5" customHeight="1"/>
    <row r="129529" ht="13.5" customHeight="1"/>
    <row r="129531" ht="13.5" customHeight="1"/>
    <row r="129533" ht="13.5" customHeight="1"/>
    <row r="129535" ht="13.5" customHeight="1"/>
    <row r="129537" ht="13.5" customHeight="1"/>
    <row r="129539" ht="13.5" customHeight="1"/>
    <row r="129541" ht="13.5" customHeight="1"/>
    <row r="129543" ht="13.5" customHeight="1"/>
    <row r="129545" ht="13.5" customHeight="1"/>
    <row r="129547" ht="13.5" customHeight="1"/>
    <row r="129549" ht="13.5" customHeight="1"/>
    <row r="129551" ht="13.5" customHeight="1"/>
    <row r="129553" ht="13.5" customHeight="1"/>
    <row r="129555" ht="13.5" customHeight="1"/>
    <row r="129557" ht="13.5" customHeight="1"/>
    <row r="129559" ht="13.5" customHeight="1"/>
    <row r="129561" ht="13.5" customHeight="1"/>
    <row r="129563" ht="13.5" customHeight="1"/>
    <row r="129565" ht="13.5" customHeight="1"/>
    <row r="129567" ht="13.5" customHeight="1"/>
    <row r="129569" ht="13.5" customHeight="1"/>
    <row r="129571" ht="13.5" customHeight="1"/>
    <row r="129573" ht="13.5" customHeight="1"/>
    <row r="129575" ht="13.5" customHeight="1"/>
    <row r="129577" ht="13.5" customHeight="1"/>
    <row r="129579" ht="13.5" customHeight="1"/>
    <row r="129581" ht="13.5" customHeight="1"/>
    <row r="129583" ht="13.5" customHeight="1"/>
    <row r="129585" ht="13.5" customHeight="1"/>
    <row r="129587" ht="13.5" customHeight="1"/>
    <row r="129589" ht="13.5" customHeight="1"/>
    <row r="129591" ht="13.5" customHeight="1"/>
    <row r="129593" ht="13.5" customHeight="1"/>
    <row r="129595" ht="13.5" customHeight="1"/>
    <row r="129597" ht="13.5" customHeight="1"/>
    <row r="129599" ht="13.5" customHeight="1"/>
    <row r="129601" ht="13.5" customHeight="1"/>
    <row r="129603" ht="13.5" customHeight="1"/>
    <row r="129605" ht="13.5" customHeight="1"/>
    <row r="129607" ht="13.5" customHeight="1"/>
    <row r="129609" ht="13.5" customHeight="1"/>
    <row r="129611" ht="13.5" customHeight="1"/>
    <row r="129613" ht="13.5" customHeight="1"/>
    <row r="129615" ht="13.5" customHeight="1"/>
    <row r="129617" ht="13.5" customHeight="1"/>
    <row r="129619" ht="13.5" customHeight="1"/>
    <row r="129621" ht="13.5" customHeight="1"/>
    <row r="129623" ht="13.5" customHeight="1"/>
    <row r="129625" ht="13.5" customHeight="1"/>
    <row r="129627" ht="13.5" customHeight="1"/>
    <row r="129629" ht="13.5" customHeight="1"/>
    <row r="129631" ht="13.5" customHeight="1"/>
    <row r="129633" ht="13.5" customHeight="1"/>
    <row r="129635" ht="13.5" customHeight="1"/>
    <row r="129637" ht="13.5" customHeight="1"/>
    <row r="129639" ht="13.5" customHeight="1"/>
    <row r="129641" ht="13.5" customHeight="1"/>
    <row r="129643" ht="13.5" customHeight="1"/>
    <row r="129645" ht="13.5" customHeight="1"/>
    <row r="129647" ht="13.5" customHeight="1"/>
    <row r="129649" ht="13.5" customHeight="1"/>
    <row r="129651" ht="13.5" customHeight="1"/>
    <row r="129653" ht="13.5" customHeight="1"/>
    <row r="129655" ht="13.5" customHeight="1"/>
    <row r="129657" ht="13.5" customHeight="1"/>
    <row r="129659" ht="13.5" customHeight="1"/>
    <row r="129661" ht="13.5" customHeight="1"/>
    <row r="129663" ht="13.5" customHeight="1"/>
    <row r="129665" ht="13.5" customHeight="1"/>
    <row r="129667" ht="13.5" customHeight="1"/>
    <row r="129669" ht="13.5" customHeight="1"/>
    <row r="129671" ht="13.5" customHeight="1"/>
    <row r="129673" ht="13.5" customHeight="1"/>
    <row r="129675" ht="13.5" customHeight="1"/>
    <row r="129677" ht="13.5" customHeight="1"/>
    <row r="129679" ht="13.5" customHeight="1"/>
    <row r="129681" ht="13.5" customHeight="1"/>
    <row r="129683" ht="13.5" customHeight="1"/>
    <row r="129685" ht="13.5" customHeight="1"/>
    <row r="129687" ht="13.5" customHeight="1"/>
    <row r="129689" ht="13.5" customHeight="1"/>
    <row r="129691" ht="13.5" customHeight="1"/>
    <row r="129693" ht="13.5" customHeight="1"/>
    <row r="129695" ht="13.5" customHeight="1"/>
    <row r="129697" ht="13.5" customHeight="1"/>
    <row r="129699" ht="13.5" customHeight="1"/>
    <row r="129701" ht="13.5" customHeight="1"/>
    <row r="129703" ht="13.5" customHeight="1"/>
    <row r="129705" ht="13.5" customHeight="1"/>
    <row r="129707" ht="13.5" customHeight="1"/>
    <row r="129709" ht="13.5" customHeight="1"/>
    <row r="129711" ht="13.5" customHeight="1"/>
    <row r="129713" ht="13.5" customHeight="1"/>
    <row r="129715" ht="13.5" customHeight="1"/>
    <row r="129717" ht="13.5" customHeight="1"/>
    <row r="129719" ht="13.5" customHeight="1"/>
    <row r="129721" ht="13.5" customHeight="1"/>
    <row r="129723" ht="13.5" customHeight="1"/>
    <row r="129725" ht="13.5" customHeight="1"/>
    <row r="129727" ht="13.5" customHeight="1"/>
    <row r="129729" ht="13.5" customHeight="1"/>
    <row r="129731" ht="13.5" customHeight="1"/>
    <row r="129733" ht="13.5" customHeight="1"/>
    <row r="129735" ht="13.5" customHeight="1"/>
    <row r="129737" ht="13.5" customHeight="1"/>
    <row r="129739" ht="13.5" customHeight="1"/>
    <row r="129741" ht="13.5" customHeight="1"/>
    <row r="129743" ht="13.5" customHeight="1"/>
    <row r="129745" ht="13.5" customHeight="1"/>
    <row r="129747" ht="13.5" customHeight="1"/>
    <row r="129749" ht="13.5" customHeight="1"/>
    <row r="129751" ht="13.5" customHeight="1"/>
    <row r="129753" ht="13.5" customHeight="1"/>
    <row r="129755" ht="13.5" customHeight="1"/>
    <row r="129757" ht="13.5" customHeight="1"/>
    <row r="129759" ht="13.5" customHeight="1"/>
    <row r="129761" ht="13.5" customHeight="1"/>
    <row r="129763" ht="13.5" customHeight="1"/>
    <row r="129765" ht="13.5" customHeight="1"/>
    <row r="129767" ht="13.5" customHeight="1"/>
    <row r="129769" ht="13.5" customHeight="1"/>
    <row r="129771" ht="13.5" customHeight="1"/>
    <row r="129773" ht="13.5" customHeight="1"/>
    <row r="129775" ht="13.5" customHeight="1"/>
    <row r="129777" ht="13.5" customHeight="1"/>
    <row r="129779" ht="13.5" customHeight="1"/>
    <row r="129781" ht="13.5" customHeight="1"/>
    <row r="129783" ht="13.5" customHeight="1"/>
    <row r="129785" ht="13.5" customHeight="1"/>
    <row r="129787" ht="13.5" customHeight="1"/>
    <row r="129789" ht="13.5" customHeight="1"/>
    <row r="129791" ht="13.5" customHeight="1"/>
    <row r="129793" ht="13.5" customHeight="1"/>
    <row r="129795" ht="13.5" customHeight="1"/>
    <row r="129797" ht="13.5" customHeight="1"/>
    <row r="129799" ht="13.5" customHeight="1"/>
    <row r="129801" ht="13.5" customHeight="1"/>
    <row r="129803" ht="13.5" customHeight="1"/>
    <row r="129805" ht="13.5" customHeight="1"/>
    <row r="129807" ht="13.5" customHeight="1"/>
    <row r="129809" ht="13.5" customHeight="1"/>
    <row r="129811" ht="13.5" customHeight="1"/>
    <row r="129813" ht="13.5" customHeight="1"/>
    <row r="129815" ht="13.5" customHeight="1"/>
    <row r="129817" ht="13.5" customHeight="1"/>
    <row r="129819" ht="13.5" customHeight="1"/>
    <row r="129821" ht="13.5" customHeight="1"/>
    <row r="129823" ht="13.5" customHeight="1"/>
    <row r="129825" ht="13.5" customHeight="1"/>
    <row r="129827" ht="13.5" customHeight="1"/>
    <row r="129829" ht="13.5" customHeight="1"/>
    <row r="129831" ht="13.5" customHeight="1"/>
    <row r="129833" ht="13.5" customHeight="1"/>
    <row r="129835" ht="13.5" customHeight="1"/>
    <row r="129837" ht="13.5" customHeight="1"/>
    <row r="129839" ht="13.5" customHeight="1"/>
    <row r="129841" ht="13.5" customHeight="1"/>
    <row r="129843" ht="13.5" customHeight="1"/>
    <row r="129845" ht="13.5" customHeight="1"/>
    <row r="129847" ht="13.5" customHeight="1"/>
    <row r="129849" ht="13.5" customHeight="1"/>
    <row r="129851" ht="13.5" customHeight="1"/>
    <row r="129853" ht="13.5" customHeight="1"/>
    <row r="129855" ht="13.5" customHeight="1"/>
    <row r="129857" ht="13.5" customHeight="1"/>
    <row r="129859" ht="13.5" customHeight="1"/>
    <row r="129861" ht="13.5" customHeight="1"/>
    <row r="129863" ht="13.5" customHeight="1"/>
    <row r="129865" ht="13.5" customHeight="1"/>
    <row r="129867" ht="13.5" customHeight="1"/>
    <row r="129869" ht="13.5" customHeight="1"/>
    <row r="129871" ht="13.5" customHeight="1"/>
    <row r="129873" ht="13.5" customHeight="1"/>
    <row r="129875" ht="13.5" customHeight="1"/>
    <row r="129877" ht="13.5" customHeight="1"/>
    <row r="129879" ht="13.5" customHeight="1"/>
    <row r="129881" ht="13.5" customHeight="1"/>
    <row r="129883" ht="13.5" customHeight="1"/>
    <row r="129885" ht="13.5" customHeight="1"/>
    <row r="129887" ht="13.5" customHeight="1"/>
    <row r="129889" ht="13.5" customHeight="1"/>
    <row r="129891" ht="13.5" customHeight="1"/>
    <row r="129893" ht="13.5" customHeight="1"/>
    <row r="129895" ht="13.5" customHeight="1"/>
    <row r="129897" ht="13.5" customHeight="1"/>
    <row r="129899" ht="13.5" customHeight="1"/>
    <row r="129901" ht="13.5" customHeight="1"/>
    <row r="129903" ht="13.5" customHeight="1"/>
    <row r="129905" ht="13.5" customHeight="1"/>
    <row r="129907" ht="13.5" customHeight="1"/>
    <row r="129909" ht="13.5" customHeight="1"/>
    <row r="129911" ht="13.5" customHeight="1"/>
    <row r="129913" ht="13.5" customHeight="1"/>
    <row r="129915" ht="13.5" customHeight="1"/>
    <row r="129917" ht="13.5" customHeight="1"/>
    <row r="129919" ht="13.5" customHeight="1"/>
    <row r="129921" ht="13.5" customHeight="1"/>
    <row r="129923" ht="13.5" customHeight="1"/>
    <row r="129925" ht="13.5" customHeight="1"/>
    <row r="129927" ht="13.5" customHeight="1"/>
    <row r="129929" ht="13.5" customHeight="1"/>
    <row r="129931" ht="13.5" customHeight="1"/>
    <row r="129933" ht="13.5" customHeight="1"/>
    <row r="129935" ht="13.5" customHeight="1"/>
    <row r="129937" ht="13.5" customHeight="1"/>
    <row r="129939" ht="13.5" customHeight="1"/>
    <row r="129941" ht="13.5" customHeight="1"/>
    <row r="129943" ht="13.5" customHeight="1"/>
    <row r="129945" ht="13.5" customHeight="1"/>
    <row r="129947" ht="13.5" customHeight="1"/>
    <row r="129949" ht="13.5" customHeight="1"/>
    <row r="129951" ht="13.5" customHeight="1"/>
    <row r="129953" ht="13.5" customHeight="1"/>
    <row r="129955" ht="13.5" customHeight="1"/>
    <row r="129957" ht="13.5" customHeight="1"/>
    <row r="129959" ht="13.5" customHeight="1"/>
    <row r="129961" ht="13.5" customHeight="1"/>
    <row r="129963" ht="13.5" customHeight="1"/>
    <row r="129965" ht="13.5" customHeight="1"/>
    <row r="129967" ht="13.5" customHeight="1"/>
    <row r="129969" ht="13.5" customHeight="1"/>
    <row r="129971" ht="13.5" customHeight="1"/>
    <row r="129973" ht="13.5" customHeight="1"/>
    <row r="129975" ht="13.5" customHeight="1"/>
    <row r="129977" ht="13.5" customHeight="1"/>
    <row r="129979" ht="13.5" customHeight="1"/>
    <row r="129981" ht="13.5" customHeight="1"/>
    <row r="129983" ht="13.5" customHeight="1"/>
    <row r="129985" ht="13.5" customHeight="1"/>
    <row r="129987" ht="13.5" customHeight="1"/>
    <row r="129989" ht="13.5" customHeight="1"/>
    <row r="129991" ht="13.5" customHeight="1"/>
    <row r="129993" ht="13.5" customHeight="1"/>
    <row r="129995" ht="13.5" customHeight="1"/>
    <row r="129997" ht="13.5" customHeight="1"/>
    <row r="129999" ht="13.5" customHeight="1"/>
    <row r="130001" ht="13.5" customHeight="1"/>
    <row r="130003" ht="13.5" customHeight="1"/>
    <row r="130005" ht="13.5" customHeight="1"/>
    <row r="130007" ht="13.5" customHeight="1"/>
    <row r="130009" ht="13.5" customHeight="1"/>
    <row r="130011" ht="13.5" customHeight="1"/>
    <row r="130013" ht="13.5" customHeight="1"/>
    <row r="130015" ht="13.5" customHeight="1"/>
    <row r="130017" ht="13.5" customHeight="1"/>
    <row r="130019" ht="13.5" customHeight="1"/>
    <row r="130021" ht="13.5" customHeight="1"/>
    <row r="130023" ht="13.5" customHeight="1"/>
    <row r="130025" ht="13.5" customHeight="1"/>
    <row r="130027" ht="13.5" customHeight="1"/>
    <row r="130029" ht="13.5" customHeight="1"/>
    <row r="130031" ht="13.5" customHeight="1"/>
    <row r="130033" ht="13.5" customHeight="1"/>
    <row r="130035" ht="13.5" customHeight="1"/>
    <row r="130037" ht="13.5" customHeight="1"/>
    <row r="130039" ht="13.5" customHeight="1"/>
    <row r="130041" ht="13.5" customHeight="1"/>
    <row r="130043" ht="13.5" customHeight="1"/>
    <row r="130045" ht="13.5" customHeight="1"/>
    <row r="130047" ht="13.5" customHeight="1"/>
    <row r="130049" ht="13.5" customHeight="1"/>
    <row r="130051" ht="13.5" customHeight="1"/>
    <row r="130053" ht="13.5" customHeight="1"/>
    <row r="130055" ht="13.5" customHeight="1"/>
    <row r="130057" ht="13.5" customHeight="1"/>
    <row r="130059" ht="13.5" customHeight="1"/>
    <row r="130061" ht="13.5" customHeight="1"/>
    <row r="130063" ht="13.5" customHeight="1"/>
    <row r="130065" ht="13.5" customHeight="1"/>
    <row r="130067" ht="13.5" customHeight="1"/>
    <row r="130069" ht="13.5" customHeight="1"/>
    <row r="130071" ht="13.5" customHeight="1"/>
    <row r="130073" ht="13.5" customHeight="1"/>
    <row r="130075" ht="13.5" customHeight="1"/>
    <row r="130077" ht="13.5" customHeight="1"/>
    <row r="130079" ht="13.5" customHeight="1"/>
    <row r="130081" ht="13.5" customHeight="1"/>
    <row r="130083" ht="13.5" customHeight="1"/>
    <row r="130085" ht="13.5" customHeight="1"/>
    <row r="130087" ht="13.5" customHeight="1"/>
    <row r="130089" ht="13.5" customHeight="1"/>
    <row r="130091" ht="13.5" customHeight="1"/>
    <row r="130093" ht="13.5" customHeight="1"/>
    <row r="130095" ht="13.5" customHeight="1"/>
    <row r="130097" ht="13.5" customHeight="1"/>
    <row r="130099" ht="13.5" customHeight="1"/>
    <row r="130101" ht="13.5" customHeight="1"/>
    <row r="130103" ht="13.5" customHeight="1"/>
    <row r="130105" ht="13.5" customHeight="1"/>
    <row r="130107" ht="13.5" customHeight="1"/>
    <row r="130109" ht="13.5" customHeight="1"/>
    <row r="130111" ht="13.5" customHeight="1"/>
    <row r="130113" ht="13.5" customHeight="1"/>
    <row r="130115" ht="13.5" customHeight="1"/>
    <row r="130117" ht="13.5" customHeight="1"/>
    <row r="130119" ht="13.5" customHeight="1"/>
    <row r="130121" ht="13.5" customHeight="1"/>
    <row r="130123" ht="13.5" customHeight="1"/>
    <row r="130125" ht="13.5" customHeight="1"/>
    <row r="130127" ht="13.5" customHeight="1"/>
    <row r="130129" ht="13.5" customHeight="1"/>
    <row r="130131" ht="13.5" customHeight="1"/>
    <row r="130133" ht="13.5" customHeight="1"/>
    <row r="130135" ht="13.5" customHeight="1"/>
    <row r="130137" ht="13.5" customHeight="1"/>
    <row r="130139" ht="13.5" customHeight="1"/>
    <row r="130141" ht="13.5" customHeight="1"/>
    <row r="130143" ht="13.5" customHeight="1"/>
    <row r="130145" ht="13.5" customHeight="1"/>
    <row r="130147" ht="13.5" customHeight="1"/>
    <row r="130149" ht="13.5" customHeight="1"/>
    <row r="130151" ht="13.5" customHeight="1"/>
    <row r="130153" ht="13.5" customHeight="1"/>
    <row r="130155" ht="13.5" customHeight="1"/>
    <row r="130157" ht="13.5" customHeight="1"/>
    <row r="130159" ht="13.5" customHeight="1"/>
    <row r="130161" ht="13.5" customHeight="1"/>
    <row r="130163" ht="13.5" customHeight="1"/>
    <row r="130165" ht="13.5" customHeight="1"/>
    <row r="130167" ht="13.5" customHeight="1"/>
    <row r="130169" ht="13.5" customHeight="1"/>
    <row r="130171" ht="13.5" customHeight="1"/>
    <row r="130173" ht="13.5" customHeight="1"/>
    <row r="130175" ht="13.5" customHeight="1"/>
    <row r="130177" ht="13.5" customHeight="1"/>
    <row r="130179" ht="13.5" customHeight="1"/>
    <row r="130181" ht="13.5" customHeight="1"/>
    <row r="130183" ht="13.5" customHeight="1"/>
    <row r="130185" ht="13.5" customHeight="1"/>
    <row r="130187" ht="13.5" customHeight="1"/>
    <row r="130189" ht="13.5" customHeight="1"/>
    <row r="130191" ht="13.5" customHeight="1"/>
    <row r="130193" ht="13.5" customHeight="1"/>
    <row r="130195" ht="13.5" customHeight="1"/>
    <row r="130197" ht="13.5" customHeight="1"/>
    <row r="130199" ht="13.5" customHeight="1"/>
    <row r="130201" ht="13.5" customHeight="1"/>
    <row r="130203" ht="13.5" customHeight="1"/>
    <row r="130205" ht="13.5" customHeight="1"/>
    <row r="130207" ht="13.5" customHeight="1"/>
    <row r="130209" ht="13.5" customHeight="1"/>
    <row r="130211" ht="13.5" customHeight="1"/>
    <row r="130213" ht="13.5" customHeight="1"/>
    <row r="130215" ht="13.5" customHeight="1"/>
    <row r="130217" ht="13.5" customHeight="1"/>
    <row r="130219" ht="13.5" customHeight="1"/>
    <row r="130221" ht="13.5" customHeight="1"/>
    <row r="130223" ht="13.5" customHeight="1"/>
    <row r="130225" ht="13.5" customHeight="1"/>
    <row r="130227" ht="13.5" customHeight="1"/>
    <row r="130229" ht="13.5" customHeight="1"/>
    <row r="130231" ht="13.5" customHeight="1"/>
    <row r="130233" ht="13.5" customHeight="1"/>
    <row r="130235" ht="13.5" customHeight="1"/>
    <row r="130237" ht="13.5" customHeight="1"/>
    <row r="130239" ht="13.5" customHeight="1"/>
    <row r="130241" ht="13.5" customHeight="1"/>
    <row r="130243" ht="13.5" customHeight="1"/>
    <row r="130245" ht="13.5" customHeight="1"/>
    <row r="130247" ht="13.5" customHeight="1"/>
    <row r="130249" ht="13.5" customHeight="1"/>
    <row r="130251" ht="13.5" customHeight="1"/>
    <row r="130253" ht="13.5" customHeight="1"/>
    <row r="130255" ht="13.5" customHeight="1"/>
    <row r="130257" ht="13.5" customHeight="1"/>
    <row r="130259" ht="13.5" customHeight="1"/>
    <row r="130261" ht="13.5" customHeight="1"/>
    <row r="130263" ht="13.5" customHeight="1"/>
    <row r="130265" ht="13.5" customHeight="1"/>
    <row r="130267" ht="13.5" customHeight="1"/>
    <row r="130269" ht="13.5" customHeight="1"/>
    <row r="130271" ht="13.5" customHeight="1"/>
    <row r="130273" ht="13.5" customHeight="1"/>
    <row r="130275" ht="13.5" customHeight="1"/>
    <row r="130277" ht="13.5" customHeight="1"/>
    <row r="130279" ht="13.5" customHeight="1"/>
    <row r="130281" ht="13.5" customHeight="1"/>
    <row r="130283" ht="13.5" customHeight="1"/>
    <row r="130285" ht="13.5" customHeight="1"/>
    <row r="130287" ht="13.5" customHeight="1"/>
    <row r="130289" ht="13.5" customHeight="1"/>
    <row r="130291" ht="13.5" customHeight="1"/>
    <row r="130293" ht="13.5" customHeight="1"/>
    <row r="130295" ht="13.5" customHeight="1"/>
    <row r="130297" ht="13.5" customHeight="1"/>
    <row r="130299" ht="13.5" customHeight="1"/>
    <row r="130301" ht="13.5" customHeight="1"/>
    <row r="130303" ht="13.5" customHeight="1"/>
    <row r="130305" ht="13.5" customHeight="1"/>
    <row r="130307" ht="13.5" customHeight="1"/>
    <row r="130309" ht="13.5" customHeight="1"/>
    <row r="130311" ht="13.5" customHeight="1"/>
    <row r="130313" ht="13.5" customHeight="1"/>
    <row r="130315" ht="13.5" customHeight="1"/>
    <row r="130317" ht="13.5" customHeight="1"/>
    <row r="130319" ht="13.5" customHeight="1"/>
    <row r="130321" ht="13.5" customHeight="1"/>
    <row r="130323" ht="13.5" customHeight="1"/>
    <row r="130325" ht="13.5" customHeight="1"/>
    <row r="130327" ht="13.5" customHeight="1"/>
    <row r="130329" ht="13.5" customHeight="1"/>
    <row r="130331" ht="13.5" customHeight="1"/>
    <row r="130333" ht="13.5" customHeight="1"/>
    <row r="130335" ht="13.5" customHeight="1"/>
    <row r="130337" ht="13.5" customHeight="1"/>
    <row r="130339" ht="13.5" customHeight="1"/>
    <row r="130341" ht="13.5" customHeight="1"/>
    <row r="130343" ht="13.5" customHeight="1"/>
    <row r="130345" ht="13.5" customHeight="1"/>
    <row r="130347" ht="13.5" customHeight="1"/>
    <row r="130349" ht="13.5" customHeight="1"/>
    <row r="130351" ht="13.5" customHeight="1"/>
    <row r="130353" ht="13.5" customHeight="1"/>
    <row r="130355" ht="13.5" customHeight="1"/>
    <row r="130357" ht="13.5" customHeight="1"/>
    <row r="130359" ht="13.5" customHeight="1"/>
    <row r="130361" ht="13.5" customHeight="1"/>
    <row r="130363" ht="13.5" customHeight="1"/>
    <row r="130365" ht="13.5" customHeight="1"/>
    <row r="130367" ht="13.5" customHeight="1"/>
    <row r="130369" ht="13.5" customHeight="1"/>
    <row r="130371" ht="13.5" customHeight="1"/>
    <row r="130373" ht="13.5" customHeight="1"/>
    <row r="130375" ht="13.5" customHeight="1"/>
    <row r="130377" ht="13.5" customHeight="1"/>
    <row r="130379" ht="13.5" customHeight="1"/>
    <row r="130381" ht="13.5" customHeight="1"/>
    <row r="130383" ht="13.5" customHeight="1"/>
    <row r="130385" ht="13.5" customHeight="1"/>
    <row r="130387" ht="13.5" customHeight="1"/>
    <row r="130389" ht="13.5" customHeight="1"/>
    <row r="130391" ht="13.5" customHeight="1"/>
    <row r="130393" ht="13.5" customHeight="1"/>
    <row r="130395" ht="13.5" customHeight="1"/>
    <row r="130397" ht="13.5" customHeight="1"/>
    <row r="130399" ht="13.5" customHeight="1"/>
    <row r="130401" ht="13.5" customHeight="1"/>
    <row r="130403" ht="13.5" customHeight="1"/>
    <row r="130405" ht="13.5" customHeight="1"/>
    <row r="130407" ht="13.5" customHeight="1"/>
    <row r="130409" ht="13.5" customHeight="1"/>
    <row r="130411" ht="13.5" customHeight="1"/>
    <row r="130413" ht="13.5" customHeight="1"/>
    <row r="130415" ht="13.5" customHeight="1"/>
    <row r="130417" ht="13.5" customHeight="1"/>
    <row r="130419" ht="13.5" customHeight="1"/>
    <row r="130421" ht="13.5" customHeight="1"/>
    <row r="130423" ht="13.5" customHeight="1"/>
    <row r="130425" ht="13.5" customHeight="1"/>
    <row r="130427" ht="13.5" customHeight="1"/>
    <row r="130429" ht="13.5" customHeight="1"/>
    <row r="130431" ht="13.5" customHeight="1"/>
    <row r="130433" ht="13.5" customHeight="1"/>
    <row r="130435" ht="13.5" customHeight="1"/>
    <row r="130437" ht="13.5" customHeight="1"/>
    <row r="130439" ht="13.5" customHeight="1"/>
    <row r="130441" ht="13.5" customHeight="1"/>
    <row r="130443" ht="13.5" customHeight="1"/>
    <row r="130445" ht="13.5" customHeight="1"/>
    <row r="130447" ht="13.5" customHeight="1"/>
    <row r="130449" ht="13.5" customHeight="1"/>
    <row r="130451" ht="13.5" customHeight="1"/>
    <row r="130453" ht="13.5" customHeight="1"/>
    <row r="130455" ht="13.5" customHeight="1"/>
    <row r="130457" ht="13.5" customHeight="1"/>
    <row r="130459" ht="13.5" customHeight="1"/>
    <row r="130461" ht="13.5" customHeight="1"/>
    <row r="130463" ht="13.5" customHeight="1"/>
    <row r="130465" ht="13.5" customHeight="1"/>
    <row r="130467" ht="13.5" customHeight="1"/>
    <row r="130469" ht="13.5" customHeight="1"/>
    <row r="130471" ht="13.5" customHeight="1"/>
    <row r="130473" ht="13.5" customHeight="1"/>
    <row r="130475" ht="13.5" customHeight="1"/>
    <row r="130477" ht="13.5" customHeight="1"/>
    <row r="130479" ht="13.5" customHeight="1"/>
    <row r="130481" ht="13.5" customHeight="1"/>
    <row r="130483" ht="13.5" customHeight="1"/>
    <row r="130485" ht="13.5" customHeight="1"/>
    <row r="130487" ht="13.5" customHeight="1"/>
    <row r="130489" ht="13.5" customHeight="1"/>
    <row r="130491" ht="13.5" customHeight="1"/>
    <row r="130493" ht="13.5" customHeight="1"/>
    <row r="130495" ht="13.5" customHeight="1"/>
    <row r="130497" ht="13.5" customHeight="1"/>
    <row r="130499" ht="13.5" customHeight="1"/>
    <row r="130501" ht="13.5" customHeight="1"/>
    <row r="130503" ht="13.5" customHeight="1"/>
    <row r="130505" ht="13.5" customHeight="1"/>
    <row r="130507" ht="13.5" customHeight="1"/>
    <row r="130509" ht="13.5" customHeight="1"/>
    <row r="130511" ht="13.5" customHeight="1"/>
    <row r="130513" ht="13.5" customHeight="1"/>
    <row r="130515" ht="13.5" customHeight="1"/>
    <row r="130517" ht="13.5" customHeight="1"/>
    <row r="130519" ht="13.5" customHeight="1"/>
    <row r="130521" ht="13.5" customHeight="1"/>
    <row r="130523" ht="13.5" customHeight="1"/>
    <row r="130525" ht="13.5" customHeight="1"/>
    <row r="130527" ht="13.5" customHeight="1"/>
    <row r="130529" ht="13.5" customHeight="1"/>
    <row r="130531" ht="13.5" customHeight="1"/>
    <row r="130533" ht="13.5" customHeight="1"/>
    <row r="130535" ht="13.5" customHeight="1"/>
    <row r="130537" ht="13.5" customHeight="1"/>
    <row r="130539" ht="13.5" customHeight="1"/>
    <row r="130541" ht="13.5" customHeight="1"/>
    <row r="130543" ht="13.5" customHeight="1"/>
    <row r="130545" ht="13.5" customHeight="1"/>
    <row r="130547" ht="13.5" customHeight="1"/>
    <row r="130549" ht="13.5" customHeight="1"/>
    <row r="130551" ht="13.5" customHeight="1"/>
    <row r="130553" ht="13.5" customHeight="1"/>
    <row r="130555" ht="13.5" customHeight="1"/>
    <row r="130557" ht="13.5" customHeight="1"/>
    <row r="130559" ht="13.5" customHeight="1"/>
    <row r="130561" ht="13.5" customHeight="1"/>
    <row r="130563" ht="13.5" customHeight="1"/>
    <row r="130565" ht="13.5" customHeight="1"/>
    <row r="130567" ht="13.5" customHeight="1"/>
    <row r="130569" ht="13.5" customHeight="1"/>
    <row r="130571" ht="13.5" customHeight="1"/>
    <row r="130573" ht="13.5" customHeight="1"/>
    <row r="130575" ht="13.5" customHeight="1"/>
    <row r="130577" ht="13.5" customHeight="1"/>
    <row r="130579" ht="13.5" customHeight="1"/>
    <row r="130581" ht="13.5" customHeight="1"/>
    <row r="130583" ht="13.5" customHeight="1"/>
    <row r="130585" ht="13.5" customHeight="1"/>
    <row r="130587" ht="13.5" customHeight="1"/>
    <row r="130589" ht="13.5" customHeight="1"/>
    <row r="130591" ht="13.5" customHeight="1"/>
    <row r="130593" ht="13.5" customHeight="1"/>
    <row r="130595" ht="13.5" customHeight="1"/>
    <row r="130597" ht="13.5" customHeight="1"/>
    <row r="130599" ht="13.5" customHeight="1"/>
    <row r="130601" ht="13.5" customHeight="1"/>
    <row r="130603" ht="13.5" customHeight="1"/>
    <row r="130605" ht="13.5" customHeight="1"/>
    <row r="130607" ht="13.5" customHeight="1"/>
    <row r="130609" ht="13.5" customHeight="1"/>
    <row r="130611" ht="13.5" customHeight="1"/>
    <row r="130613" ht="13.5" customHeight="1"/>
    <row r="130615" ht="13.5" customHeight="1"/>
    <row r="130617" ht="13.5" customHeight="1"/>
    <row r="130619" ht="13.5" customHeight="1"/>
    <row r="130621" ht="13.5" customHeight="1"/>
    <row r="130623" ht="13.5" customHeight="1"/>
    <row r="130625" ht="13.5" customHeight="1"/>
    <row r="130627" ht="13.5" customHeight="1"/>
    <row r="130629" ht="13.5" customHeight="1"/>
    <row r="130631" ht="13.5" customHeight="1"/>
    <row r="130633" ht="13.5" customHeight="1"/>
    <row r="130635" ht="13.5" customHeight="1"/>
    <row r="130637" ht="13.5" customHeight="1"/>
    <row r="130639" ht="13.5" customHeight="1"/>
    <row r="130641" ht="13.5" customHeight="1"/>
    <row r="130643" ht="13.5" customHeight="1"/>
    <row r="130645" ht="13.5" customHeight="1"/>
    <row r="130647" ht="13.5" customHeight="1"/>
    <row r="130649" ht="13.5" customHeight="1"/>
    <row r="130651" ht="13.5" customHeight="1"/>
    <row r="130653" ht="13.5" customHeight="1"/>
    <row r="130655" ht="13.5" customHeight="1"/>
    <row r="130657" ht="13.5" customHeight="1"/>
    <row r="130659" ht="13.5" customHeight="1"/>
    <row r="130661" ht="13.5" customHeight="1"/>
    <row r="130663" ht="13.5" customHeight="1"/>
    <row r="130665" ht="13.5" customHeight="1"/>
    <row r="130667" ht="13.5" customHeight="1"/>
    <row r="130669" ht="13.5" customHeight="1"/>
    <row r="130671" ht="13.5" customHeight="1"/>
    <row r="130673" ht="13.5" customHeight="1"/>
    <row r="130675" ht="13.5" customHeight="1"/>
    <row r="130677" ht="13.5" customHeight="1"/>
    <row r="130679" ht="13.5" customHeight="1"/>
    <row r="130681" ht="13.5" customHeight="1"/>
    <row r="130683" ht="13.5" customHeight="1"/>
    <row r="130685" ht="13.5" customHeight="1"/>
    <row r="130687" ht="13.5" customHeight="1"/>
    <row r="130689" ht="13.5" customHeight="1"/>
    <row r="130691" ht="13.5" customHeight="1"/>
    <row r="130693" ht="13.5" customHeight="1"/>
    <row r="130695" ht="13.5" customHeight="1"/>
    <row r="130697" ht="13.5" customHeight="1"/>
    <row r="130699" ht="13.5" customHeight="1"/>
    <row r="130701" ht="13.5" customHeight="1"/>
    <row r="130703" ht="13.5" customHeight="1"/>
    <row r="130705" ht="13.5" customHeight="1"/>
    <row r="130707" ht="13.5" customHeight="1"/>
    <row r="130709" ht="13.5" customHeight="1"/>
    <row r="130711" ht="13.5" customHeight="1"/>
    <row r="130713" ht="13.5" customHeight="1"/>
    <row r="130715" ht="13.5" customHeight="1"/>
    <row r="130717" ht="13.5" customHeight="1"/>
    <row r="130719" ht="13.5" customHeight="1"/>
    <row r="130721" ht="13.5" customHeight="1"/>
    <row r="130723" ht="13.5" customHeight="1"/>
    <row r="130725" ht="13.5" customHeight="1"/>
    <row r="130727" ht="13.5" customHeight="1"/>
    <row r="130729" ht="13.5" customHeight="1"/>
    <row r="130731" ht="13.5" customHeight="1"/>
    <row r="130733" ht="13.5" customHeight="1"/>
    <row r="130735" ht="13.5" customHeight="1"/>
    <row r="130737" ht="13.5" customHeight="1"/>
    <row r="130739" ht="13.5" customHeight="1"/>
    <row r="130741" ht="13.5" customHeight="1"/>
    <row r="130743" ht="13.5" customHeight="1"/>
    <row r="130745" ht="13.5" customHeight="1"/>
    <row r="130747" ht="13.5" customHeight="1"/>
    <row r="130749" ht="13.5" customHeight="1"/>
    <row r="130751" ht="13.5" customHeight="1"/>
    <row r="130753" ht="13.5" customHeight="1"/>
    <row r="130755" ht="13.5" customHeight="1"/>
    <row r="130757" ht="13.5" customHeight="1"/>
    <row r="130759" ht="13.5" customHeight="1"/>
    <row r="130761" ht="13.5" customHeight="1"/>
    <row r="130763" ht="13.5" customHeight="1"/>
    <row r="130765" ht="13.5" customHeight="1"/>
    <row r="130767" ht="13.5" customHeight="1"/>
    <row r="130769" ht="13.5" customHeight="1"/>
    <row r="130771" ht="13.5" customHeight="1"/>
    <row r="130773" ht="13.5" customHeight="1"/>
    <row r="130775" ht="13.5" customHeight="1"/>
    <row r="130777" ht="13.5" customHeight="1"/>
    <row r="130779" ht="13.5" customHeight="1"/>
    <row r="130781" ht="13.5" customHeight="1"/>
    <row r="130783" ht="13.5" customHeight="1"/>
    <row r="130785" ht="13.5" customHeight="1"/>
    <row r="130787" ht="13.5" customHeight="1"/>
    <row r="130789" ht="13.5" customHeight="1"/>
    <row r="130791" ht="13.5" customHeight="1"/>
    <row r="130793" ht="13.5" customHeight="1"/>
    <row r="130795" ht="13.5" customHeight="1"/>
    <row r="130797" ht="13.5" customHeight="1"/>
    <row r="130799" ht="13.5" customHeight="1"/>
    <row r="130801" ht="13.5" customHeight="1"/>
    <row r="130803" ht="13.5" customHeight="1"/>
    <row r="130805" ht="13.5" customHeight="1"/>
    <row r="130807" ht="13.5" customHeight="1"/>
    <row r="130809" ht="13.5" customHeight="1"/>
    <row r="130811" ht="13.5" customHeight="1"/>
    <row r="130813" ht="13.5" customHeight="1"/>
    <row r="130815" ht="13.5" customHeight="1"/>
    <row r="130817" ht="13.5" customHeight="1"/>
    <row r="130819" ht="13.5" customHeight="1"/>
    <row r="130821" ht="13.5" customHeight="1"/>
    <row r="130823" ht="13.5" customHeight="1"/>
    <row r="130825" ht="13.5" customHeight="1"/>
    <row r="130827" ht="13.5" customHeight="1"/>
    <row r="130829" ht="13.5" customHeight="1"/>
    <row r="130831" ht="13.5" customHeight="1"/>
    <row r="130833" ht="13.5" customHeight="1"/>
    <row r="130835" ht="13.5" customHeight="1"/>
    <row r="130837" ht="13.5" customHeight="1"/>
    <row r="130839" ht="13.5" customHeight="1"/>
    <row r="130841" ht="13.5" customHeight="1"/>
    <row r="130843" ht="13.5" customHeight="1"/>
    <row r="130845" ht="13.5" customHeight="1"/>
    <row r="130847" ht="13.5" customHeight="1"/>
    <row r="130849" ht="13.5" customHeight="1"/>
    <row r="130851" ht="13.5" customHeight="1"/>
    <row r="130853" ht="13.5" customHeight="1"/>
    <row r="130855" ht="13.5" customHeight="1"/>
    <row r="130857" ht="13.5" customHeight="1"/>
    <row r="130859" ht="13.5" customHeight="1"/>
    <row r="130861" ht="13.5" customHeight="1"/>
    <row r="130863" ht="13.5" customHeight="1"/>
    <row r="130865" ht="13.5" customHeight="1"/>
    <row r="130867" ht="13.5" customHeight="1"/>
    <row r="130869" ht="13.5" customHeight="1"/>
    <row r="130871" ht="13.5" customHeight="1"/>
    <row r="130873" ht="13.5" customHeight="1"/>
    <row r="130875" ht="13.5" customHeight="1"/>
    <row r="130877" ht="13.5" customHeight="1"/>
    <row r="130879" ht="13.5" customHeight="1"/>
    <row r="130881" ht="13.5" customHeight="1"/>
    <row r="130883" ht="13.5" customHeight="1"/>
    <row r="130885" ht="13.5" customHeight="1"/>
    <row r="130887" ht="13.5" customHeight="1"/>
    <row r="130889" ht="13.5" customHeight="1"/>
    <row r="130891" ht="13.5" customHeight="1"/>
    <row r="130893" ht="13.5" customHeight="1"/>
    <row r="130895" ht="13.5" customHeight="1"/>
    <row r="130897" ht="13.5" customHeight="1"/>
    <row r="130899" ht="13.5" customHeight="1"/>
    <row r="130901" ht="13.5" customHeight="1"/>
    <row r="130903" ht="13.5" customHeight="1"/>
    <row r="130905" ht="13.5" customHeight="1"/>
    <row r="130907" ht="13.5" customHeight="1"/>
    <row r="130909" ht="13.5" customHeight="1"/>
    <row r="130911" ht="13.5" customHeight="1"/>
    <row r="130913" ht="13.5" customHeight="1"/>
    <row r="130915" ht="13.5" customHeight="1"/>
    <row r="130917" ht="13.5" customHeight="1"/>
    <row r="130919" ht="13.5" customHeight="1"/>
    <row r="130921" ht="13.5" customHeight="1"/>
    <row r="130923" ht="13.5" customHeight="1"/>
    <row r="130925" ht="13.5" customHeight="1"/>
    <row r="130927" ht="13.5" customHeight="1"/>
    <row r="130929" ht="13.5" customHeight="1"/>
    <row r="130931" ht="13.5" customHeight="1"/>
    <row r="130933" ht="13.5" customHeight="1"/>
    <row r="130935" ht="13.5" customHeight="1"/>
    <row r="130937" ht="13.5" customHeight="1"/>
    <row r="130939" ht="13.5" customHeight="1"/>
    <row r="130941" ht="13.5" customHeight="1"/>
    <row r="130943" ht="13.5" customHeight="1"/>
    <row r="130945" ht="13.5" customHeight="1"/>
    <row r="130947" ht="13.5" customHeight="1"/>
    <row r="130949" ht="13.5" customHeight="1"/>
    <row r="130951" ht="13.5" customHeight="1"/>
    <row r="130953" ht="13.5" customHeight="1"/>
    <row r="130955" ht="13.5" customHeight="1"/>
    <row r="130957" ht="13.5" customHeight="1"/>
    <row r="130959" ht="13.5" customHeight="1"/>
    <row r="130961" ht="13.5" customHeight="1"/>
    <row r="130963" ht="13.5" customHeight="1"/>
    <row r="130965" ht="13.5" customHeight="1"/>
    <row r="130967" ht="13.5" customHeight="1"/>
    <row r="130969" ht="13.5" customHeight="1"/>
    <row r="130971" ht="13.5" customHeight="1"/>
    <row r="130973" ht="13.5" customHeight="1"/>
    <row r="130975" ht="13.5" customHeight="1"/>
    <row r="130977" ht="13.5" customHeight="1"/>
    <row r="130979" ht="13.5" customHeight="1"/>
    <row r="130981" ht="13.5" customHeight="1"/>
    <row r="130983" ht="13.5" customHeight="1"/>
    <row r="130985" ht="13.5" customHeight="1"/>
    <row r="130987" ht="13.5" customHeight="1"/>
    <row r="130989" ht="13.5" customHeight="1"/>
    <row r="130991" ht="13.5" customHeight="1"/>
    <row r="130993" ht="13.5" customHeight="1"/>
    <row r="130995" ht="13.5" customHeight="1"/>
    <row r="130997" ht="13.5" customHeight="1"/>
    <row r="130999" ht="13.5" customHeight="1"/>
    <row r="131001" ht="13.5" customHeight="1"/>
    <row r="131003" ht="13.5" customHeight="1"/>
    <row r="131005" ht="13.5" customHeight="1"/>
    <row r="131007" ht="13.5" customHeight="1"/>
    <row r="131009" ht="13.5" customHeight="1"/>
    <row r="131011" ht="13.5" customHeight="1"/>
    <row r="131013" ht="13.5" customHeight="1"/>
    <row r="131015" ht="13.5" customHeight="1"/>
    <row r="131017" ht="13.5" customHeight="1"/>
    <row r="131019" ht="13.5" customHeight="1"/>
    <row r="131021" ht="13.5" customHeight="1"/>
    <row r="131023" ht="13.5" customHeight="1"/>
    <row r="131025" ht="13.5" customHeight="1"/>
    <row r="131027" ht="13.5" customHeight="1"/>
    <row r="131029" ht="13.5" customHeight="1"/>
    <row r="131031" ht="13.5" customHeight="1"/>
    <row r="131033" ht="13.5" customHeight="1"/>
    <row r="131035" ht="13.5" customHeight="1"/>
    <row r="131037" ht="13.5" customHeight="1"/>
    <row r="131039" ht="13.5" customHeight="1"/>
    <row r="131041" ht="13.5" customHeight="1"/>
    <row r="131043" ht="13.5" customHeight="1"/>
    <row r="131045" ht="13.5" customHeight="1"/>
    <row r="131047" ht="13.5" customHeight="1"/>
    <row r="131049" ht="13.5" customHeight="1"/>
    <row r="131051" ht="13.5" customHeight="1"/>
    <row r="131053" ht="13.5" customHeight="1"/>
    <row r="131055" ht="13.5" customHeight="1"/>
    <row r="131057" ht="13.5" customHeight="1"/>
    <row r="131059" ht="13.5" customHeight="1"/>
    <row r="131061" ht="13.5" customHeight="1"/>
    <row r="131063" ht="13.5" customHeight="1"/>
    <row r="131065" ht="13.5" customHeight="1"/>
    <row r="131067" ht="13.5" customHeight="1"/>
    <row r="131069" ht="13.5" customHeight="1"/>
    <row r="131071" ht="13.5" customHeight="1"/>
    <row r="131073" ht="13.5" customHeight="1"/>
    <row r="131075" ht="13.5" customHeight="1"/>
    <row r="131077" ht="13.5" customHeight="1"/>
    <row r="131079" ht="13.5" customHeight="1"/>
    <row r="131081" ht="13.5" customHeight="1"/>
    <row r="131083" ht="13.5" customHeight="1"/>
    <row r="131085" ht="13.5" customHeight="1"/>
    <row r="131087" ht="13.5" customHeight="1"/>
    <row r="131089" ht="13.5" customHeight="1"/>
    <row r="131091" ht="13.5" customHeight="1"/>
    <row r="131093" ht="13.5" customHeight="1"/>
    <row r="131095" ht="13.5" customHeight="1"/>
    <row r="131097" ht="13.5" customHeight="1"/>
    <row r="131099" ht="13.5" customHeight="1"/>
    <row r="131101" ht="13.5" customHeight="1"/>
    <row r="131103" ht="13.5" customHeight="1"/>
    <row r="131105" ht="13.5" customHeight="1"/>
    <row r="131107" ht="13.5" customHeight="1"/>
    <row r="131109" ht="13.5" customHeight="1"/>
    <row r="131111" ht="13.5" customHeight="1"/>
    <row r="131113" ht="13.5" customHeight="1"/>
    <row r="131115" ht="13.5" customHeight="1"/>
    <row r="131117" ht="13.5" customHeight="1"/>
    <row r="131119" ht="13.5" customHeight="1"/>
    <row r="131121" ht="13.5" customHeight="1"/>
    <row r="131123" ht="13.5" customHeight="1"/>
    <row r="131125" ht="13.5" customHeight="1"/>
    <row r="131127" ht="13.5" customHeight="1"/>
    <row r="131129" ht="13.5" customHeight="1"/>
    <row r="131131" ht="13.5" customHeight="1"/>
    <row r="131133" ht="13.5" customHeight="1"/>
    <row r="131135" ht="13.5" customHeight="1"/>
    <row r="131137" ht="13.5" customHeight="1"/>
    <row r="131139" ht="13.5" customHeight="1"/>
    <row r="131141" ht="13.5" customHeight="1"/>
    <row r="131143" ht="13.5" customHeight="1"/>
    <row r="131145" ht="13.5" customHeight="1"/>
    <row r="131147" ht="13.5" customHeight="1"/>
    <row r="131149" ht="13.5" customHeight="1"/>
    <row r="131151" ht="13.5" customHeight="1"/>
    <row r="131153" ht="13.5" customHeight="1"/>
    <row r="131155" ht="13.5" customHeight="1"/>
    <row r="131157" ht="13.5" customHeight="1"/>
    <row r="131159" ht="13.5" customHeight="1"/>
    <row r="131161" ht="13.5" customHeight="1"/>
    <row r="131163" ht="13.5" customHeight="1"/>
    <row r="131165" ht="13.5" customHeight="1"/>
    <row r="131167" ht="13.5" customHeight="1"/>
    <row r="131169" ht="13.5" customHeight="1"/>
    <row r="131171" ht="13.5" customHeight="1"/>
    <row r="131173" ht="13.5" customHeight="1"/>
    <row r="131175" ht="13.5" customHeight="1"/>
    <row r="131177" ht="13.5" customHeight="1"/>
    <row r="131179" ht="13.5" customHeight="1"/>
    <row r="131181" ht="13.5" customHeight="1"/>
    <row r="131183" ht="13.5" customHeight="1"/>
    <row r="131185" ht="13.5" customHeight="1"/>
    <row r="131187" ht="13.5" customHeight="1"/>
    <row r="131189" ht="13.5" customHeight="1"/>
    <row r="131191" ht="13.5" customHeight="1"/>
    <row r="131193" ht="13.5" customHeight="1"/>
    <row r="131195" ht="13.5" customHeight="1"/>
    <row r="131197" ht="13.5" customHeight="1"/>
    <row r="131199" ht="13.5" customHeight="1"/>
    <row r="131201" ht="13.5" customHeight="1"/>
    <row r="131203" ht="13.5" customHeight="1"/>
    <row r="131205" ht="13.5" customHeight="1"/>
    <row r="131207" ht="13.5" customHeight="1"/>
    <row r="131209" ht="13.5" customHeight="1"/>
    <row r="131211" ht="13.5" customHeight="1"/>
    <row r="131213" ht="13.5" customHeight="1"/>
    <row r="131215" ht="13.5" customHeight="1"/>
    <row r="131217" ht="13.5" customHeight="1"/>
    <row r="131219" ht="13.5" customHeight="1"/>
    <row r="131221" ht="13.5" customHeight="1"/>
    <row r="131223" ht="13.5" customHeight="1"/>
    <row r="131225" ht="13.5" customHeight="1"/>
    <row r="131227" ht="13.5" customHeight="1"/>
    <row r="131229" ht="13.5" customHeight="1"/>
    <row r="131231" ht="13.5" customHeight="1"/>
    <row r="131233" ht="13.5" customHeight="1"/>
    <row r="131235" ht="13.5" customHeight="1"/>
    <row r="131237" ht="13.5" customHeight="1"/>
    <row r="131239" ht="13.5" customHeight="1"/>
    <row r="131241" ht="13.5" customHeight="1"/>
    <row r="131243" ht="13.5" customHeight="1"/>
    <row r="131245" ht="13.5" customHeight="1"/>
    <row r="131247" ht="13.5" customHeight="1"/>
    <row r="131249" ht="13.5" customHeight="1"/>
    <row r="131251" ht="13.5" customHeight="1"/>
    <row r="131253" ht="13.5" customHeight="1"/>
    <row r="131255" ht="13.5" customHeight="1"/>
    <row r="131257" ht="13.5" customHeight="1"/>
    <row r="131259" ht="13.5" customHeight="1"/>
    <row r="131261" ht="13.5" customHeight="1"/>
    <row r="131263" ht="13.5" customHeight="1"/>
    <row r="131265" ht="13.5" customHeight="1"/>
    <row r="131267" ht="13.5" customHeight="1"/>
    <row r="131269" ht="13.5" customHeight="1"/>
    <row r="131271" ht="13.5" customHeight="1"/>
    <row r="131273" ht="13.5" customHeight="1"/>
    <row r="131275" ht="13.5" customHeight="1"/>
    <row r="131277" ht="13.5" customHeight="1"/>
    <row r="131279" ht="13.5" customHeight="1"/>
    <row r="131281" ht="13.5" customHeight="1"/>
    <row r="131283" ht="13.5" customHeight="1"/>
    <row r="131285" ht="13.5" customHeight="1"/>
    <row r="131287" ht="13.5" customHeight="1"/>
    <row r="131289" ht="13.5" customHeight="1"/>
    <row r="131291" ht="13.5" customHeight="1"/>
    <row r="131293" ht="13.5" customHeight="1"/>
    <row r="131295" ht="13.5" customHeight="1"/>
    <row r="131297" ht="13.5" customHeight="1"/>
    <row r="131299" ht="13.5" customHeight="1"/>
    <row r="131301" ht="13.5" customHeight="1"/>
    <row r="131303" ht="13.5" customHeight="1"/>
    <row r="131305" ht="13.5" customHeight="1"/>
    <row r="131307" ht="13.5" customHeight="1"/>
    <row r="131309" ht="13.5" customHeight="1"/>
    <row r="131311" ht="13.5" customHeight="1"/>
    <row r="131313" ht="13.5" customHeight="1"/>
    <row r="131315" ht="13.5" customHeight="1"/>
    <row r="131317" ht="13.5" customHeight="1"/>
    <row r="131319" ht="13.5" customHeight="1"/>
    <row r="131321" ht="13.5" customHeight="1"/>
    <row r="131323" ht="13.5" customHeight="1"/>
    <row r="131325" ht="13.5" customHeight="1"/>
    <row r="131327" ht="13.5" customHeight="1"/>
    <row r="131329" ht="13.5" customHeight="1"/>
    <row r="131331" ht="13.5" customHeight="1"/>
    <row r="131333" ht="13.5" customHeight="1"/>
    <row r="131335" ht="13.5" customHeight="1"/>
    <row r="131337" ht="13.5" customHeight="1"/>
    <row r="131339" ht="13.5" customHeight="1"/>
    <row r="131341" ht="13.5" customHeight="1"/>
    <row r="131343" ht="13.5" customHeight="1"/>
    <row r="131345" ht="13.5" customHeight="1"/>
    <row r="131347" ht="13.5" customHeight="1"/>
    <row r="131349" ht="13.5" customHeight="1"/>
    <row r="131351" ht="13.5" customHeight="1"/>
    <row r="131353" ht="13.5" customHeight="1"/>
    <row r="131355" ht="13.5" customHeight="1"/>
    <row r="131357" ht="13.5" customHeight="1"/>
    <row r="131359" ht="13.5" customHeight="1"/>
    <row r="131361" ht="13.5" customHeight="1"/>
    <row r="131363" ht="13.5" customHeight="1"/>
    <row r="131365" ht="13.5" customHeight="1"/>
    <row r="131367" ht="13.5" customHeight="1"/>
    <row r="131369" ht="13.5" customHeight="1"/>
    <row r="131371" ht="13.5" customHeight="1"/>
    <row r="131373" ht="13.5" customHeight="1"/>
    <row r="131375" ht="13.5" customHeight="1"/>
    <row r="131377" ht="13.5" customHeight="1"/>
    <row r="131379" ht="13.5" customHeight="1"/>
    <row r="131381" ht="13.5" customHeight="1"/>
    <row r="131383" ht="13.5" customHeight="1"/>
    <row r="131385" ht="13.5" customHeight="1"/>
    <row r="131387" ht="13.5" customHeight="1"/>
    <row r="131389" ht="13.5" customHeight="1"/>
    <row r="131391" ht="13.5" customHeight="1"/>
    <row r="131393" ht="13.5" customHeight="1"/>
    <row r="131395" ht="13.5" customHeight="1"/>
    <row r="131397" ht="13.5" customHeight="1"/>
    <row r="131399" ht="13.5" customHeight="1"/>
    <row r="131401" ht="13.5" customHeight="1"/>
    <row r="131403" ht="13.5" customHeight="1"/>
    <row r="131405" ht="13.5" customHeight="1"/>
    <row r="131407" ht="13.5" customHeight="1"/>
    <row r="131409" ht="13.5" customHeight="1"/>
    <row r="131411" ht="13.5" customHeight="1"/>
    <row r="131413" ht="13.5" customHeight="1"/>
    <row r="131415" ht="13.5" customHeight="1"/>
    <row r="131417" ht="13.5" customHeight="1"/>
    <row r="131419" ht="13.5" customHeight="1"/>
    <row r="131421" ht="13.5" customHeight="1"/>
    <row r="131423" ht="13.5" customHeight="1"/>
    <row r="131425" ht="13.5" customHeight="1"/>
    <row r="131427" ht="13.5" customHeight="1"/>
    <row r="131429" ht="13.5" customHeight="1"/>
    <row r="131431" ht="13.5" customHeight="1"/>
    <row r="131433" ht="13.5" customHeight="1"/>
    <row r="131435" ht="13.5" customHeight="1"/>
    <row r="131437" ht="13.5" customHeight="1"/>
    <row r="131439" ht="13.5" customHeight="1"/>
    <row r="131441" ht="13.5" customHeight="1"/>
    <row r="131443" ht="13.5" customHeight="1"/>
    <row r="131445" ht="13.5" customHeight="1"/>
    <row r="131447" ht="13.5" customHeight="1"/>
    <row r="131449" ht="13.5" customHeight="1"/>
    <row r="131451" ht="13.5" customHeight="1"/>
    <row r="131453" ht="13.5" customHeight="1"/>
    <row r="131455" ht="13.5" customHeight="1"/>
    <row r="131457" ht="13.5" customHeight="1"/>
    <row r="131459" ht="13.5" customHeight="1"/>
    <row r="131461" ht="13.5" customHeight="1"/>
    <row r="131463" ht="13.5" customHeight="1"/>
    <row r="131465" ht="13.5" customHeight="1"/>
    <row r="131467" ht="13.5" customHeight="1"/>
    <row r="131469" ht="13.5" customHeight="1"/>
    <row r="131471" ht="13.5" customHeight="1"/>
    <row r="131473" ht="13.5" customHeight="1"/>
    <row r="131475" ht="13.5" customHeight="1"/>
    <row r="131477" ht="13.5" customHeight="1"/>
    <row r="131479" ht="13.5" customHeight="1"/>
    <row r="131481" ht="13.5" customHeight="1"/>
    <row r="131483" ht="13.5" customHeight="1"/>
    <row r="131485" ht="13.5" customHeight="1"/>
    <row r="131487" ht="13.5" customHeight="1"/>
    <row r="131489" ht="13.5" customHeight="1"/>
    <row r="131491" ht="13.5" customHeight="1"/>
    <row r="131493" ht="13.5" customHeight="1"/>
    <row r="131495" ht="13.5" customHeight="1"/>
    <row r="131497" ht="13.5" customHeight="1"/>
    <row r="131499" ht="13.5" customHeight="1"/>
    <row r="131501" ht="13.5" customHeight="1"/>
    <row r="131503" ht="13.5" customHeight="1"/>
    <row r="131505" ht="13.5" customHeight="1"/>
    <row r="131507" ht="13.5" customHeight="1"/>
    <row r="131509" ht="13.5" customHeight="1"/>
    <row r="131511" ht="13.5" customHeight="1"/>
    <row r="131513" ht="13.5" customHeight="1"/>
    <row r="131515" ht="13.5" customHeight="1"/>
    <row r="131517" ht="13.5" customHeight="1"/>
    <row r="131519" ht="13.5" customHeight="1"/>
    <row r="131521" ht="13.5" customHeight="1"/>
    <row r="131523" ht="13.5" customHeight="1"/>
    <row r="131525" ht="13.5" customHeight="1"/>
    <row r="131527" ht="13.5" customHeight="1"/>
    <row r="131529" ht="13.5" customHeight="1"/>
    <row r="131531" ht="13.5" customHeight="1"/>
    <row r="131533" ht="13.5" customHeight="1"/>
    <row r="131535" ht="13.5" customHeight="1"/>
    <row r="131537" ht="13.5" customHeight="1"/>
    <row r="131539" ht="13.5" customHeight="1"/>
    <row r="131541" ht="13.5" customHeight="1"/>
    <row r="131543" ht="13.5" customHeight="1"/>
    <row r="131545" ht="13.5" customHeight="1"/>
    <row r="131547" ht="13.5" customHeight="1"/>
    <row r="131549" ht="13.5" customHeight="1"/>
    <row r="131551" ht="13.5" customHeight="1"/>
    <row r="131553" ht="13.5" customHeight="1"/>
    <row r="131555" ht="13.5" customHeight="1"/>
    <row r="131557" ht="13.5" customHeight="1"/>
    <row r="131559" ht="13.5" customHeight="1"/>
    <row r="131561" ht="13.5" customHeight="1"/>
    <row r="131563" ht="13.5" customHeight="1"/>
    <row r="131565" ht="13.5" customHeight="1"/>
    <row r="131567" ht="13.5" customHeight="1"/>
    <row r="131569" ht="13.5" customHeight="1"/>
    <row r="131571" ht="13.5" customHeight="1"/>
    <row r="131573" ht="13.5" customHeight="1"/>
    <row r="131575" ht="13.5" customHeight="1"/>
    <row r="131577" ht="13.5" customHeight="1"/>
    <row r="131579" ht="13.5" customHeight="1"/>
    <row r="131581" ht="13.5" customHeight="1"/>
    <row r="131583" ht="13.5" customHeight="1"/>
    <row r="131585" ht="13.5" customHeight="1"/>
    <row r="131587" ht="13.5" customHeight="1"/>
    <row r="131589" ht="13.5" customHeight="1"/>
    <row r="131591" ht="13.5" customHeight="1"/>
    <row r="131593" ht="13.5" customHeight="1"/>
    <row r="131595" ht="13.5" customHeight="1"/>
    <row r="131597" ht="13.5" customHeight="1"/>
    <row r="131599" ht="13.5" customHeight="1"/>
    <row r="131601" ht="13.5" customHeight="1"/>
    <row r="131603" ht="13.5" customHeight="1"/>
    <row r="131605" ht="13.5" customHeight="1"/>
    <row r="131607" ht="13.5" customHeight="1"/>
    <row r="131609" ht="13.5" customHeight="1"/>
    <row r="131611" ht="13.5" customHeight="1"/>
    <row r="131613" ht="13.5" customHeight="1"/>
    <row r="131615" ht="13.5" customHeight="1"/>
    <row r="131617" ht="13.5" customHeight="1"/>
    <row r="131619" ht="13.5" customHeight="1"/>
    <row r="131621" ht="13.5" customHeight="1"/>
    <row r="131623" ht="13.5" customHeight="1"/>
    <row r="131625" ht="13.5" customHeight="1"/>
    <row r="131627" ht="13.5" customHeight="1"/>
    <row r="131629" ht="13.5" customHeight="1"/>
    <row r="131631" ht="13.5" customHeight="1"/>
    <row r="131633" ht="13.5" customHeight="1"/>
    <row r="131635" ht="13.5" customHeight="1"/>
    <row r="131637" ht="13.5" customHeight="1"/>
    <row r="131639" ht="13.5" customHeight="1"/>
    <row r="131641" ht="13.5" customHeight="1"/>
    <row r="131643" ht="13.5" customHeight="1"/>
    <row r="131645" ht="13.5" customHeight="1"/>
    <row r="131647" ht="13.5" customHeight="1"/>
    <row r="131649" ht="13.5" customHeight="1"/>
    <row r="131651" ht="13.5" customHeight="1"/>
    <row r="131653" ht="13.5" customHeight="1"/>
    <row r="131655" ht="13.5" customHeight="1"/>
    <row r="131657" ht="13.5" customHeight="1"/>
    <row r="131659" ht="13.5" customHeight="1"/>
    <row r="131661" ht="13.5" customHeight="1"/>
    <row r="131663" ht="13.5" customHeight="1"/>
    <row r="131665" ht="13.5" customHeight="1"/>
    <row r="131667" ht="13.5" customHeight="1"/>
    <row r="131669" ht="13.5" customHeight="1"/>
    <row r="131671" ht="13.5" customHeight="1"/>
    <row r="131673" ht="13.5" customHeight="1"/>
    <row r="131675" ht="13.5" customHeight="1"/>
    <row r="131677" ht="13.5" customHeight="1"/>
    <row r="131679" ht="13.5" customHeight="1"/>
    <row r="131681" ht="13.5" customHeight="1"/>
    <row r="131683" ht="13.5" customHeight="1"/>
    <row r="131685" ht="13.5" customHeight="1"/>
    <row r="131687" ht="13.5" customHeight="1"/>
    <row r="131689" ht="13.5" customHeight="1"/>
    <row r="131691" ht="13.5" customHeight="1"/>
    <row r="131693" ht="13.5" customHeight="1"/>
    <row r="131695" ht="13.5" customHeight="1"/>
    <row r="131697" ht="13.5" customHeight="1"/>
    <row r="131699" ht="13.5" customHeight="1"/>
    <row r="131701" ht="13.5" customHeight="1"/>
    <row r="131703" ht="13.5" customHeight="1"/>
    <row r="131705" ht="13.5" customHeight="1"/>
    <row r="131707" ht="13.5" customHeight="1"/>
    <row r="131709" ht="13.5" customHeight="1"/>
    <row r="131711" ht="13.5" customHeight="1"/>
    <row r="131713" ht="13.5" customHeight="1"/>
    <row r="131715" ht="13.5" customHeight="1"/>
    <row r="131717" ht="13.5" customHeight="1"/>
    <row r="131719" ht="13.5" customHeight="1"/>
    <row r="131721" ht="13.5" customHeight="1"/>
    <row r="131723" ht="13.5" customHeight="1"/>
    <row r="131725" ht="13.5" customHeight="1"/>
    <row r="131727" ht="13.5" customHeight="1"/>
    <row r="131729" ht="13.5" customHeight="1"/>
    <row r="131731" ht="13.5" customHeight="1"/>
    <row r="131733" ht="13.5" customHeight="1"/>
    <row r="131735" ht="13.5" customHeight="1"/>
    <row r="131737" ht="13.5" customHeight="1"/>
    <row r="131739" ht="13.5" customHeight="1"/>
    <row r="131741" ht="13.5" customHeight="1"/>
    <row r="131743" ht="13.5" customHeight="1"/>
    <row r="131745" ht="13.5" customHeight="1"/>
    <row r="131747" ht="13.5" customHeight="1"/>
    <row r="131749" ht="13.5" customHeight="1"/>
    <row r="131751" ht="13.5" customHeight="1"/>
    <row r="131753" ht="13.5" customHeight="1"/>
    <row r="131755" ht="13.5" customHeight="1"/>
    <row r="131757" ht="13.5" customHeight="1"/>
    <row r="131759" ht="13.5" customHeight="1"/>
    <row r="131761" ht="13.5" customHeight="1"/>
    <row r="131763" ht="13.5" customHeight="1"/>
    <row r="131765" ht="13.5" customHeight="1"/>
    <row r="131767" ht="13.5" customHeight="1"/>
    <row r="131769" ht="13.5" customHeight="1"/>
    <row r="131771" ht="13.5" customHeight="1"/>
    <row r="131773" ht="13.5" customHeight="1"/>
    <row r="131775" ht="13.5" customHeight="1"/>
    <row r="131777" ht="13.5" customHeight="1"/>
    <row r="131779" ht="13.5" customHeight="1"/>
    <row r="131781" ht="13.5" customHeight="1"/>
    <row r="131783" ht="13.5" customHeight="1"/>
    <row r="131785" ht="13.5" customHeight="1"/>
    <row r="131787" ht="13.5" customHeight="1"/>
    <row r="131789" ht="13.5" customHeight="1"/>
    <row r="131791" ht="13.5" customHeight="1"/>
    <row r="131793" ht="13.5" customHeight="1"/>
    <row r="131795" ht="13.5" customHeight="1"/>
    <row r="131797" ht="13.5" customHeight="1"/>
    <row r="131799" ht="13.5" customHeight="1"/>
    <row r="131801" ht="13.5" customHeight="1"/>
    <row r="131803" ht="13.5" customHeight="1"/>
    <row r="131805" ht="13.5" customHeight="1"/>
    <row r="131807" ht="13.5" customHeight="1"/>
    <row r="131809" ht="13.5" customHeight="1"/>
    <row r="131811" ht="13.5" customHeight="1"/>
    <row r="131813" ht="13.5" customHeight="1"/>
    <row r="131815" ht="13.5" customHeight="1"/>
    <row r="131817" ht="13.5" customHeight="1"/>
    <row r="131819" ht="13.5" customHeight="1"/>
    <row r="131821" ht="13.5" customHeight="1"/>
    <row r="131823" ht="13.5" customHeight="1"/>
    <row r="131825" ht="13.5" customHeight="1"/>
    <row r="131827" ht="13.5" customHeight="1"/>
    <row r="131829" ht="13.5" customHeight="1"/>
    <row r="131831" ht="13.5" customHeight="1"/>
    <row r="131833" ht="13.5" customHeight="1"/>
    <row r="131835" ht="13.5" customHeight="1"/>
    <row r="131837" ht="13.5" customHeight="1"/>
    <row r="131839" ht="13.5" customHeight="1"/>
    <row r="131841" ht="13.5" customHeight="1"/>
    <row r="131843" ht="13.5" customHeight="1"/>
    <row r="131845" ht="13.5" customHeight="1"/>
    <row r="131847" ht="13.5" customHeight="1"/>
    <row r="131849" ht="13.5" customHeight="1"/>
    <row r="131851" ht="13.5" customHeight="1"/>
    <row r="131853" ht="13.5" customHeight="1"/>
    <row r="131855" ht="13.5" customHeight="1"/>
    <row r="131857" ht="13.5" customHeight="1"/>
    <row r="131859" ht="13.5" customHeight="1"/>
    <row r="131861" ht="13.5" customHeight="1"/>
    <row r="131863" ht="13.5" customHeight="1"/>
    <row r="131865" ht="13.5" customHeight="1"/>
    <row r="131867" ht="13.5" customHeight="1"/>
    <row r="131869" ht="13.5" customHeight="1"/>
    <row r="131871" ht="13.5" customHeight="1"/>
    <row r="131873" ht="13.5" customHeight="1"/>
    <row r="131875" ht="13.5" customHeight="1"/>
    <row r="131877" ht="13.5" customHeight="1"/>
    <row r="131879" ht="13.5" customHeight="1"/>
    <row r="131881" ht="13.5" customHeight="1"/>
    <row r="131883" ht="13.5" customHeight="1"/>
    <row r="131885" ht="13.5" customHeight="1"/>
    <row r="131887" ht="13.5" customHeight="1"/>
    <row r="131889" ht="13.5" customHeight="1"/>
    <row r="131891" ht="13.5" customHeight="1"/>
    <row r="131893" ht="13.5" customHeight="1"/>
    <row r="131895" ht="13.5" customHeight="1"/>
    <row r="131897" ht="13.5" customHeight="1"/>
    <row r="131899" ht="13.5" customHeight="1"/>
    <row r="131901" ht="13.5" customHeight="1"/>
    <row r="131903" ht="13.5" customHeight="1"/>
    <row r="131905" ht="13.5" customHeight="1"/>
    <row r="131907" ht="13.5" customHeight="1"/>
    <row r="131909" ht="13.5" customHeight="1"/>
    <row r="131911" ht="13.5" customHeight="1"/>
    <row r="131913" ht="13.5" customHeight="1"/>
    <row r="131915" ht="13.5" customHeight="1"/>
    <row r="131917" ht="13.5" customHeight="1"/>
    <row r="131919" ht="13.5" customHeight="1"/>
    <row r="131921" ht="13.5" customHeight="1"/>
    <row r="131923" ht="13.5" customHeight="1"/>
    <row r="131925" ht="13.5" customHeight="1"/>
    <row r="131927" ht="13.5" customHeight="1"/>
    <row r="131929" ht="13.5" customHeight="1"/>
    <row r="131931" ht="13.5" customHeight="1"/>
    <row r="131933" ht="13.5" customHeight="1"/>
    <row r="131935" ht="13.5" customHeight="1"/>
    <row r="131937" ht="13.5" customHeight="1"/>
    <row r="131939" ht="13.5" customHeight="1"/>
    <row r="131941" ht="13.5" customHeight="1"/>
    <row r="131943" ht="13.5" customHeight="1"/>
    <row r="131945" ht="13.5" customHeight="1"/>
    <row r="131947" ht="13.5" customHeight="1"/>
    <row r="131949" ht="13.5" customHeight="1"/>
    <row r="131951" ht="13.5" customHeight="1"/>
    <row r="131953" ht="13.5" customHeight="1"/>
    <row r="131955" ht="13.5" customHeight="1"/>
    <row r="131957" ht="13.5" customHeight="1"/>
    <row r="131959" ht="13.5" customHeight="1"/>
    <row r="131961" ht="13.5" customHeight="1"/>
    <row r="131963" ht="13.5" customHeight="1"/>
    <row r="131965" ht="13.5" customHeight="1"/>
    <row r="131967" ht="13.5" customHeight="1"/>
    <row r="131969" ht="13.5" customHeight="1"/>
    <row r="131971" ht="13.5" customHeight="1"/>
    <row r="131973" ht="13.5" customHeight="1"/>
    <row r="131975" ht="13.5" customHeight="1"/>
    <row r="131977" ht="13.5" customHeight="1"/>
    <row r="131979" ht="13.5" customHeight="1"/>
    <row r="131981" ht="13.5" customHeight="1"/>
    <row r="131983" ht="13.5" customHeight="1"/>
    <row r="131985" ht="13.5" customHeight="1"/>
    <row r="131987" ht="13.5" customHeight="1"/>
    <row r="131989" ht="13.5" customHeight="1"/>
    <row r="131991" ht="13.5" customHeight="1"/>
    <row r="131993" ht="13.5" customHeight="1"/>
    <row r="131995" ht="13.5" customHeight="1"/>
    <row r="131997" ht="13.5" customHeight="1"/>
    <row r="131999" ht="13.5" customHeight="1"/>
    <row r="132001" ht="13.5" customHeight="1"/>
    <row r="132003" ht="13.5" customHeight="1"/>
    <row r="132005" ht="13.5" customHeight="1"/>
    <row r="132007" ht="13.5" customHeight="1"/>
    <row r="132009" ht="13.5" customHeight="1"/>
    <row r="132011" ht="13.5" customHeight="1"/>
    <row r="132013" ht="13.5" customHeight="1"/>
    <row r="132015" ht="13.5" customHeight="1"/>
    <row r="132017" ht="13.5" customHeight="1"/>
    <row r="132019" ht="13.5" customHeight="1"/>
    <row r="132021" ht="13.5" customHeight="1"/>
    <row r="132023" ht="13.5" customHeight="1"/>
    <row r="132025" ht="13.5" customHeight="1"/>
    <row r="132027" ht="13.5" customHeight="1"/>
    <row r="132029" ht="13.5" customHeight="1"/>
    <row r="132031" ht="13.5" customHeight="1"/>
    <row r="132033" ht="13.5" customHeight="1"/>
    <row r="132035" ht="13.5" customHeight="1"/>
    <row r="132037" ht="13.5" customHeight="1"/>
    <row r="132039" ht="13.5" customHeight="1"/>
    <row r="132041" ht="13.5" customHeight="1"/>
    <row r="132043" ht="13.5" customHeight="1"/>
    <row r="132045" ht="13.5" customHeight="1"/>
    <row r="132047" ht="13.5" customHeight="1"/>
    <row r="132049" ht="13.5" customHeight="1"/>
    <row r="132051" ht="13.5" customHeight="1"/>
    <row r="132053" ht="13.5" customHeight="1"/>
    <row r="132055" ht="13.5" customHeight="1"/>
    <row r="132057" ht="13.5" customHeight="1"/>
    <row r="132059" ht="13.5" customHeight="1"/>
    <row r="132061" ht="13.5" customHeight="1"/>
    <row r="132063" ht="13.5" customHeight="1"/>
    <row r="132065" ht="13.5" customHeight="1"/>
    <row r="132067" ht="13.5" customHeight="1"/>
    <row r="132069" ht="13.5" customHeight="1"/>
    <row r="132071" ht="13.5" customHeight="1"/>
    <row r="132073" ht="13.5" customHeight="1"/>
    <row r="132075" ht="13.5" customHeight="1"/>
    <row r="132077" ht="13.5" customHeight="1"/>
    <row r="132079" ht="13.5" customHeight="1"/>
    <row r="132081" ht="13.5" customHeight="1"/>
    <row r="132083" ht="13.5" customHeight="1"/>
    <row r="132085" ht="13.5" customHeight="1"/>
    <row r="132087" ht="13.5" customHeight="1"/>
    <row r="132089" ht="13.5" customHeight="1"/>
    <row r="132091" ht="13.5" customHeight="1"/>
    <row r="132093" ht="13.5" customHeight="1"/>
    <row r="132095" ht="13.5" customHeight="1"/>
    <row r="132097" ht="13.5" customHeight="1"/>
    <row r="132099" ht="13.5" customHeight="1"/>
    <row r="132101" ht="13.5" customHeight="1"/>
    <row r="132103" ht="13.5" customHeight="1"/>
    <row r="132105" ht="13.5" customHeight="1"/>
    <row r="132107" ht="13.5" customHeight="1"/>
    <row r="132109" ht="13.5" customHeight="1"/>
    <row r="132111" ht="13.5" customHeight="1"/>
    <row r="132113" ht="13.5" customHeight="1"/>
    <row r="132115" ht="13.5" customHeight="1"/>
    <row r="132117" ht="13.5" customHeight="1"/>
    <row r="132119" ht="13.5" customHeight="1"/>
    <row r="132121" ht="13.5" customHeight="1"/>
    <row r="132123" ht="13.5" customHeight="1"/>
    <row r="132125" ht="13.5" customHeight="1"/>
    <row r="132127" ht="13.5" customHeight="1"/>
    <row r="132129" ht="13.5" customHeight="1"/>
    <row r="132131" ht="13.5" customHeight="1"/>
    <row r="132133" ht="13.5" customHeight="1"/>
    <row r="132135" ht="13.5" customHeight="1"/>
    <row r="132137" ht="13.5" customHeight="1"/>
    <row r="132139" ht="13.5" customHeight="1"/>
    <row r="132141" ht="13.5" customHeight="1"/>
    <row r="132143" ht="13.5" customHeight="1"/>
    <row r="132145" ht="13.5" customHeight="1"/>
    <row r="132147" ht="13.5" customHeight="1"/>
    <row r="132149" ht="13.5" customHeight="1"/>
    <row r="132151" ht="13.5" customHeight="1"/>
    <row r="132153" ht="13.5" customHeight="1"/>
    <row r="132155" ht="13.5" customHeight="1"/>
    <row r="132157" ht="13.5" customHeight="1"/>
    <row r="132159" ht="13.5" customHeight="1"/>
    <row r="132161" ht="13.5" customHeight="1"/>
    <row r="132163" ht="13.5" customHeight="1"/>
    <row r="132165" ht="13.5" customHeight="1"/>
    <row r="132167" ht="13.5" customHeight="1"/>
    <row r="132169" ht="13.5" customHeight="1"/>
    <row r="132171" ht="13.5" customHeight="1"/>
    <row r="132173" ht="13.5" customHeight="1"/>
    <row r="132175" ht="13.5" customHeight="1"/>
    <row r="132177" ht="13.5" customHeight="1"/>
    <row r="132179" ht="13.5" customHeight="1"/>
    <row r="132181" ht="13.5" customHeight="1"/>
    <row r="132183" ht="13.5" customHeight="1"/>
    <row r="132185" ht="13.5" customHeight="1"/>
    <row r="132187" ht="13.5" customHeight="1"/>
    <row r="132189" ht="13.5" customHeight="1"/>
    <row r="132191" ht="13.5" customHeight="1"/>
    <row r="132193" ht="13.5" customHeight="1"/>
    <row r="132195" ht="13.5" customHeight="1"/>
    <row r="132197" ht="13.5" customHeight="1"/>
    <row r="132199" ht="13.5" customHeight="1"/>
    <row r="132201" ht="13.5" customHeight="1"/>
    <row r="132203" ht="13.5" customHeight="1"/>
    <row r="132205" ht="13.5" customHeight="1"/>
    <row r="132207" ht="13.5" customHeight="1"/>
    <row r="132209" ht="13.5" customHeight="1"/>
    <row r="132211" ht="13.5" customHeight="1"/>
    <row r="132213" ht="13.5" customHeight="1"/>
    <row r="132215" ht="13.5" customHeight="1"/>
    <row r="132217" ht="13.5" customHeight="1"/>
    <row r="132219" ht="13.5" customHeight="1"/>
    <row r="132221" ht="13.5" customHeight="1"/>
    <row r="132223" ht="13.5" customHeight="1"/>
    <row r="132225" ht="13.5" customHeight="1"/>
    <row r="132227" ht="13.5" customHeight="1"/>
    <row r="132229" ht="13.5" customHeight="1"/>
    <row r="132231" ht="13.5" customHeight="1"/>
    <row r="132233" ht="13.5" customHeight="1"/>
    <row r="132235" ht="13.5" customHeight="1"/>
    <row r="132237" ht="13.5" customHeight="1"/>
    <row r="132239" ht="13.5" customHeight="1"/>
    <row r="132241" ht="13.5" customHeight="1"/>
    <row r="132243" ht="13.5" customHeight="1"/>
    <row r="132245" ht="13.5" customHeight="1"/>
    <row r="132247" ht="13.5" customHeight="1"/>
    <row r="132249" ht="13.5" customHeight="1"/>
    <row r="132251" ht="13.5" customHeight="1"/>
    <row r="132253" ht="13.5" customHeight="1"/>
    <row r="132255" ht="13.5" customHeight="1"/>
    <row r="132257" ht="13.5" customHeight="1"/>
    <row r="132259" ht="13.5" customHeight="1"/>
    <row r="132261" ht="13.5" customHeight="1"/>
    <row r="132263" ht="13.5" customHeight="1"/>
    <row r="132265" ht="13.5" customHeight="1"/>
    <row r="132267" ht="13.5" customHeight="1"/>
    <row r="132269" ht="13.5" customHeight="1"/>
    <row r="132271" ht="13.5" customHeight="1"/>
    <row r="132273" ht="13.5" customHeight="1"/>
    <row r="132275" ht="13.5" customHeight="1"/>
    <row r="132277" ht="13.5" customHeight="1"/>
    <row r="132279" ht="13.5" customHeight="1"/>
    <row r="132281" ht="13.5" customHeight="1"/>
    <row r="132283" ht="13.5" customHeight="1"/>
    <row r="132285" ht="13.5" customHeight="1"/>
    <row r="132287" ht="13.5" customHeight="1"/>
    <row r="132289" ht="13.5" customHeight="1"/>
    <row r="132291" ht="13.5" customHeight="1"/>
    <row r="132293" ht="13.5" customHeight="1"/>
    <row r="132295" ht="13.5" customHeight="1"/>
    <row r="132297" ht="13.5" customHeight="1"/>
    <row r="132299" ht="13.5" customHeight="1"/>
    <row r="132301" ht="13.5" customHeight="1"/>
    <row r="132303" ht="13.5" customHeight="1"/>
    <row r="132305" ht="13.5" customHeight="1"/>
    <row r="132307" ht="13.5" customHeight="1"/>
    <row r="132309" ht="13.5" customHeight="1"/>
    <row r="132311" ht="13.5" customHeight="1"/>
    <row r="132313" ht="13.5" customHeight="1"/>
    <row r="132315" ht="13.5" customHeight="1"/>
    <row r="132317" ht="13.5" customHeight="1"/>
    <row r="132319" ht="13.5" customHeight="1"/>
    <row r="132321" ht="13.5" customHeight="1"/>
    <row r="132323" ht="13.5" customHeight="1"/>
    <row r="132325" ht="13.5" customHeight="1"/>
    <row r="132327" ht="13.5" customHeight="1"/>
    <row r="132329" ht="13.5" customHeight="1"/>
    <row r="132331" ht="13.5" customHeight="1"/>
    <row r="132333" ht="13.5" customHeight="1"/>
    <row r="132335" ht="13.5" customHeight="1"/>
    <row r="132337" ht="13.5" customHeight="1"/>
    <row r="132339" ht="13.5" customHeight="1"/>
    <row r="132341" ht="13.5" customHeight="1"/>
    <row r="132343" ht="13.5" customHeight="1"/>
    <row r="132345" ht="13.5" customHeight="1"/>
    <row r="132347" ht="13.5" customHeight="1"/>
    <row r="132349" ht="13.5" customHeight="1"/>
    <row r="132351" ht="13.5" customHeight="1"/>
    <row r="132353" ht="13.5" customHeight="1"/>
    <row r="132355" ht="13.5" customHeight="1"/>
    <row r="132357" ht="13.5" customHeight="1"/>
    <row r="132359" ht="13.5" customHeight="1"/>
    <row r="132361" ht="13.5" customHeight="1"/>
    <row r="132363" ht="13.5" customHeight="1"/>
    <row r="132365" ht="13.5" customHeight="1"/>
    <row r="132367" ht="13.5" customHeight="1"/>
    <row r="132369" ht="13.5" customHeight="1"/>
    <row r="132371" ht="13.5" customHeight="1"/>
    <row r="132373" ht="13.5" customHeight="1"/>
    <row r="132375" ht="13.5" customHeight="1"/>
    <row r="132377" ht="13.5" customHeight="1"/>
    <row r="132379" ht="13.5" customHeight="1"/>
    <row r="132381" ht="13.5" customHeight="1"/>
    <row r="132383" ht="13.5" customHeight="1"/>
    <row r="132385" ht="13.5" customHeight="1"/>
    <row r="132387" ht="13.5" customHeight="1"/>
    <row r="132389" ht="13.5" customHeight="1"/>
    <row r="132391" ht="13.5" customHeight="1"/>
    <row r="132393" ht="13.5" customHeight="1"/>
    <row r="132395" ht="13.5" customHeight="1"/>
    <row r="132397" ht="13.5" customHeight="1"/>
    <row r="132399" ht="13.5" customHeight="1"/>
    <row r="132401" ht="13.5" customHeight="1"/>
    <row r="132403" ht="13.5" customHeight="1"/>
    <row r="132405" ht="13.5" customHeight="1"/>
    <row r="132407" ht="13.5" customHeight="1"/>
    <row r="132409" ht="13.5" customHeight="1"/>
    <row r="132411" ht="13.5" customHeight="1"/>
    <row r="132413" ht="13.5" customHeight="1"/>
    <row r="132415" ht="13.5" customHeight="1"/>
    <row r="132417" ht="13.5" customHeight="1"/>
    <row r="132419" ht="13.5" customHeight="1"/>
    <row r="132421" ht="13.5" customHeight="1"/>
    <row r="132423" ht="13.5" customHeight="1"/>
    <row r="132425" ht="13.5" customHeight="1"/>
    <row r="132427" ht="13.5" customHeight="1"/>
    <row r="132429" ht="13.5" customHeight="1"/>
    <row r="132431" ht="13.5" customHeight="1"/>
    <row r="132433" ht="13.5" customHeight="1"/>
    <row r="132435" ht="13.5" customHeight="1"/>
    <row r="132437" ht="13.5" customHeight="1"/>
    <row r="132439" ht="13.5" customHeight="1"/>
    <row r="132441" ht="13.5" customHeight="1"/>
    <row r="132443" ht="13.5" customHeight="1"/>
    <row r="132445" ht="13.5" customHeight="1"/>
    <row r="132447" ht="13.5" customHeight="1"/>
    <row r="132449" ht="13.5" customHeight="1"/>
    <row r="132451" ht="13.5" customHeight="1"/>
    <row r="132453" ht="13.5" customHeight="1"/>
    <row r="132455" ht="13.5" customHeight="1"/>
    <row r="132457" ht="13.5" customHeight="1"/>
    <row r="132459" ht="13.5" customHeight="1"/>
    <row r="132461" ht="13.5" customHeight="1"/>
    <row r="132463" ht="13.5" customHeight="1"/>
    <row r="132465" ht="13.5" customHeight="1"/>
    <row r="132467" ht="13.5" customHeight="1"/>
    <row r="132469" ht="13.5" customHeight="1"/>
    <row r="132471" ht="13.5" customHeight="1"/>
    <row r="132473" ht="13.5" customHeight="1"/>
    <row r="132475" ht="13.5" customHeight="1"/>
    <row r="132477" ht="13.5" customHeight="1"/>
    <row r="132479" ht="13.5" customHeight="1"/>
    <row r="132481" ht="13.5" customHeight="1"/>
    <row r="132483" ht="13.5" customHeight="1"/>
    <row r="132485" ht="13.5" customHeight="1"/>
    <row r="132487" ht="13.5" customHeight="1"/>
    <row r="132489" ht="13.5" customHeight="1"/>
    <row r="132491" ht="13.5" customHeight="1"/>
    <row r="132493" ht="13.5" customHeight="1"/>
    <row r="132495" ht="13.5" customHeight="1"/>
    <row r="132497" ht="13.5" customHeight="1"/>
    <row r="132499" ht="13.5" customHeight="1"/>
    <row r="132501" ht="13.5" customHeight="1"/>
    <row r="132503" ht="13.5" customHeight="1"/>
    <row r="132505" ht="13.5" customHeight="1"/>
    <row r="132507" ht="13.5" customHeight="1"/>
    <row r="132509" ht="13.5" customHeight="1"/>
    <row r="132511" ht="13.5" customHeight="1"/>
    <row r="132513" ht="13.5" customHeight="1"/>
    <row r="132515" ht="13.5" customHeight="1"/>
    <row r="132517" ht="13.5" customHeight="1"/>
    <row r="132519" ht="13.5" customHeight="1"/>
    <row r="132521" ht="13.5" customHeight="1"/>
    <row r="132523" ht="13.5" customHeight="1"/>
    <row r="132525" ht="13.5" customHeight="1"/>
    <row r="132527" ht="13.5" customHeight="1"/>
    <row r="132529" ht="13.5" customHeight="1"/>
    <row r="132531" ht="13.5" customHeight="1"/>
    <row r="132533" ht="13.5" customHeight="1"/>
    <row r="132535" ht="13.5" customHeight="1"/>
    <row r="132537" ht="13.5" customHeight="1"/>
    <row r="132539" ht="13.5" customHeight="1"/>
    <row r="132541" ht="13.5" customHeight="1"/>
    <row r="132543" ht="13.5" customHeight="1"/>
    <row r="132545" ht="13.5" customHeight="1"/>
    <row r="132547" ht="13.5" customHeight="1"/>
    <row r="132549" ht="13.5" customHeight="1"/>
    <row r="132551" ht="13.5" customHeight="1"/>
    <row r="132553" ht="13.5" customHeight="1"/>
    <row r="132555" ht="13.5" customHeight="1"/>
    <row r="132557" ht="13.5" customHeight="1"/>
    <row r="132559" ht="13.5" customHeight="1"/>
    <row r="132561" ht="13.5" customHeight="1"/>
    <row r="132563" ht="13.5" customHeight="1"/>
    <row r="132565" ht="13.5" customHeight="1"/>
    <row r="132567" ht="13.5" customHeight="1"/>
    <row r="132569" ht="13.5" customHeight="1"/>
    <row r="132571" ht="13.5" customHeight="1"/>
    <row r="132573" ht="13.5" customHeight="1"/>
    <row r="132575" ht="13.5" customHeight="1"/>
    <row r="132577" ht="13.5" customHeight="1"/>
    <row r="132579" ht="13.5" customHeight="1"/>
    <row r="132581" ht="13.5" customHeight="1"/>
    <row r="132583" ht="13.5" customHeight="1"/>
    <row r="132585" ht="13.5" customHeight="1"/>
    <row r="132587" ht="13.5" customHeight="1"/>
    <row r="132589" ht="13.5" customHeight="1"/>
    <row r="132591" ht="13.5" customHeight="1"/>
    <row r="132593" ht="13.5" customHeight="1"/>
    <row r="132595" ht="13.5" customHeight="1"/>
    <row r="132597" ht="13.5" customHeight="1"/>
    <row r="132599" ht="13.5" customHeight="1"/>
    <row r="132601" ht="13.5" customHeight="1"/>
    <row r="132603" ht="13.5" customHeight="1"/>
    <row r="132605" ht="13.5" customHeight="1"/>
    <row r="132607" ht="13.5" customHeight="1"/>
    <row r="132609" ht="13.5" customHeight="1"/>
    <row r="132611" ht="13.5" customHeight="1"/>
    <row r="132613" ht="13.5" customHeight="1"/>
    <row r="132615" ht="13.5" customHeight="1"/>
    <row r="132617" ht="13.5" customHeight="1"/>
    <row r="132619" ht="13.5" customHeight="1"/>
    <row r="132621" ht="13.5" customHeight="1"/>
    <row r="132623" ht="13.5" customHeight="1"/>
    <row r="132625" ht="13.5" customHeight="1"/>
    <row r="132627" ht="13.5" customHeight="1"/>
    <row r="132629" ht="13.5" customHeight="1"/>
    <row r="132631" ht="13.5" customHeight="1"/>
    <row r="132633" ht="13.5" customHeight="1"/>
    <row r="132635" ht="13.5" customHeight="1"/>
    <row r="132637" ht="13.5" customHeight="1"/>
    <row r="132639" ht="13.5" customHeight="1"/>
    <row r="132641" ht="13.5" customHeight="1"/>
    <row r="132643" ht="13.5" customHeight="1"/>
    <row r="132645" ht="13.5" customHeight="1"/>
    <row r="132647" ht="13.5" customHeight="1"/>
    <row r="132649" ht="13.5" customHeight="1"/>
    <row r="132651" ht="13.5" customHeight="1"/>
    <row r="132653" ht="13.5" customHeight="1"/>
    <row r="132655" ht="13.5" customHeight="1"/>
    <row r="132657" ht="13.5" customHeight="1"/>
    <row r="132659" ht="13.5" customHeight="1"/>
    <row r="132661" ht="13.5" customHeight="1"/>
    <row r="132663" ht="13.5" customHeight="1"/>
    <row r="132665" ht="13.5" customHeight="1"/>
    <row r="132667" ht="13.5" customHeight="1"/>
    <row r="132669" ht="13.5" customHeight="1"/>
    <row r="132671" ht="13.5" customHeight="1"/>
    <row r="132673" ht="13.5" customHeight="1"/>
    <row r="132675" ht="13.5" customHeight="1"/>
    <row r="132677" ht="13.5" customHeight="1"/>
    <row r="132679" ht="13.5" customHeight="1"/>
    <row r="132681" ht="13.5" customHeight="1"/>
    <row r="132683" ht="13.5" customHeight="1"/>
    <row r="132685" ht="13.5" customHeight="1"/>
    <row r="132687" ht="13.5" customHeight="1"/>
    <row r="132689" ht="13.5" customHeight="1"/>
    <row r="132691" ht="13.5" customHeight="1"/>
    <row r="132693" ht="13.5" customHeight="1"/>
    <row r="132695" ht="13.5" customHeight="1"/>
    <row r="132697" ht="13.5" customHeight="1"/>
    <row r="132699" ht="13.5" customHeight="1"/>
    <row r="132701" ht="13.5" customHeight="1"/>
    <row r="132703" ht="13.5" customHeight="1"/>
    <row r="132705" ht="13.5" customHeight="1"/>
    <row r="132707" ht="13.5" customHeight="1"/>
    <row r="132709" ht="13.5" customHeight="1"/>
    <row r="132711" ht="13.5" customHeight="1"/>
    <row r="132713" ht="13.5" customHeight="1"/>
    <row r="132715" ht="13.5" customHeight="1"/>
    <row r="132717" ht="13.5" customHeight="1"/>
    <row r="132719" ht="13.5" customHeight="1"/>
    <row r="132721" ht="13.5" customHeight="1"/>
    <row r="132723" ht="13.5" customHeight="1"/>
    <row r="132725" ht="13.5" customHeight="1"/>
    <row r="132727" ht="13.5" customHeight="1"/>
    <row r="132729" ht="13.5" customHeight="1"/>
    <row r="132731" ht="13.5" customHeight="1"/>
    <row r="132733" ht="13.5" customHeight="1"/>
    <row r="132735" ht="13.5" customHeight="1"/>
    <row r="132737" ht="13.5" customHeight="1"/>
    <row r="132739" ht="13.5" customHeight="1"/>
    <row r="132741" ht="13.5" customHeight="1"/>
    <row r="132743" ht="13.5" customHeight="1"/>
    <row r="132745" ht="13.5" customHeight="1"/>
    <row r="132747" ht="13.5" customHeight="1"/>
    <row r="132749" ht="13.5" customHeight="1"/>
    <row r="132751" ht="13.5" customHeight="1"/>
    <row r="132753" ht="13.5" customHeight="1"/>
    <row r="132755" ht="13.5" customHeight="1"/>
    <row r="132757" ht="13.5" customHeight="1"/>
    <row r="132759" ht="13.5" customHeight="1"/>
    <row r="132761" ht="13.5" customHeight="1"/>
    <row r="132763" ht="13.5" customHeight="1"/>
    <row r="132765" ht="13.5" customHeight="1"/>
    <row r="132767" ht="13.5" customHeight="1"/>
    <row r="132769" ht="13.5" customHeight="1"/>
    <row r="132771" ht="13.5" customHeight="1"/>
    <row r="132773" ht="13.5" customHeight="1"/>
    <row r="132775" ht="13.5" customHeight="1"/>
    <row r="132777" ht="13.5" customHeight="1"/>
    <row r="132779" ht="13.5" customHeight="1"/>
    <row r="132781" ht="13.5" customHeight="1"/>
    <row r="132783" ht="13.5" customHeight="1"/>
    <row r="132785" ht="13.5" customHeight="1"/>
    <row r="132787" ht="13.5" customHeight="1"/>
    <row r="132789" ht="13.5" customHeight="1"/>
    <row r="132791" ht="13.5" customHeight="1"/>
    <row r="132793" ht="13.5" customHeight="1"/>
    <row r="132795" ht="13.5" customHeight="1"/>
    <row r="132797" ht="13.5" customHeight="1"/>
    <row r="132799" ht="13.5" customHeight="1"/>
    <row r="132801" ht="13.5" customHeight="1"/>
    <row r="132803" ht="13.5" customHeight="1"/>
    <row r="132805" ht="13.5" customHeight="1"/>
    <row r="132807" ht="13.5" customHeight="1"/>
    <row r="132809" ht="13.5" customHeight="1"/>
    <row r="132811" ht="13.5" customHeight="1"/>
    <row r="132813" ht="13.5" customHeight="1"/>
    <row r="132815" ht="13.5" customHeight="1"/>
    <row r="132817" ht="13.5" customHeight="1"/>
    <row r="132819" ht="13.5" customHeight="1"/>
    <row r="132821" ht="13.5" customHeight="1"/>
    <row r="132823" ht="13.5" customHeight="1"/>
    <row r="132825" ht="13.5" customHeight="1"/>
    <row r="132827" ht="13.5" customHeight="1"/>
    <row r="132829" ht="13.5" customHeight="1"/>
    <row r="132831" ht="13.5" customHeight="1"/>
    <row r="132833" ht="13.5" customHeight="1"/>
    <row r="132835" ht="13.5" customHeight="1"/>
    <row r="132837" ht="13.5" customHeight="1"/>
    <row r="132839" ht="13.5" customHeight="1"/>
    <row r="132841" ht="13.5" customHeight="1"/>
    <row r="132843" ht="13.5" customHeight="1"/>
    <row r="132845" ht="13.5" customHeight="1"/>
    <row r="132847" ht="13.5" customHeight="1"/>
    <row r="132849" ht="13.5" customHeight="1"/>
    <row r="132851" ht="13.5" customHeight="1"/>
    <row r="132853" ht="13.5" customHeight="1"/>
    <row r="132855" ht="13.5" customHeight="1"/>
    <row r="132857" ht="13.5" customHeight="1"/>
    <row r="132859" ht="13.5" customHeight="1"/>
    <row r="132861" ht="13.5" customHeight="1"/>
    <row r="132863" ht="13.5" customHeight="1"/>
    <row r="132865" ht="13.5" customHeight="1"/>
    <row r="132867" ht="13.5" customHeight="1"/>
    <row r="132869" ht="13.5" customHeight="1"/>
    <row r="132871" ht="13.5" customHeight="1"/>
    <row r="132873" ht="13.5" customHeight="1"/>
    <row r="132875" ht="13.5" customHeight="1"/>
    <row r="132877" ht="13.5" customHeight="1"/>
    <row r="132879" ht="13.5" customHeight="1"/>
    <row r="132881" ht="13.5" customHeight="1"/>
    <row r="132883" ht="13.5" customHeight="1"/>
    <row r="132885" ht="13.5" customHeight="1"/>
    <row r="132887" ht="13.5" customHeight="1"/>
    <row r="132889" ht="13.5" customHeight="1"/>
    <row r="132891" ht="13.5" customHeight="1"/>
    <row r="132893" ht="13.5" customHeight="1"/>
    <row r="132895" ht="13.5" customHeight="1"/>
    <row r="132897" ht="13.5" customHeight="1"/>
    <row r="132899" ht="13.5" customHeight="1"/>
    <row r="132901" ht="13.5" customHeight="1"/>
    <row r="132903" ht="13.5" customHeight="1"/>
    <row r="132905" ht="13.5" customHeight="1"/>
    <row r="132907" ht="13.5" customHeight="1"/>
    <row r="132909" ht="13.5" customHeight="1"/>
    <row r="132911" ht="13.5" customHeight="1"/>
    <row r="132913" ht="13.5" customHeight="1"/>
    <row r="132915" ht="13.5" customHeight="1"/>
    <row r="132917" ht="13.5" customHeight="1"/>
    <row r="132919" ht="13.5" customHeight="1"/>
    <row r="132921" ht="13.5" customHeight="1"/>
    <row r="132923" ht="13.5" customHeight="1"/>
    <row r="132925" ht="13.5" customHeight="1"/>
    <row r="132927" ht="13.5" customHeight="1"/>
    <row r="132929" ht="13.5" customHeight="1"/>
    <row r="132931" ht="13.5" customHeight="1"/>
    <row r="132933" ht="13.5" customHeight="1"/>
    <row r="132935" ht="13.5" customHeight="1"/>
    <row r="132937" ht="13.5" customHeight="1"/>
    <row r="132939" ht="13.5" customHeight="1"/>
    <row r="132941" ht="13.5" customHeight="1"/>
    <row r="132943" ht="13.5" customHeight="1"/>
    <row r="132945" ht="13.5" customHeight="1"/>
    <row r="132947" ht="13.5" customHeight="1"/>
    <row r="132949" ht="13.5" customHeight="1"/>
    <row r="132951" ht="13.5" customHeight="1"/>
    <row r="132953" ht="13.5" customHeight="1"/>
    <row r="132955" ht="13.5" customHeight="1"/>
    <row r="132957" ht="13.5" customHeight="1"/>
    <row r="132959" ht="13.5" customHeight="1"/>
    <row r="132961" ht="13.5" customHeight="1"/>
    <row r="132963" ht="13.5" customHeight="1"/>
    <row r="132965" ht="13.5" customHeight="1"/>
    <row r="132967" ht="13.5" customHeight="1"/>
    <row r="132969" ht="13.5" customHeight="1"/>
    <row r="132971" ht="13.5" customHeight="1"/>
    <row r="132973" ht="13.5" customHeight="1"/>
    <row r="132975" ht="13.5" customHeight="1"/>
    <row r="132977" ht="13.5" customHeight="1"/>
    <row r="132979" ht="13.5" customHeight="1"/>
    <row r="132981" ht="13.5" customHeight="1"/>
    <row r="132983" ht="13.5" customHeight="1"/>
    <row r="132985" ht="13.5" customHeight="1"/>
    <row r="132987" ht="13.5" customHeight="1"/>
    <row r="132989" ht="13.5" customHeight="1"/>
    <row r="132991" ht="13.5" customHeight="1"/>
    <row r="132993" ht="13.5" customHeight="1"/>
    <row r="132995" ht="13.5" customHeight="1"/>
    <row r="132997" ht="13.5" customHeight="1"/>
    <row r="132999" ht="13.5" customHeight="1"/>
    <row r="133001" ht="13.5" customHeight="1"/>
    <row r="133003" ht="13.5" customHeight="1"/>
    <row r="133005" ht="13.5" customHeight="1"/>
    <row r="133007" ht="13.5" customHeight="1"/>
    <row r="133009" ht="13.5" customHeight="1"/>
    <row r="133011" ht="13.5" customHeight="1"/>
    <row r="133013" ht="13.5" customHeight="1"/>
    <row r="133015" ht="13.5" customHeight="1"/>
    <row r="133017" ht="13.5" customHeight="1"/>
    <row r="133019" ht="13.5" customHeight="1"/>
    <row r="133021" ht="13.5" customHeight="1"/>
    <row r="133023" ht="13.5" customHeight="1"/>
    <row r="133025" ht="13.5" customHeight="1"/>
    <row r="133027" ht="13.5" customHeight="1"/>
    <row r="133029" ht="13.5" customHeight="1"/>
    <row r="133031" ht="13.5" customHeight="1"/>
    <row r="133033" ht="13.5" customHeight="1"/>
    <row r="133035" ht="13.5" customHeight="1"/>
    <row r="133037" ht="13.5" customHeight="1"/>
    <row r="133039" ht="13.5" customHeight="1"/>
    <row r="133041" ht="13.5" customHeight="1"/>
    <row r="133043" ht="13.5" customHeight="1"/>
    <row r="133045" ht="13.5" customHeight="1"/>
    <row r="133047" ht="13.5" customHeight="1"/>
    <row r="133049" ht="13.5" customHeight="1"/>
    <row r="133051" ht="13.5" customHeight="1"/>
    <row r="133053" ht="13.5" customHeight="1"/>
    <row r="133055" ht="13.5" customHeight="1"/>
    <row r="133057" ht="13.5" customHeight="1"/>
    <row r="133059" ht="13.5" customHeight="1"/>
    <row r="133061" ht="13.5" customHeight="1"/>
    <row r="133063" ht="13.5" customHeight="1"/>
    <row r="133065" ht="13.5" customHeight="1"/>
    <row r="133067" ht="13.5" customHeight="1"/>
    <row r="133069" ht="13.5" customHeight="1"/>
    <row r="133071" ht="13.5" customHeight="1"/>
    <row r="133073" ht="13.5" customHeight="1"/>
    <row r="133075" ht="13.5" customHeight="1"/>
    <row r="133077" ht="13.5" customHeight="1"/>
    <row r="133079" ht="13.5" customHeight="1"/>
    <row r="133081" ht="13.5" customHeight="1"/>
    <row r="133083" ht="13.5" customHeight="1"/>
    <row r="133085" ht="13.5" customHeight="1"/>
    <row r="133087" ht="13.5" customHeight="1"/>
    <row r="133089" ht="13.5" customHeight="1"/>
    <row r="133091" ht="13.5" customHeight="1"/>
    <row r="133093" ht="13.5" customHeight="1"/>
    <row r="133095" ht="13.5" customHeight="1"/>
    <row r="133097" ht="13.5" customHeight="1"/>
    <row r="133099" ht="13.5" customHeight="1"/>
    <row r="133101" ht="13.5" customHeight="1"/>
    <row r="133103" ht="13.5" customHeight="1"/>
    <row r="133105" ht="13.5" customHeight="1"/>
    <row r="133107" ht="13.5" customHeight="1"/>
    <row r="133109" ht="13.5" customHeight="1"/>
    <row r="133111" ht="13.5" customHeight="1"/>
    <row r="133113" ht="13.5" customHeight="1"/>
    <row r="133115" ht="13.5" customHeight="1"/>
    <row r="133117" ht="13.5" customHeight="1"/>
    <row r="133119" ht="13.5" customHeight="1"/>
    <row r="133121" ht="13.5" customHeight="1"/>
    <row r="133123" ht="13.5" customHeight="1"/>
    <row r="133125" ht="13.5" customHeight="1"/>
    <row r="133127" ht="13.5" customHeight="1"/>
    <row r="133129" ht="13.5" customHeight="1"/>
    <row r="133131" ht="13.5" customHeight="1"/>
    <row r="133133" ht="13.5" customHeight="1"/>
    <row r="133135" ht="13.5" customHeight="1"/>
    <row r="133137" ht="13.5" customHeight="1"/>
    <row r="133139" ht="13.5" customHeight="1"/>
    <row r="133141" ht="13.5" customHeight="1"/>
    <row r="133143" ht="13.5" customHeight="1"/>
    <row r="133145" ht="13.5" customHeight="1"/>
    <row r="133147" ht="13.5" customHeight="1"/>
    <row r="133149" ht="13.5" customHeight="1"/>
    <row r="133151" ht="13.5" customHeight="1"/>
    <row r="133153" ht="13.5" customHeight="1"/>
    <row r="133155" ht="13.5" customHeight="1"/>
    <row r="133157" ht="13.5" customHeight="1"/>
    <row r="133159" ht="13.5" customHeight="1"/>
    <row r="133161" ht="13.5" customHeight="1"/>
    <row r="133163" ht="13.5" customHeight="1"/>
    <row r="133165" ht="13.5" customHeight="1"/>
    <row r="133167" ht="13.5" customHeight="1"/>
    <row r="133169" ht="13.5" customHeight="1"/>
    <row r="133171" ht="13.5" customHeight="1"/>
    <row r="133173" ht="13.5" customHeight="1"/>
    <row r="133175" ht="13.5" customHeight="1"/>
    <row r="133177" ht="13.5" customHeight="1"/>
    <row r="133179" ht="13.5" customHeight="1"/>
    <row r="133181" ht="13.5" customHeight="1"/>
    <row r="133183" ht="13.5" customHeight="1"/>
    <row r="133185" ht="13.5" customHeight="1"/>
    <row r="133187" ht="13.5" customHeight="1"/>
    <row r="133189" ht="13.5" customHeight="1"/>
    <row r="133191" ht="13.5" customHeight="1"/>
    <row r="133193" ht="13.5" customHeight="1"/>
    <row r="133195" ht="13.5" customHeight="1"/>
    <row r="133197" ht="13.5" customHeight="1"/>
    <row r="133199" ht="13.5" customHeight="1"/>
    <row r="133201" ht="13.5" customHeight="1"/>
    <row r="133203" ht="13.5" customHeight="1"/>
    <row r="133205" ht="13.5" customHeight="1"/>
    <row r="133207" ht="13.5" customHeight="1"/>
    <row r="133209" ht="13.5" customHeight="1"/>
    <row r="133211" ht="13.5" customHeight="1"/>
    <row r="133213" ht="13.5" customHeight="1"/>
    <row r="133215" ht="13.5" customHeight="1"/>
    <row r="133217" ht="13.5" customHeight="1"/>
    <row r="133219" ht="13.5" customHeight="1"/>
    <row r="133221" ht="13.5" customHeight="1"/>
    <row r="133223" ht="13.5" customHeight="1"/>
    <row r="133225" ht="13.5" customHeight="1"/>
    <row r="133227" ht="13.5" customHeight="1"/>
    <row r="133229" ht="13.5" customHeight="1"/>
    <row r="133231" ht="13.5" customHeight="1"/>
    <row r="133233" ht="13.5" customHeight="1"/>
    <row r="133235" ht="13.5" customHeight="1"/>
    <row r="133237" ht="13.5" customHeight="1"/>
    <row r="133239" ht="13.5" customHeight="1"/>
    <row r="133241" ht="13.5" customHeight="1"/>
    <row r="133243" ht="13.5" customHeight="1"/>
    <row r="133245" ht="13.5" customHeight="1"/>
    <row r="133247" ht="13.5" customHeight="1"/>
    <row r="133249" ht="13.5" customHeight="1"/>
    <row r="133251" ht="13.5" customHeight="1"/>
    <row r="133253" ht="13.5" customHeight="1"/>
    <row r="133255" ht="13.5" customHeight="1"/>
    <row r="133257" ht="13.5" customHeight="1"/>
    <row r="133259" ht="13.5" customHeight="1"/>
    <row r="133261" ht="13.5" customHeight="1"/>
    <row r="133263" ht="13.5" customHeight="1"/>
    <row r="133265" ht="13.5" customHeight="1"/>
    <row r="133267" ht="13.5" customHeight="1"/>
    <row r="133269" ht="13.5" customHeight="1"/>
    <row r="133271" ht="13.5" customHeight="1"/>
    <row r="133273" ht="13.5" customHeight="1"/>
    <row r="133275" ht="13.5" customHeight="1"/>
    <row r="133277" ht="13.5" customHeight="1"/>
    <row r="133279" ht="13.5" customHeight="1"/>
    <row r="133281" ht="13.5" customHeight="1"/>
    <row r="133283" ht="13.5" customHeight="1"/>
    <row r="133285" ht="13.5" customHeight="1"/>
    <row r="133287" ht="13.5" customHeight="1"/>
    <row r="133289" ht="13.5" customHeight="1"/>
    <row r="133291" ht="13.5" customHeight="1"/>
    <row r="133293" ht="13.5" customHeight="1"/>
    <row r="133295" ht="13.5" customHeight="1"/>
    <row r="133297" ht="13.5" customHeight="1"/>
    <row r="133299" ht="13.5" customHeight="1"/>
    <row r="133301" ht="13.5" customHeight="1"/>
    <row r="133303" ht="13.5" customHeight="1"/>
    <row r="133305" ht="13.5" customHeight="1"/>
    <row r="133307" ht="13.5" customHeight="1"/>
    <row r="133309" ht="13.5" customHeight="1"/>
    <row r="133311" ht="13.5" customHeight="1"/>
    <row r="133313" ht="13.5" customHeight="1"/>
    <row r="133315" ht="13.5" customHeight="1"/>
    <row r="133317" ht="13.5" customHeight="1"/>
    <row r="133319" ht="13.5" customHeight="1"/>
    <row r="133321" ht="13.5" customHeight="1"/>
    <row r="133323" ht="13.5" customHeight="1"/>
    <row r="133325" ht="13.5" customHeight="1"/>
    <row r="133327" ht="13.5" customHeight="1"/>
    <row r="133329" ht="13.5" customHeight="1"/>
    <row r="133331" ht="13.5" customHeight="1"/>
    <row r="133333" ht="13.5" customHeight="1"/>
    <row r="133335" ht="13.5" customHeight="1"/>
    <row r="133337" ht="13.5" customHeight="1"/>
    <row r="133339" ht="13.5" customHeight="1"/>
    <row r="133341" ht="13.5" customHeight="1"/>
    <row r="133343" ht="13.5" customHeight="1"/>
    <row r="133345" ht="13.5" customHeight="1"/>
    <row r="133347" ht="13.5" customHeight="1"/>
    <row r="133349" ht="13.5" customHeight="1"/>
    <row r="133351" ht="13.5" customHeight="1"/>
    <row r="133353" ht="13.5" customHeight="1"/>
    <row r="133355" ht="13.5" customHeight="1"/>
    <row r="133357" ht="13.5" customHeight="1"/>
    <row r="133359" ht="13.5" customHeight="1"/>
    <row r="133361" ht="13.5" customHeight="1"/>
    <row r="133363" ht="13.5" customHeight="1"/>
    <row r="133365" ht="13.5" customHeight="1"/>
    <row r="133367" ht="13.5" customHeight="1"/>
    <row r="133369" ht="13.5" customHeight="1"/>
    <row r="133371" ht="13.5" customHeight="1"/>
    <row r="133373" ht="13.5" customHeight="1"/>
    <row r="133375" ht="13.5" customHeight="1"/>
    <row r="133377" ht="13.5" customHeight="1"/>
    <row r="133379" ht="13.5" customHeight="1"/>
    <row r="133381" ht="13.5" customHeight="1"/>
    <row r="133383" ht="13.5" customHeight="1"/>
    <row r="133385" ht="13.5" customHeight="1"/>
    <row r="133387" ht="13.5" customHeight="1"/>
    <row r="133389" ht="13.5" customHeight="1"/>
    <row r="133391" ht="13.5" customHeight="1"/>
    <row r="133393" ht="13.5" customHeight="1"/>
    <row r="133395" ht="13.5" customHeight="1"/>
    <row r="133397" ht="13.5" customHeight="1"/>
    <row r="133399" ht="13.5" customHeight="1"/>
    <row r="133401" ht="13.5" customHeight="1"/>
    <row r="133403" ht="13.5" customHeight="1"/>
    <row r="133405" ht="13.5" customHeight="1"/>
    <row r="133407" ht="13.5" customHeight="1"/>
    <row r="133409" ht="13.5" customHeight="1"/>
    <row r="133411" ht="13.5" customHeight="1"/>
    <row r="133413" ht="13.5" customHeight="1"/>
    <row r="133415" ht="13.5" customHeight="1"/>
    <row r="133417" ht="13.5" customHeight="1"/>
    <row r="133419" ht="13.5" customHeight="1"/>
    <row r="133421" ht="13.5" customHeight="1"/>
    <row r="133423" ht="13.5" customHeight="1"/>
    <row r="133425" ht="13.5" customHeight="1"/>
    <row r="133427" ht="13.5" customHeight="1"/>
    <row r="133429" ht="13.5" customHeight="1"/>
    <row r="133431" ht="13.5" customHeight="1"/>
    <row r="133433" ht="13.5" customHeight="1"/>
    <row r="133435" ht="13.5" customHeight="1"/>
    <row r="133437" ht="13.5" customHeight="1"/>
    <row r="133439" ht="13.5" customHeight="1"/>
    <row r="133441" ht="13.5" customHeight="1"/>
    <row r="133443" ht="13.5" customHeight="1"/>
    <row r="133445" ht="13.5" customHeight="1"/>
    <row r="133447" ht="13.5" customHeight="1"/>
    <row r="133449" ht="13.5" customHeight="1"/>
    <row r="133451" ht="13.5" customHeight="1"/>
    <row r="133453" ht="13.5" customHeight="1"/>
    <row r="133455" ht="13.5" customHeight="1"/>
    <row r="133457" ht="13.5" customHeight="1"/>
    <row r="133459" ht="13.5" customHeight="1"/>
    <row r="133461" ht="13.5" customHeight="1"/>
    <row r="133463" ht="13.5" customHeight="1"/>
    <row r="133465" ht="13.5" customHeight="1"/>
    <row r="133467" ht="13.5" customHeight="1"/>
    <row r="133469" ht="13.5" customHeight="1"/>
    <row r="133471" ht="13.5" customHeight="1"/>
    <row r="133473" ht="13.5" customHeight="1"/>
    <row r="133475" ht="13.5" customHeight="1"/>
    <row r="133477" ht="13.5" customHeight="1"/>
    <row r="133479" ht="13.5" customHeight="1"/>
    <row r="133481" ht="13.5" customHeight="1"/>
    <row r="133483" ht="13.5" customHeight="1"/>
    <row r="133485" ht="13.5" customHeight="1"/>
    <row r="133487" ht="13.5" customHeight="1"/>
    <row r="133489" ht="13.5" customHeight="1"/>
    <row r="133491" ht="13.5" customHeight="1"/>
    <row r="133493" ht="13.5" customHeight="1"/>
    <row r="133495" ht="13.5" customHeight="1"/>
    <row r="133497" ht="13.5" customHeight="1"/>
    <row r="133499" ht="13.5" customHeight="1"/>
    <row r="133501" ht="13.5" customHeight="1"/>
    <row r="133503" ht="13.5" customHeight="1"/>
    <row r="133505" ht="13.5" customHeight="1"/>
    <row r="133507" ht="13.5" customHeight="1"/>
    <row r="133509" ht="13.5" customHeight="1"/>
    <row r="133511" ht="13.5" customHeight="1"/>
    <row r="133513" ht="13.5" customHeight="1"/>
    <row r="133515" ht="13.5" customHeight="1"/>
    <row r="133517" ht="13.5" customHeight="1"/>
    <row r="133519" ht="13.5" customHeight="1"/>
    <row r="133521" ht="13.5" customHeight="1"/>
    <row r="133523" ht="13.5" customHeight="1"/>
    <row r="133525" ht="13.5" customHeight="1"/>
    <row r="133527" ht="13.5" customHeight="1"/>
    <row r="133529" ht="13.5" customHeight="1"/>
    <row r="133531" ht="13.5" customHeight="1"/>
    <row r="133533" ht="13.5" customHeight="1"/>
    <row r="133535" ht="13.5" customHeight="1"/>
    <row r="133537" ht="13.5" customHeight="1"/>
    <row r="133539" ht="13.5" customHeight="1"/>
    <row r="133541" ht="13.5" customHeight="1"/>
    <row r="133543" ht="13.5" customHeight="1"/>
    <row r="133545" ht="13.5" customHeight="1"/>
    <row r="133547" ht="13.5" customHeight="1"/>
    <row r="133549" ht="13.5" customHeight="1"/>
    <row r="133551" ht="13.5" customHeight="1"/>
    <row r="133553" ht="13.5" customHeight="1"/>
    <row r="133555" ht="13.5" customHeight="1"/>
    <row r="133557" ht="13.5" customHeight="1"/>
    <row r="133559" ht="13.5" customHeight="1"/>
    <row r="133561" ht="13.5" customHeight="1"/>
    <row r="133563" ht="13.5" customHeight="1"/>
    <row r="133565" ht="13.5" customHeight="1"/>
    <row r="133567" ht="13.5" customHeight="1"/>
    <row r="133569" ht="13.5" customHeight="1"/>
    <row r="133571" ht="13.5" customHeight="1"/>
    <row r="133573" ht="13.5" customHeight="1"/>
    <row r="133575" ht="13.5" customHeight="1"/>
    <row r="133577" ht="13.5" customHeight="1"/>
    <row r="133579" ht="13.5" customHeight="1"/>
    <row r="133581" ht="13.5" customHeight="1"/>
    <row r="133583" ht="13.5" customHeight="1"/>
    <row r="133585" ht="13.5" customHeight="1"/>
    <row r="133587" ht="13.5" customHeight="1"/>
    <row r="133589" ht="13.5" customHeight="1"/>
    <row r="133591" ht="13.5" customHeight="1"/>
    <row r="133593" ht="13.5" customHeight="1"/>
    <row r="133595" ht="13.5" customHeight="1"/>
    <row r="133597" ht="13.5" customHeight="1"/>
    <row r="133599" ht="13.5" customHeight="1"/>
    <row r="133601" ht="13.5" customHeight="1"/>
    <row r="133603" ht="13.5" customHeight="1"/>
    <row r="133605" ht="13.5" customHeight="1"/>
    <row r="133607" ht="13.5" customHeight="1"/>
    <row r="133609" ht="13.5" customHeight="1"/>
    <row r="133611" ht="13.5" customHeight="1"/>
    <row r="133613" ht="13.5" customHeight="1"/>
    <row r="133615" ht="13.5" customHeight="1"/>
    <row r="133617" ht="13.5" customHeight="1"/>
    <row r="133619" ht="13.5" customHeight="1"/>
    <row r="133621" ht="13.5" customHeight="1"/>
    <row r="133623" ht="13.5" customHeight="1"/>
    <row r="133625" ht="13.5" customHeight="1"/>
    <row r="133627" ht="13.5" customHeight="1"/>
    <row r="133629" ht="13.5" customHeight="1"/>
    <row r="133631" ht="13.5" customHeight="1"/>
    <row r="133633" ht="13.5" customHeight="1"/>
    <row r="133635" ht="13.5" customHeight="1"/>
    <row r="133637" ht="13.5" customHeight="1"/>
    <row r="133639" ht="13.5" customHeight="1"/>
    <row r="133641" ht="13.5" customHeight="1"/>
    <row r="133643" ht="13.5" customHeight="1"/>
    <row r="133645" ht="13.5" customHeight="1"/>
    <row r="133647" ht="13.5" customHeight="1"/>
    <row r="133649" ht="13.5" customHeight="1"/>
    <row r="133651" ht="13.5" customHeight="1"/>
    <row r="133653" ht="13.5" customHeight="1"/>
    <row r="133655" ht="13.5" customHeight="1"/>
    <row r="133657" ht="13.5" customHeight="1"/>
    <row r="133659" ht="13.5" customHeight="1"/>
    <row r="133661" ht="13.5" customHeight="1"/>
    <row r="133663" ht="13.5" customHeight="1"/>
    <row r="133665" ht="13.5" customHeight="1"/>
    <row r="133667" ht="13.5" customHeight="1"/>
    <row r="133669" ht="13.5" customHeight="1"/>
    <row r="133671" ht="13.5" customHeight="1"/>
    <row r="133673" ht="13.5" customHeight="1"/>
    <row r="133675" ht="13.5" customHeight="1"/>
    <row r="133677" ht="13.5" customHeight="1"/>
    <row r="133679" ht="13.5" customHeight="1"/>
    <row r="133681" ht="13.5" customHeight="1"/>
    <row r="133683" ht="13.5" customHeight="1"/>
    <row r="133685" ht="13.5" customHeight="1"/>
    <row r="133687" ht="13.5" customHeight="1"/>
    <row r="133689" ht="13.5" customHeight="1"/>
    <row r="133691" ht="13.5" customHeight="1"/>
    <row r="133693" ht="13.5" customHeight="1"/>
    <row r="133695" ht="13.5" customHeight="1"/>
    <row r="133697" ht="13.5" customHeight="1"/>
    <row r="133699" ht="13.5" customHeight="1"/>
    <row r="133701" ht="13.5" customHeight="1"/>
    <row r="133703" ht="13.5" customHeight="1"/>
    <row r="133705" ht="13.5" customHeight="1"/>
    <row r="133707" ht="13.5" customHeight="1"/>
    <row r="133709" ht="13.5" customHeight="1"/>
    <row r="133711" ht="13.5" customHeight="1"/>
    <row r="133713" ht="13.5" customHeight="1"/>
    <row r="133715" ht="13.5" customHeight="1"/>
    <row r="133717" ht="13.5" customHeight="1"/>
    <row r="133719" ht="13.5" customHeight="1"/>
    <row r="133721" ht="13.5" customHeight="1"/>
    <row r="133723" ht="13.5" customHeight="1"/>
    <row r="133725" ht="13.5" customHeight="1"/>
    <row r="133727" ht="13.5" customHeight="1"/>
    <row r="133729" ht="13.5" customHeight="1"/>
    <row r="133731" ht="13.5" customHeight="1"/>
    <row r="133733" ht="13.5" customHeight="1"/>
    <row r="133735" ht="13.5" customHeight="1"/>
    <row r="133737" ht="13.5" customHeight="1"/>
    <row r="133739" ht="13.5" customHeight="1"/>
    <row r="133741" ht="13.5" customHeight="1"/>
    <row r="133743" ht="13.5" customHeight="1"/>
    <row r="133745" ht="13.5" customHeight="1"/>
    <row r="133747" ht="13.5" customHeight="1"/>
    <row r="133749" ht="13.5" customHeight="1"/>
    <row r="133751" ht="13.5" customHeight="1"/>
    <row r="133753" ht="13.5" customHeight="1"/>
    <row r="133755" ht="13.5" customHeight="1"/>
    <row r="133757" ht="13.5" customHeight="1"/>
    <row r="133759" ht="13.5" customHeight="1"/>
    <row r="133761" ht="13.5" customHeight="1"/>
    <row r="133763" ht="13.5" customHeight="1"/>
    <row r="133765" ht="13.5" customHeight="1"/>
    <row r="133767" ht="13.5" customHeight="1"/>
    <row r="133769" ht="13.5" customHeight="1"/>
    <row r="133771" ht="13.5" customHeight="1"/>
    <row r="133773" ht="13.5" customHeight="1"/>
    <row r="133775" ht="13.5" customHeight="1"/>
    <row r="133777" ht="13.5" customHeight="1"/>
    <row r="133779" ht="13.5" customHeight="1"/>
    <row r="133781" ht="13.5" customHeight="1"/>
    <row r="133783" ht="13.5" customHeight="1"/>
    <row r="133785" ht="13.5" customHeight="1"/>
    <row r="133787" ht="13.5" customHeight="1"/>
    <row r="133789" ht="13.5" customHeight="1"/>
    <row r="133791" ht="13.5" customHeight="1"/>
    <row r="133793" ht="13.5" customHeight="1"/>
    <row r="133795" ht="13.5" customHeight="1"/>
    <row r="133797" ht="13.5" customHeight="1"/>
    <row r="133799" ht="13.5" customHeight="1"/>
    <row r="133801" ht="13.5" customHeight="1"/>
    <row r="133803" ht="13.5" customHeight="1"/>
    <row r="133805" ht="13.5" customHeight="1"/>
    <row r="133807" ht="13.5" customHeight="1"/>
    <row r="133809" ht="13.5" customHeight="1"/>
    <row r="133811" ht="13.5" customHeight="1"/>
    <row r="133813" ht="13.5" customHeight="1"/>
    <row r="133815" ht="13.5" customHeight="1"/>
    <row r="133817" ht="13.5" customHeight="1"/>
    <row r="133819" ht="13.5" customHeight="1"/>
    <row r="133821" ht="13.5" customHeight="1"/>
    <row r="133823" ht="13.5" customHeight="1"/>
    <row r="133825" ht="13.5" customHeight="1"/>
    <row r="133827" ht="13.5" customHeight="1"/>
    <row r="133829" ht="13.5" customHeight="1"/>
    <row r="133831" ht="13.5" customHeight="1"/>
    <row r="133833" ht="13.5" customHeight="1"/>
    <row r="133835" ht="13.5" customHeight="1"/>
    <row r="133837" ht="13.5" customHeight="1"/>
    <row r="133839" ht="13.5" customHeight="1"/>
    <row r="133841" ht="13.5" customHeight="1"/>
    <row r="133843" ht="13.5" customHeight="1"/>
    <row r="133845" ht="13.5" customHeight="1"/>
    <row r="133847" ht="13.5" customHeight="1"/>
    <row r="133849" ht="13.5" customHeight="1"/>
    <row r="133851" ht="13.5" customHeight="1"/>
    <row r="133853" ht="13.5" customHeight="1"/>
    <row r="133855" ht="13.5" customHeight="1"/>
    <row r="133857" ht="13.5" customHeight="1"/>
    <row r="133859" ht="13.5" customHeight="1"/>
    <row r="133861" ht="13.5" customHeight="1"/>
    <row r="133863" ht="13.5" customHeight="1"/>
    <row r="133865" ht="13.5" customHeight="1"/>
    <row r="133867" ht="13.5" customHeight="1"/>
    <row r="133869" ht="13.5" customHeight="1"/>
    <row r="133871" ht="13.5" customHeight="1"/>
    <row r="133873" ht="13.5" customHeight="1"/>
    <row r="133875" ht="13.5" customHeight="1"/>
    <row r="133877" ht="13.5" customHeight="1"/>
    <row r="133879" ht="13.5" customHeight="1"/>
    <row r="133881" ht="13.5" customHeight="1"/>
    <row r="133883" ht="13.5" customHeight="1"/>
    <row r="133885" ht="13.5" customHeight="1"/>
    <row r="133887" ht="13.5" customHeight="1"/>
    <row r="133889" ht="13.5" customHeight="1"/>
    <row r="133891" ht="13.5" customHeight="1"/>
    <row r="133893" ht="13.5" customHeight="1"/>
    <row r="133895" ht="13.5" customHeight="1"/>
    <row r="133897" ht="13.5" customHeight="1"/>
    <row r="133899" ht="13.5" customHeight="1"/>
    <row r="133901" ht="13.5" customHeight="1"/>
    <row r="133903" ht="13.5" customHeight="1"/>
    <row r="133905" ht="13.5" customHeight="1"/>
    <row r="133907" ht="13.5" customHeight="1"/>
    <row r="133909" ht="13.5" customHeight="1"/>
    <row r="133911" ht="13.5" customHeight="1"/>
    <row r="133913" ht="13.5" customHeight="1"/>
    <row r="133915" ht="13.5" customHeight="1"/>
    <row r="133917" ht="13.5" customHeight="1"/>
    <row r="133919" ht="13.5" customHeight="1"/>
    <row r="133921" ht="13.5" customHeight="1"/>
    <row r="133923" ht="13.5" customHeight="1"/>
    <row r="133925" ht="13.5" customHeight="1"/>
    <row r="133927" ht="13.5" customHeight="1"/>
    <row r="133929" ht="13.5" customHeight="1"/>
    <row r="133931" ht="13.5" customHeight="1"/>
    <row r="133933" ht="13.5" customHeight="1"/>
    <row r="133935" ht="13.5" customHeight="1"/>
    <row r="133937" ht="13.5" customHeight="1"/>
    <row r="133939" ht="13.5" customHeight="1"/>
    <row r="133941" ht="13.5" customHeight="1"/>
    <row r="133943" ht="13.5" customHeight="1"/>
    <row r="133945" ht="13.5" customHeight="1"/>
    <row r="133947" ht="13.5" customHeight="1"/>
    <row r="133949" ht="13.5" customHeight="1"/>
    <row r="133951" ht="13.5" customHeight="1"/>
    <row r="133953" ht="13.5" customHeight="1"/>
    <row r="133955" ht="13.5" customHeight="1"/>
    <row r="133957" ht="13.5" customHeight="1"/>
    <row r="133959" ht="13.5" customHeight="1"/>
    <row r="133961" ht="13.5" customHeight="1"/>
    <row r="133963" ht="13.5" customHeight="1"/>
    <row r="133965" ht="13.5" customHeight="1"/>
    <row r="133967" ht="13.5" customHeight="1"/>
    <row r="133969" ht="13.5" customHeight="1"/>
    <row r="133971" ht="13.5" customHeight="1"/>
    <row r="133973" ht="13.5" customHeight="1"/>
    <row r="133975" ht="13.5" customHeight="1"/>
    <row r="133977" ht="13.5" customHeight="1"/>
    <row r="133979" ht="13.5" customHeight="1"/>
    <row r="133981" ht="13.5" customHeight="1"/>
    <row r="133983" ht="13.5" customHeight="1"/>
    <row r="133985" ht="13.5" customHeight="1"/>
    <row r="133987" ht="13.5" customHeight="1"/>
    <row r="133989" ht="13.5" customHeight="1"/>
    <row r="133991" ht="13.5" customHeight="1"/>
    <row r="133993" ht="13.5" customHeight="1"/>
    <row r="133995" ht="13.5" customHeight="1"/>
    <row r="133997" ht="13.5" customHeight="1"/>
    <row r="133999" ht="13.5" customHeight="1"/>
    <row r="134001" ht="13.5" customHeight="1"/>
    <row r="134003" ht="13.5" customHeight="1"/>
    <row r="134005" ht="13.5" customHeight="1"/>
    <row r="134007" ht="13.5" customHeight="1"/>
    <row r="134009" ht="13.5" customHeight="1"/>
    <row r="134011" ht="13.5" customHeight="1"/>
    <row r="134013" ht="13.5" customHeight="1"/>
    <row r="134015" ht="13.5" customHeight="1"/>
    <row r="134017" ht="13.5" customHeight="1"/>
    <row r="134019" ht="13.5" customHeight="1"/>
    <row r="134021" ht="13.5" customHeight="1"/>
    <row r="134023" ht="13.5" customHeight="1"/>
    <row r="134025" ht="13.5" customHeight="1"/>
    <row r="134027" ht="13.5" customHeight="1"/>
    <row r="134029" ht="13.5" customHeight="1"/>
    <row r="134031" ht="13.5" customHeight="1"/>
    <row r="134033" ht="13.5" customHeight="1"/>
    <row r="134035" ht="13.5" customHeight="1"/>
    <row r="134037" ht="13.5" customHeight="1"/>
    <row r="134039" ht="13.5" customHeight="1"/>
    <row r="134041" ht="13.5" customHeight="1"/>
    <row r="134043" ht="13.5" customHeight="1"/>
    <row r="134045" ht="13.5" customHeight="1"/>
    <row r="134047" ht="13.5" customHeight="1"/>
    <row r="134049" ht="13.5" customHeight="1"/>
    <row r="134051" ht="13.5" customHeight="1"/>
    <row r="134053" ht="13.5" customHeight="1"/>
    <row r="134055" ht="13.5" customHeight="1"/>
    <row r="134057" ht="13.5" customHeight="1"/>
    <row r="134059" ht="13.5" customHeight="1"/>
    <row r="134061" ht="13.5" customHeight="1"/>
    <row r="134063" ht="13.5" customHeight="1"/>
    <row r="134065" ht="13.5" customHeight="1"/>
    <row r="134067" ht="13.5" customHeight="1"/>
    <row r="134069" ht="13.5" customHeight="1"/>
    <row r="134071" ht="13.5" customHeight="1"/>
    <row r="134073" ht="13.5" customHeight="1"/>
    <row r="134075" ht="13.5" customHeight="1"/>
    <row r="134077" ht="13.5" customHeight="1"/>
    <row r="134079" ht="13.5" customHeight="1"/>
    <row r="134081" ht="13.5" customHeight="1"/>
    <row r="134083" ht="13.5" customHeight="1"/>
    <row r="134085" ht="13.5" customHeight="1"/>
    <row r="134087" ht="13.5" customHeight="1"/>
    <row r="134089" ht="13.5" customHeight="1"/>
    <row r="134091" ht="13.5" customHeight="1"/>
    <row r="134093" ht="13.5" customHeight="1"/>
    <row r="134095" ht="13.5" customHeight="1"/>
    <row r="134097" ht="13.5" customHeight="1"/>
    <row r="134099" ht="13.5" customHeight="1"/>
    <row r="134101" ht="13.5" customHeight="1"/>
    <row r="134103" ht="13.5" customHeight="1"/>
    <row r="134105" ht="13.5" customHeight="1"/>
    <row r="134107" ht="13.5" customHeight="1"/>
    <row r="134109" ht="13.5" customHeight="1"/>
    <row r="134111" ht="13.5" customHeight="1"/>
    <row r="134113" ht="13.5" customHeight="1"/>
    <row r="134115" ht="13.5" customHeight="1"/>
    <row r="134117" ht="13.5" customHeight="1"/>
    <row r="134119" ht="13.5" customHeight="1"/>
    <row r="134121" ht="13.5" customHeight="1"/>
    <row r="134123" ht="13.5" customHeight="1"/>
    <row r="134125" ht="13.5" customHeight="1"/>
    <row r="134127" ht="13.5" customHeight="1"/>
    <row r="134129" ht="13.5" customHeight="1"/>
    <row r="134131" ht="13.5" customHeight="1"/>
    <row r="134133" ht="13.5" customHeight="1"/>
    <row r="134135" ht="13.5" customHeight="1"/>
    <row r="134137" ht="13.5" customHeight="1"/>
    <row r="134139" ht="13.5" customHeight="1"/>
    <row r="134141" ht="13.5" customHeight="1"/>
    <row r="134143" ht="13.5" customHeight="1"/>
    <row r="134145" ht="13.5" customHeight="1"/>
    <row r="134147" ht="13.5" customHeight="1"/>
    <row r="134149" ht="13.5" customHeight="1"/>
    <row r="134151" ht="13.5" customHeight="1"/>
    <row r="134153" ht="13.5" customHeight="1"/>
    <row r="134155" ht="13.5" customHeight="1"/>
    <row r="134157" ht="13.5" customHeight="1"/>
    <row r="134159" ht="13.5" customHeight="1"/>
    <row r="134161" ht="13.5" customHeight="1"/>
    <row r="134163" ht="13.5" customHeight="1"/>
    <row r="134165" ht="13.5" customHeight="1"/>
    <row r="134167" ht="13.5" customHeight="1"/>
    <row r="134169" ht="13.5" customHeight="1"/>
    <row r="134171" ht="13.5" customHeight="1"/>
    <row r="134173" ht="13.5" customHeight="1"/>
    <row r="134175" ht="13.5" customHeight="1"/>
    <row r="134177" ht="13.5" customHeight="1"/>
    <row r="134179" ht="13.5" customHeight="1"/>
    <row r="134181" ht="13.5" customHeight="1"/>
    <row r="134183" ht="13.5" customHeight="1"/>
    <row r="134185" ht="13.5" customHeight="1"/>
    <row r="134187" ht="13.5" customHeight="1"/>
    <row r="134189" ht="13.5" customHeight="1"/>
    <row r="134191" ht="13.5" customHeight="1"/>
    <row r="134193" ht="13.5" customHeight="1"/>
    <row r="134195" ht="13.5" customHeight="1"/>
    <row r="134197" ht="13.5" customHeight="1"/>
    <row r="134199" ht="13.5" customHeight="1"/>
    <row r="134201" ht="13.5" customHeight="1"/>
    <row r="134203" ht="13.5" customHeight="1"/>
    <row r="134205" ht="13.5" customHeight="1"/>
    <row r="134207" ht="13.5" customHeight="1"/>
    <row r="134209" ht="13.5" customHeight="1"/>
    <row r="134211" ht="13.5" customHeight="1"/>
    <row r="134213" ht="13.5" customHeight="1"/>
    <row r="134215" ht="13.5" customHeight="1"/>
    <row r="134217" ht="13.5" customHeight="1"/>
    <row r="134219" ht="13.5" customHeight="1"/>
    <row r="134221" ht="13.5" customHeight="1"/>
    <row r="134223" ht="13.5" customHeight="1"/>
    <row r="134225" ht="13.5" customHeight="1"/>
    <row r="134227" ht="13.5" customHeight="1"/>
    <row r="134229" ht="13.5" customHeight="1"/>
    <row r="134231" ht="13.5" customHeight="1"/>
    <row r="134233" ht="13.5" customHeight="1"/>
    <row r="134235" ht="13.5" customHeight="1"/>
    <row r="134237" ht="13.5" customHeight="1"/>
    <row r="134239" ht="13.5" customHeight="1"/>
    <row r="134241" ht="13.5" customHeight="1"/>
    <row r="134243" ht="13.5" customHeight="1"/>
    <row r="134245" ht="13.5" customHeight="1"/>
    <row r="134247" ht="13.5" customHeight="1"/>
    <row r="134249" ht="13.5" customHeight="1"/>
    <row r="134251" ht="13.5" customHeight="1"/>
    <row r="134253" ht="13.5" customHeight="1"/>
    <row r="134255" ht="13.5" customHeight="1"/>
    <row r="134257" ht="13.5" customHeight="1"/>
    <row r="134259" ht="13.5" customHeight="1"/>
    <row r="134261" ht="13.5" customHeight="1"/>
    <row r="134263" ht="13.5" customHeight="1"/>
    <row r="134265" ht="13.5" customHeight="1"/>
    <row r="134267" ht="13.5" customHeight="1"/>
    <row r="134269" ht="13.5" customHeight="1"/>
    <row r="134271" ht="13.5" customHeight="1"/>
    <row r="134273" ht="13.5" customHeight="1"/>
    <row r="134275" ht="13.5" customHeight="1"/>
    <row r="134277" ht="13.5" customHeight="1"/>
    <row r="134279" ht="13.5" customHeight="1"/>
    <row r="134281" ht="13.5" customHeight="1"/>
    <row r="134283" ht="13.5" customHeight="1"/>
    <row r="134285" ht="13.5" customHeight="1"/>
    <row r="134287" ht="13.5" customHeight="1"/>
    <row r="134289" ht="13.5" customHeight="1"/>
    <row r="134291" ht="13.5" customHeight="1"/>
    <row r="134293" ht="13.5" customHeight="1"/>
    <row r="134295" ht="13.5" customHeight="1"/>
    <row r="134297" ht="13.5" customHeight="1"/>
    <row r="134299" ht="13.5" customHeight="1"/>
    <row r="134301" ht="13.5" customHeight="1"/>
    <row r="134303" ht="13.5" customHeight="1"/>
    <row r="134305" ht="13.5" customHeight="1"/>
    <row r="134307" ht="13.5" customHeight="1"/>
    <row r="134309" ht="13.5" customHeight="1"/>
    <row r="134311" ht="13.5" customHeight="1"/>
    <row r="134313" ht="13.5" customHeight="1"/>
    <row r="134315" ht="13.5" customHeight="1"/>
    <row r="134317" ht="13.5" customHeight="1"/>
    <row r="134319" ht="13.5" customHeight="1"/>
    <row r="134321" ht="13.5" customHeight="1"/>
    <row r="134323" ht="13.5" customHeight="1"/>
    <row r="134325" ht="13.5" customHeight="1"/>
    <row r="134327" ht="13.5" customHeight="1"/>
    <row r="134329" ht="13.5" customHeight="1"/>
    <row r="134331" ht="13.5" customHeight="1"/>
    <row r="134333" ht="13.5" customHeight="1"/>
    <row r="134335" ht="13.5" customHeight="1"/>
    <row r="134337" ht="13.5" customHeight="1"/>
    <row r="134339" ht="13.5" customHeight="1"/>
    <row r="134341" ht="13.5" customHeight="1"/>
    <row r="134343" ht="13.5" customHeight="1"/>
    <row r="134345" ht="13.5" customHeight="1"/>
    <row r="134347" ht="13.5" customHeight="1"/>
    <row r="134349" ht="13.5" customHeight="1"/>
    <row r="134351" ht="13.5" customHeight="1"/>
    <row r="134353" ht="13.5" customHeight="1"/>
    <row r="134355" ht="13.5" customHeight="1"/>
    <row r="134357" ht="13.5" customHeight="1"/>
    <row r="134359" ht="13.5" customHeight="1"/>
    <row r="134361" ht="13.5" customHeight="1"/>
    <row r="134363" ht="13.5" customHeight="1"/>
    <row r="134365" ht="13.5" customHeight="1"/>
    <row r="134367" ht="13.5" customHeight="1"/>
    <row r="134369" ht="13.5" customHeight="1"/>
    <row r="134371" ht="13.5" customHeight="1"/>
    <row r="134373" ht="13.5" customHeight="1"/>
    <row r="134375" ht="13.5" customHeight="1"/>
    <row r="134377" ht="13.5" customHeight="1"/>
    <row r="134379" ht="13.5" customHeight="1"/>
    <row r="134381" ht="13.5" customHeight="1"/>
    <row r="134383" ht="13.5" customHeight="1"/>
    <row r="134385" ht="13.5" customHeight="1"/>
    <row r="134387" ht="13.5" customHeight="1"/>
    <row r="134389" ht="13.5" customHeight="1"/>
    <row r="134391" ht="13.5" customHeight="1"/>
    <row r="134393" ht="13.5" customHeight="1"/>
    <row r="134395" ht="13.5" customHeight="1"/>
    <row r="134397" ht="13.5" customHeight="1"/>
    <row r="134399" ht="13.5" customHeight="1"/>
    <row r="134401" ht="13.5" customHeight="1"/>
    <row r="134403" ht="13.5" customHeight="1"/>
    <row r="134405" ht="13.5" customHeight="1"/>
    <row r="134407" ht="13.5" customHeight="1"/>
    <row r="134409" ht="13.5" customHeight="1"/>
    <row r="134411" ht="13.5" customHeight="1"/>
    <row r="134413" ht="13.5" customHeight="1"/>
    <row r="134415" ht="13.5" customHeight="1"/>
    <row r="134417" ht="13.5" customHeight="1"/>
    <row r="134419" ht="13.5" customHeight="1"/>
    <row r="134421" ht="13.5" customHeight="1"/>
    <row r="134423" ht="13.5" customHeight="1"/>
    <row r="134425" ht="13.5" customHeight="1"/>
    <row r="134427" ht="13.5" customHeight="1"/>
    <row r="134429" ht="13.5" customHeight="1"/>
    <row r="134431" ht="13.5" customHeight="1"/>
    <row r="134433" ht="13.5" customHeight="1"/>
    <row r="134435" ht="13.5" customHeight="1"/>
    <row r="134437" ht="13.5" customHeight="1"/>
    <row r="134439" ht="13.5" customHeight="1"/>
    <row r="134441" ht="13.5" customHeight="1"/>
    <row r="134443" ht="13.5" customHeight="1"/>
    <row r="134445" ht="13.5" customHeight="1"/>
    <row r="134447" ht="13.5" customHeight="1"/>
    <row r="134449" ht="13.5" customHeight="1"/>
    <row r="134451" ht="13.5" customHeight="1"/>
    <row r="134453" ht="13.5" customHeight="1"/>
    <row r="134455" ht="13.5" customHeight="1"/>
    <row r="134457" ht="13.5" customHeight="1"/>
    <row r="134459" ht="13.5" customHeight="1"/>
    <row r="134461" ht="13.5" customHeight="1"/>
    <row r="134463" ht="13.5" customHeight="1"/>
    <row r="134465" ht="13.5" customHeight="1"/>
    <row r="134467" ht="13.5" customHeight="1"/>
    <row r="134469" ht="13.5" customHeight="1"/>
    <row r="134471" ht="13.5" customHeight="1"/>
    <row r="134473" ht="13.5" customHeight="1"/>
    <row r="134475" ht="13.5" customHeight="1"/>
    <row r="134477" ht="13.5" customHeight="1"/>
    <row r="134479" ht="13.5" customHeight="1"/>
    <row r="134481" ht="13.5" customHeight="1"/>
    <row r="134483" ht="13.5" customHeight="1"/>
    <row r="134485" ht="13.5" customHeight="1"/>
    <row r="134487" ht="13.5" customHeight="1"/>
    <row r="134489" ht="13.5" customHeight="1"/>
    <row r="134491" ht="13.5" customHeight="1"/>
    <row r="134493" ht="13.5" customHeight="1"/>
    <row r="134495" ht="13.5" customHeight="1"/>
    <row r="134497" ht="13.5" customHeight="1"/>
    <row r="134499" ht="13.5" customHeight="1"/>
    <row r="134501" ht="13.5" customHeight="1"/>
    <row r="134503" ht="13.5" customHeight="1"/>
    <row r="134505" ht="13.5" customHeight="1"/>
    <row r="134507" ht="13.5" customHeight="1"/>
    <row r="134509" ht="13.5" customHeight="1"/>
    <row r="134511" ht="13.5" customHeight="1"/>
    <row r="134513" ht="13.5" customHeight="1"/>
    <row r="134515" ht="13.5" customHeight="1"/>
    <row r="134517" ht="13.5" customHeight="1"/>
    <row r="134519" ht="13.5" customHeight="1"/>
    <row r="134521" ht="13.5" customHeight="1"/>
    <row r="134523" ht="13.5" customHeight="1"/>
    <row r="134525" ht="13.5" customHeight="1"/>
    <row r="134527" ht="13.5" customHeight="1"/>
    <row r="134529" ht="13.5" customHeight="1"/>
    <row r="134531" ht="13.5" customHeight="1"/>
    <row r="134533" ht="13.5" customHeight="1"/>
    <row r="134535" ht="13.5" customHeight="1"/>
    <row r="134537" ht="13.5" customHeight="1"/>
    <row r="134539" ht="13.5" customHeight="1"/>
    <row r="134541" ht="13.5" customHeight="1"/>
    <row r="134543" ht="13.5" customHeight="1"/>
    <row r="134545" ht="13.5" customHeight="1"/>
    <row r="134547" ht="13.5" customHeight="1"/>
    <row r="134549" ht="13.5" customHeight="1"/>
    <row r="134551" ht="13.5" customHeight="1"/>
    <row r="134553" ht="13.5" customHeight="1"/>
    <row r="134555" ht="13.5" customHeight="1"/>
    <row r="134557" ht="13.5" customHeight="1"/>
    <row r="134559" ht="13.5" customHeight="1"/>
    <row r="134561" ht="13.5" customHeight="1"/>
    <row r="134563" ht="13.5" customHeight="1"/>
    <row r="134565" ht="13.5" customHeight="1"/>
    <row r="134567" ht="13.5" customHeight="1"/>
    <row r="134569" ht="13.5" customHeight="1"/>
    <row r="134571" ht="13.5" customHeight="1"/>
    <row r="134573" ht="13.5" customHeight="1"/>
    <row r="134575" ht="13.5" customHeight="1"/>
    <row r="134577" ht="13.5" customHeight="1"/>
    <row r="134579" ht="13.5" customHeight="1"/>
    <row r="134581" ht="13.5" customHeight="1"/>
    <row r="134583" ht="13.5" customHeight="1"/>
    <row r="134585" ht="13.5" customHeight="1"/>
    <row r="134587" ht="13.5" customHeight="1"/>
    <row r="134589" ht="13.5" customHeight="1"/>
    <row r="134591" ht="13.5" customHeight="1"/>
    <row r="134593" ht="13.5" customHeight="1"/>
    <row r="134595" ht="13.5" customHeight="1"/>
    <row r="134597" ht="13.5" customHeight="1"/>
    <row r="134599" ht="13.5" customHeight="1"/>
    <row r="134601" ht="13.5" customHeight="1"/>
    <row r="134603" ht="13.5" customHeight="1"/>
    <row r="134605" ht="13.5" customHeight="1"/>
    <row r="134607" ht="13.5" customHeight="1"/>
    <row r="134609" ht="13.5" customHeight="1"/>
    <row r="134611" ht="13.5" customHeight="1"/>
    <row r="134613" ht="13.5" customHeight="1"/>
    <row r="134615" ht="13.5" customHeight="1"/>
    <row r="134617" ht="13.5" customHeight="1"/>
    <row r="134619" ht="13.5" customHeight="1"/>
    <row r="134621" ht="13.5" customHeight="1"/>
    <row r="134623" ht="13.5" customHeight="1"/>
    <row r="134625" ht="13.5" customHeight="1"/>
    <row r="134627" ht="13.5" customHeight="1"/>
    <row r="134629" ht="13.5" customHeight="1"/>
    <row r="134631" ht="13.5" customHeight="1"/>
    <row r="134633" ht="13.5" customHeight="1"/>
    <row r="134635" ht="13.5" customHeight="1"/>
    <row r="134637" ht="13.5" customHeight="1"/>
    <row r="134639" ht="13.5" customHeight="1"/>
    <row r="134641" ht="13.5" customHeight="1"/>
    <row r="134643" ht="13.5" customHeight="1"/>
    <row r="134645" ht="13.5" customHeight="1"/>
    <row r="134647" ht="13.5" customHeight="1"/>
    <row r="134649" ht="13.5" customHeight="1"/>
    <row r="134651" ht="13.5" customHeight="1"/>
    <row r="134653" ht="13.5" customHeight="1"/>
    <row r="134655" ht="13.5" customHeight="1"/>
    <row r="134657" ht="13.5" customHeight="1"/>
    <row r="134659" ht="13.5" customHeight="1"/>
    <row r="134661" ht="13.5" customHeight="1"/>
    <row r="134663" ht="13.5" customHeight="1"/>
    <row r="134665" ht="13.5" customHeight="1"/>
    <row r="134667" ht="13.5" customHeight="1"/>
    <row r="134669" ht="13.5" customHeight="1"/>
    <row r="134671" ht="13.5" customHeight="1"/>
    <row r="134673" ht="13.5" customHeight="1"/>
    <row r="134675" ht="13.5" customHeight="1"/>
    <row r="134677" ht="13.5" customHeight="1"/>
    <row r="134679" ht="13.5" customHeight="1"/>
    <row r="134681" ht="13.5" customHeight="1"/>
    <row r="134683" ht="13.5" customHeight="1"/>
    <row r="134685" ht="13.5" customHeight="1"/>
    <row r="134687" ht="13.5" customHeight="1"/>
    <row r="134689" ht="13.5" customHeight="1"/>
    <row r="134691" ht="13.5" customHeight="1"/>
    <row r="134693" ht="13.5" customHeight="1"/>
    <row r="134695" ht="13.5" customHeight="1"/>
    <row r="134697" ht="13.5" customHeight="1"/>
    <row r="134699" ht="13.5" customHeight="1"/>
    <row r="134701" ht="13.5" customHeight="1"/>
    <row r="134703" ht="13.5" customHeight="1"/>
    <row r="134705" ht="13.5" customHeight="1"/>
    <row r="134707" ht="13.5" customHeight="1"/>
    <row r="134709" ht="13.5" customHeight="1"/>
    <row r="134711" ht="13.5" customHeight="1"/>
    <row r="134713" ht="13.5" customHeight="1"/>
    <row r="134715" ht="13.5" customHeight="1"/>
    <row r="134717" ht="13.5" customHeight="1"/>
    <row r="134719" ht="13.5" customHeight="1"/>
    <row r="134721" ht="13.5" customHeight="1"/>
    <row r="134723" ht="13.5" customHeight="1"/>
    <row r="134725" ht="13.5" customHeight="1"/>
    <row r="134727" ht="13.5" customHeight="1"/>
    <row r="134729" ht="13.5" customHeight="1"/>
    <row r="134731" ht="13.5" customHeight="1"/>
    <row r="134733" ht="13.5" customHeight="1"/>
    <row r="134735" ht="13.5" customHeight="1"/>
    <row r="134737" ht="13.5" customHeight="1"/>
    <row r="134739" ht="13.5" customHeight="1"/>
    <row r="134741" ht="13.5" customHeight="1"/>
    <row r="134743" ht="13.5" customHeight="1"/>
    <row r="134745" ht="13.5" customHeight="1"/>
    <row r="134747" ht="13.5" customHeight="1"/>
    <row r="134749" ht="13.5" customHeight="1"/>
    <row r="134751" ht="13.5" customHeight="1"/>
    <row r="134753" ht="13.5" customHeight="1"/>
    <row r="134755" ht="13.5" customHeight="1"/>
    <row r="134757" ht="13.5" customHeight="1"/>
    <row r="134759" ht="13.5" customHeight="1"/>
    <row r="134761" ht="13.5" customHeight="1"/>
    <row r="134763" ht="13.5" customHeight="1"/>
    <row r="134765" ht="13.5" customHeight="1"/>
    <row r="134767" ht="13.5" customHeight="1"/>
    <row r="134769" ht="13.5" customHeight="1"/>
    <row r="134771" ht="13.5" customHeight="1"/>
    <row r="134773" ht="13.5" customHeight="1"/>
    <row r="134775" ht="13.5" customHeight="1"/>
    <row r="134777" ht="13.5" customHeight="1"/>
    <row r="134779" ht="13.5" customHeight="1"/>
    <row r="134781" ht="13.5" customHeight="1"/>
    <row r="134783" ht="13.5" customHeight="1"/>
    <row r="134785" ht="13.5" customHeight="1"/>
    <row r="134787" ht="13.5" customHeight="1"/>
    <row r="134789" ht="13.5" customHeight="1"/>
    <row r="134791" ht="13.5" customHeight="1"/>
    <row r="134793" ht="13.5" customHeight="1"/>
    <row r="134795" ht="13.5" customHeight="1"/>
    <row r="134797" ht="13.5" customHeight="1"/>
    <row r="134799" ht="13.5" customHeight="1"/>
    <row r="134801" ht="13.5" customHeight="1"/>
    <row r="134803" ht="13.5" customHeight="1"/>
    <row r="134805" ht="13.5" customHeight="1"/>
    <row r="134807" ht="13.5" customHeight="1"/>
    <row r="134809" ht="13.5" customHeight="1"/>
    <row r="134811" ht="13.5" customHeight="1"/>
    <row r="134813" ht="13.5" customHeight="1"/>
    <row r="134815" ht="13.5" customHeight="1"/>
    <row r="134817" ht="13.5" customHeight="1"/>
    <row r="134819" ht="13.5" customHeight="1"/>
    <row r="134821" ht="13.5" customHeight="1"/>
    <row r="134823" ht="13.5" customHeight="1"/>
    <row r="134825" ht="13.5" customHeight="1"/>
    <row r="134827" ht="13.5" customHeight="1"/>
    <row r="134829" ht="13.5" customHeight="1"/>
    <row r="134831" ht="13.5" customHeight="1"/>
    <row r="134833" ht="13.5" customHeight="1"/>
    <row r="134835" ht="13.5" customHeight="1"/>
    <row r="134837" ht="13.5" customHeight="1"/>
    <row r="134839" ht="13.5" customHeight="1"/>
    <row r="134841" ht="13.5" customHeight="1"/>
    <row r="134843" ht="13.5" customHeight="1"/>
    <row r="134845" ht="13.5" customHeight="1"/>
    <row r="134847" ht="13.5" customHeight="1"/>
    <row r="134849" ht="13.5" customHeight="1"/>
    <row r="134851" ht="13.5" customHeight="1"/>
    <row r="134853" ht="13.5" customHeight="1"/>
    <row r="134855" ht="13.5" customHeight="1"/>
    <row r="134857" ht="13.5" customHeight="1"/>
    <row r="134859" ht="13.5" customHeight="1"/>
    <row r="134861" ht="13.5" customHeight="1"/>
    <row r="134863" ht="13.5" customHeight="1"/>
    <row r="134865" ht="13.5" customHeight="1"/>
    <row r="134867" ht="13.5" customHeight="1"/>
    <row r="134869" ht="13.5" customHeight="1"/>
    <row r="134871" ht="13.5" customHeight="1"/>
    <row r="134873" ht="13.5" customHeight="1"/>
    <row r="134875" ht="13.5" customHeight="1"/>
    <row r="134877" ht="13.5" customHeight="1"/>
    <row r="134879" ht="13.5" customHeight="1"/>
    <row r="134881" ht="13.5" customHeight="1"/>
    <row r="134883" ht="13.5" customHeight="1"/>
    <row r="134885" ht="13.5" customHeight="1"/>
    <row r="134887" ht="13.5" customHeight="1"/>
    <row r="134889" ht="13.5" customHeight="1"/>
    <row r="134891" ht="13.5" customHeight="1"/>
    <row r="134893" ht="13.5" customHeight="1"/>
    <row r="134895" ht="13.5" customHeight="1"/>
    <row r="134897" ht="13.5" customHeight="1"/>
    <row r="134899" ht="13.5" customHeight="1"/>
    <row r="134901" ht="13.5" customHeight="1"/>
    <row r="134903" ht="13.5" customHeight="1"/>
    <row r="134905" ht="13.5" customHeight="1"/>
    <row r="134907" ht="13.5" customHeight="1"/>
    <row r="134909" ht="13.5" customHeight="1"/>
    <row r="134911" ht="13.5" customHeight="1"/>
    <row r="134913" ht="13.5" customHeight="1"/>
    <row r="134915" ht="13.5" customHeight="1"/>
    <row r="134917" ht="13.5" customHeight="1"/>
    <row r="134919" ht="13.5" customHeight="1"/>
    <row r="134921" ht="13.5" customHeight="1"/>
    <row r="134923" ht="13.5" customHeight="1"/>
    <row r="134925" ht="13.5" customHeight="1"/>
    <row r="134927" ht="13.5" customHeight="1"/>
    <row r="134929" ht="13.5" customHeight="1"/>
    <row r="134931" ht="13.5" customHeight="1"/>
    <row r="134933" ht="13.5" customHeight="1"/>
    <row r="134935" ht="13.5" customHeight="1"/>
    <row r="134937" ht="13.5" customHeight="1"/>
    <row r="134939" ht="13.5" customHeight="1"/>
    <row r="134941" ht="13.5" customHeight="1"/>
    <row r="134943" ht="13.5" customHeight="1"/>
    <row r="134945" ht="13.5" customHeight="1"/>
    <row r="134947" ht="13.5" customHeight="1"/>
    <row r="134949" ht="13.5" customHeight="1"/>
    <row r="134951" ht="13.5" customHeight="1"/>
    <row r="134953" ht="13.5" customHeight="1"/>
    <row r="134955" ht="13.5" customHeight="1"/>
    <row r="134957" ht="13.5" customHeight="1"/>
    <row r="134959" ht="13.5" customHeight="1"/>
    <row r="134961" ht="13.5" customHeight="1"/>
    <row r="134963" ht="13.5" customHeight="1"/>
    <row r="134965" ht="13.5" customHeight="1"/>
    <row r="134967" ht="13.5" customHeight="1"/>
    <row r="134969" ht="13.5" customHeight="1"/>
    <row r="134971" ht="13.5" customHeight="1"/>
    <row r="134973" ht="13.5" customHeight="1"/>
    <row r="134975" ht="13.5" customHeight="1"/>
    <row r="134977" ht="13.5" customHeight="1"/>
    <row r="134979" ht="13.5" customHeight="1"/>
    <row r="134981" ht="13.5" customHeight="1"/>
    <row r="134983" ht="13.5" customHeight="1"/>
    <row r="134985" ht="13.5" customHeight="1"/>
    <row r="134987" ht="13.5" customHeight="1"/>
    <row r="134989" ht="13.5" customHeight="1"/>
    <row r="134991" ht="13.5" customHeight="1"/>
    <row r="134993" ht="13.5" customHeight="1"/>
    <row r="134995" ht="13.5" customHeight="1"/>
    <row r="134997" ht="13.5" customHeight="1"/>
    <row r="134999" ht="13.5" customHeight="1"/>
    <row r="135001" ht="13.5" customHeight="1"/>
    <row r="135003" ht="13.5" customHeight="1"/>
    <row r="135005" ht="13.5" customHeight="1"/>
    <row r="135007" ht="13.5" customHeight="1"/>
    <row r="135009" ht="13.5" customHeight="1"/>
    <row r="135011" ht="13.5" customHeight="1"/>
    <row r="135013" ht="13.5" customHeight="1"/>
    <row r="135015" ht="13.5" customHeight="1"/>
    <row r="135017" ht="13.5" customHeight="1"/>
    <row r="135019" ht="13.5" customHeight="1"/>
    <row r="135021" ht="13.5" customHeight="1"/>
    <row r="135023" ht="13.5" customHeight="1"/>
    <row r="135025" ht="13.5" customHeight="1"/>
    <row r="135027" ht="13.5" customHeight="1"/>
    <row r="135029" ht="13.5" customHeight="1"/>
    <row r="135031" ht="13.5" customHeight="1"/>
    <row r="135033" ht="13.5" customHeight="1"/>
    <row r="135035" ht="13.5" customHeight="1"/>
    <row r="135037" ht="13.5" customHeight="1"/>
    <row r="135039" ht="13.5" customHeight="1"/>
    <row r="135041" ht="13.5" customHeight="1"/>
    <row r="135043" ht="13.5" customHeight="1"/>
    <row r="135045" ht="13.5" customHeight="1"/>
    <row r="135047" ht="13.5" customHeight="1"/>
    <row r="135049" ht="13.5" customHeight="1"/>
    <row r="135051" ht="13.5" customHeight="1"/>
    <row r="135053" ht="13.5" customHeight="1"/>
    <row r="135055" ht="13.5" customHeight="1"/>
    <row r="135057" ht="13.5" customHeight="1"/>
    <row r="135059" ht="13.5" customHeight="1"/>
    <row r="135061" ht="13.5" customHeight="1"/>
    <row r="135063" ht="13.5" customHeight="1"/>
    <row r="135065" ht="13.5" customHeight="1"/>
    <row r="135067" ht="13.5" customHeight="1"/>
    <row r="135069" ht="13.5" customHeight="1"/>
    <row r="135071" ht="13.5" customHeight="1"/>
    <row r="135073" ht="13.5" customHeight="1"/>
    <row r="135075" ht="13.5" customHeight="1"/>
    <row r="135077" ht="13.5" customHeight="1"/>
    <row r="135079" ht="13.5" customHeight="1"/>
    <row r="135081" ht="13.5" customHeight="1"/>
    <row r="135083" ht="13.5" customHeight="1"/>
    <row r="135085" ht="13.5" customHeight="1"/>
    <row r="135087" ht="13.5" customHeight="1"/>
    <row r="135089" ht="13.5" customHeight="1"/>
    <row r="135091" ht="13.5" customHeight="1"/>
    <row r="135093" ht="13.5" customHeight="1"/>
    <row r="135095" ht="13.5" customHeight="1"/>
    <row r="135097" ht="13.5" customHeight="1"/>
    <row r="135099" ht="13.5" customHeight="1"/>
    <row r="135101" ht="13.5" customHeight="1"/>
    <row r="135103" ht="13.5" customHeight="1"/>
    <row r="135105" ht="13.5" customHeight="1"/>
    <row r="135107" ht="13.5" customHeight="1"/>
    <row r="135109" ht="13.5" customHeight="1"/>
    <row r="135111" ht="13.5" customHeight="1"/>
    <row r="135113" ht="13.5" customHeight="1"/>
    <row r="135115" ht="13.5" customHeight="1"/>
    <row r="135117" ht="13.5" customHeight="1"/>
    <row r="135119" ht="13.5" customHeight="1"/>
    <row r="135121" ht="13.5" customHeight="1"/>
    <row r="135123" ht="13.5" customHeight="1"/>
    <row r="135125" ht="13.5" customHeight="1"/>
    <row r="135127" ht="13.5" customHeight="1"/>
    <row r="135129" ht="13.5" customHeight="1"/>
    <row r="135131" ht="13.5" customHeight="1"/>
    <row r="135133" ht="13.5" customHeight="1"/>
    <row r="135135" ht="13.5" customHeight="1"/>
    <row r="135137" ht="13.5" customHeight="1"/>
    <row r="135139" ht="13.5" customHeight="1"/>
    <row r="135141" ht="13.5" customHeight="1"/>
    <row r="135143" ht="13.5" customHeight="1"/>
    <row r="135145" ht="13.5" customHeight="1"/>
    <row r="135147" ht="13.5" customHeight="1"/>
    <row r="135149" ht="13.5" customHeight="1"/>
    <row r="135151" ht="13.5" customHeight="1"/>
    <row r="135153" ht="13.5" customHeight="1"/>
    <row r="135155" ht="13.5" customHeight="1"/>
    <row r="135157" ht="13.5" customHeight="1"/>
    <row r="135159" ht="13.5" customHeight="1"/>
    <row r="135161" ht="13.5" customHeight="1"/>
    <row r="135163" ht="13.5" customHeight="1"/>
    <row r="135165" ht="13.5" customHeight="1"/>
    <row r="135167" ht="13.5" customHeight="1"/>
    <row r="135169" ht="13.5" customHeight="1"/>
    <row r="135171" ht="13.5" customHeight="1"/>
    <row r="135173" ht="13.5" customHeight="1"/>
    <row r="135175" ht="13.5" customHeight="1"/>
    <row r="135177" ht="13.5" customHeight="1"/>
    <row r="135179" ht="13.5" customHeight="1"/>
    <row r="135181" ht="13.5" customHeight="1"/>
    <row r="135183" ht="13.5" customHeight="1"/>
    <row r="135185" ht="13.5" customHeight="1"/>
    <row r="135187" ht="13.5" customHeight="1"/>
    <row r="135189" ht="13.5" customHeight="1"/>
    <row r="135191" ht="13.5" customHeight="1"/>
    <row r="135193" ht="13.5" customHeight="1"/>
    <row r="135195" ht="13.5" customHeight="1"/>
    <row r="135197" ht="13.5" customHeight="1"/>
    <row r="135199" ht="13.5" customHeight="1"/>
    <row r="135201" ht="13.5" customHeight="1"/>
    <row r="135203" ht="13.5" customHeight="1"/>
    <row r="135205" ht="13.5" customHeight="1"/>
    <row r="135207" ht="13.5" customHeight="1"/>
    <row r="135209" ht="13.5" customHeight="1"/>
    <row r="135211" ht="13.5" customHeight="1"/>
    <row r="135213" ht="13.5" customHeight="1"/>
    <row r="135215" ht="13.5" customHeight="1"/>
    <row r="135217" ht="13.5" customHeight="1"/>
    <row r="135219" ht="13.5" customHeight="1"/>
    <row r="135221" ht="13.5" customHeight="1"/>
    <row r="135223" ht="13.5" customHeight="1"/>
    <row r="135225" ht="13.5" customHeight="1"/>
    <row r="135227" ht="13.5" customHeight="1"/>
    <row r="135229" ht="13.5" customHeight="1"/>
    <row r="135231" ht="13.5" customHeight="1"/>
    <row r="135233" ht="13.5" customHeight="1"/>
    <row r="135235" ht="13.5" customHeight="1"/>
    <row r="135237" ht="13.5" customHeight="1"/>
    <row r="135239" ht="13.5" customHeight="1"/>
    <row r="135241" ht="13.5" customHeight="1"/>
    <row r="135243" ht="13.5" customHeight="1"/>
    <row r="135245" ht="13.5" customHeight="1"/>
    <row r="135247" ht="13.5" customHeight="1"/>
    <row r="135249" ht="13.5" customHeight="1"/>
    <row r="135251" ht="13.5" customHeight="1"/>
    <row r="135253" ht="13.5" customHeight="1"/>
    <row r="135255" ht="13.5" customHeight="1"/>
    <row r="135257" ht="13.5" customHeight="1"/>
    <row r="135259" ht="13.5" customHeight="1"/>
    <row r="135261" ht="13.5" customHeight="1"/>
    <row r="135263" ht="13.5" customHeight="1"/>
    <row r="135265" ht="13.5" customHeight="1"/>
    <row r="135267" ht="13.5" customHeight="1"/>
    <row r="135269" ht="13.5" customHeight="1"/>
    <row r="135271" ht="13.5" customHeight="1"/>
    <row r="135273" ht="13.5" customHeight="1"/>
    <row r="135275" ht="13.5" customHeight="1"/>
    <row r="135277" ht="13.5" customHeight="1"/>
    <row r="135279" ht="13.5" customHeight="1"/>
    <row r="135281" ht="13.5" customHeight="1"/>
    <row r="135283" ht="13.5" customHeight="1"/>
    <row r="135285" ht="13.5" customHeight="1"/>
    <row r="135287" ht="13.5" customHeight="1"/>
    <row r="135289" ht="13.5" customHeight="1"/>
    <row r="135291" ht="13.5" customHeight="1"/>
    <row r="135293" ht="13.5" customHeight="1"/>
    <row r="135295" ht="13.5" customHeight="1"/>
    <row r="135297" ht="13.5" customHeight="1"/>
    <row r="135299" ht="13.5" customHeight="1"/>
    <row r="135301" ht="13.5" customHeight="1"/>
    <row r="135303" ht="13.5" customHeight="1"/>
    <row r="135305" ht="13.5" customHeight="1"/>
    <row r="135307" ht="13.5" customHeight="1"/>
    <row r="135309" ht="13.5" customHeight="1"/>
    <row r="135311" ht="13.5" customHeight="1"/>
    <row r="135313" ht="13.5" customHeight="1"/>
    <row r="135315" ht="13.5" customHeight="1"/>
    <row r="135317" ht="13.5" customHeight="1"/>
    <row r="135319" ht="13.5" customHeight="1"/>
    <row r="135321" ht="13.5" customHeight="1"/>
    <row r="135323" ht="13.5" customHeight="1"/>
    <row r="135325" ht="13.5" customHeight="1"/>
    <row r="135327" ht="13.5" customHeight="1"/>
    <row r="135329" ht="13.5" customHeight="1"/>
    <row r="135331" ht="13.5" customHeight="1"/>
    <row r="135333" ht="13.5" customHeight="1"/>
    <row r="135335" ht="13.5" customHeight="1"/>
    <row r="135337" ht="13.5" customHeight="1"/>
    <row r="135339" ht="13.5" customHeight="1"/>
    <row r="135341" ht="13.5" customHeight="1"/>
    <row r="135343" ht="13.5" customHeight="1"/>
    <row r="135345" ht="13.5" customHeight="1"/>
    <row r="135347" ht="13.5" customHeight="1"/>
    <row r="135349" ht="13.5" customHeight="1"/>
    <row r="135351" ht="13.5" customHeight="1"/>
    <row r="135353" ht="13.5" customHeight="1"/>
    <row r="135355" ht="13.5" customHeight="1"/>
    <row r="135357" ht="13.5" customHeight="1"/>
    <row r="135359" ht="13.5" customHeight="1"/>
    <row r="135361" ht="13.5" customHeight="1"/>
    <row r="135363" ht="13.5" customHeight="1"/>
    <row r="135365" ht="13.5" customHeight="1"/>
    <row r="135367" ht="13.5" customHeight="1"/>
    <row r="135369" ht="13.5" customHeight="1"/>
    <row r="135371" ht="13.5" customHeight="1"/>
    <row r="135373" ht="13.5" customHeight="1"/>
    <row r="135375" ht="13.5" customHeight="1"/>
    <row r="135377" ht="13.5" customHeight="1"/>
    <row r="135379" ht="13.5" customHeight="1"/>
    <row r="135381" ht="13.5" customHeight="1"/>
    <row r="135383" ht="13.5" customHeight="1"/>
    <row r="135385" ht="13.5" customHeight="1"/>
    <row r="135387" ht="13.5" customHeight="1"/>
    <row r="135389" ht="13.5" customHeight="1"/>
    <row r="135391" ht="13.5" customHeight="1"/>
    <row r="135393" ht="13.5" customHeight="1"/>
    <row r="135395" ht="13.5" customHeight="1"/>
    <row r="135397" ht="13.5" customHeight="1"/>
    <row r="135399" ht="13.5" customHeight="1"/>
    <row r="135401" ht="13.5" customHeight="1"/>
    <row r="135403" ht="13.5" customHeight="1"/>
    <row r="135405" ht="13.5" customHeight="1"/>
    <row r="135407" ht="13.5" customHeight="1"/>
    <row r="135409" ht="13.5" customHeight="1"/>
    <row r="135411" ht="13.5" customHeight="1"/>
    <row r="135413" ht="13.5" customHeight="1"/>
    <row r="135415" ht="13.5" customHeight="1"/>
    <row r="135417" ht="13.5" customHeight="1"/>
    <row r="135419" ht="13.5" customHeight="1"/>
    <row r="135421" ht="13.5" customHeight="1"/>
    <row r="135423" ht="13.5" customHeight="1"/>
    <row r="135425" ht="13.5" customHeight="1"/>
    <row r="135427" ht="13.5" customHeight="1"/>
    <row r="135429" ht="13.5" customHeight="1"/>
    <row r="135431" ht="13.5" customHeight="1"/>
    <row r="135433" ht="13.5" customHeight="1"/>
    <row r="135435" ht="13.5" customHeight="1"/>
    <row r="135437" ht="13.5" customHeight="1"/>
    <row r="135439" ht="13.5" customHeight="1"/>
    <row r="135441" ht="13.5" customHeight="1"/>
    <row r="135443" ht="13.5" customHeight="1"/>
    <row r="135445" ht="13.5" customHeight="1"/>
    <row r="135447" ht="13.5" customHeight="1"/>
    <row r="135449" ht="13.5" customHeight="1"/>
    <row r="135451" ht="13.5" customHeight="1"/>
    <row r="135453" ht="13.5" customHeight="1"/>
    <row r="135455" ht="13.5" customHeight="1"/>
    <row r="135457" ht="13.5" customHeight="1"/>
    <row r="135459" ht="13.5" customHeight="1"/>
    <row r="135461" ht="13.5" customHeight="1"/>
    <row r="135463" ht="13.5" customHeight="1"/>
    <row r="135465" ht="13.5" customHeight="1"/>
    <row r="135467" ht="13.5" customHeight="1"/>
    <row r="135469" ht="13.5" customHeight="1"/>
    <row r="135471" ht="13.5" customHeight="1"/>
    <row r="135473" ht="13.5" customHeight="1"/>
    <row r="135475" ht="13.5" customHeight="1"/>
    <row r="135477" ht="13.5" customHeight="1"/>
    <row r="135479" ht="13.5" customHeight="1"/>
    <row r="135481" ht="13.5" customHeight="1"/>
    <row r="135483" ht="13.5" customHeight="1"/>
    <row r="135485" ht="13.5" customHeight="1"/>
    <row r="135487" ht="13.5" customHeight="1"/>
    <row r="135489" ht="13.5" customHeight="1"/>
    <row r="135491" ht="13.5" customHeight="1"/>
    <row r="135493" ht="13.5" customHeight="1"/>
    <row r="135495" ht="13.5" customHeight="1"/>
    <row r="135497" ht="13.5" customHeight="1"/>
    <row r="135499" ht="13.5" customHeight="1"/>
    <row r="135501" ht="13.5" customHeight="1"/>
    <row r="135503" ht="13.5" customHeight="1"/>
    <row r="135505" ht="13.5" customHeight="1"/>
    <row r="135507" ht="13.5" customHeight="1"/>
    <row r="135509" ht="13.5" customHeight="1"/>
    <row r="135511" ht="13.5" customHeight="1"/>
    <row r="135513" ht="13.5" customHeight="1"/>
    <row r="135515" ht="13.5" customHeight="1"/>
    <row r="135517" ht="13.5" customHeight="1"/>
    <row r="135519" ht="13.5" customHeight="1"/>
    <row r="135521" ht="13.5" customHeight="1"/>
    <row r="135523" ht="13.5" customHeight="1"/>
    <row r="135525" ht="13.5" customHeight="1"/>
    <row r="135527" ht="13.5" customHeight="1"/>
    <row r="135529" ht="13.5" customHeight="1"/>
    <row r="135531" ht="13.5" customHeight="1"/>
    <row r="135533" ht="13.5" customHeight="1"/>
    <row r="135535" ht="13.5" customHeight="1"/>
    <row r="135537" ht="13.5" customHeight="1"/>
    <row r="135539" ht="13.5" customHeight="1"/>
    <row r="135541" ht="13.5" customHeight="1"/>
    <row r="135543" ht="13.5" customHeight="1"/>
    <row r="135545" ht="13.5" customHeight="1"/>
    <row r="135547" ht="13.5" customHeight="1"/>
    <row r="135549" ht="13.5" customHeight="1"/>
    <row r="135551" ht="13.5" customHeight="1"/>
    <row r="135553" ht="13.5" customHeight="1"/>
    <row r="135555" ht="13.5" customHeight="1"/>
    <row r="135557" ht="13.5" customHeight="1"/>
    <row r="135559" ht="13.5" customHeight="1"/>
    <row r="135561" ht="13.5" customHeight="1"/>
    <row r="135563" ht="13.5" customHeight="1"/>
    <row r="135565" ht="13.5" customHeight="1"/>
    <row r="135567" ht="13.5" customHeight="1"/>
    <row r="135569" ht="13.5" customHeight="1"/>
    <row r="135571" ht="13.5" customHeight="1"/>
    <row r="135573" ht="13.5" customHeight="1"/>
    <row r="135575" ht="13.5" customHeight="1"/>
    <row r="135577" ht="13.5" customHeight="1"/>
    <row r="135579" ht="13.5" customHeight="1"/>
    <row r="135581" ht="13.5" customHeight="1"/>
    <row r="135583" ht="13.5" customHeight="1"/>
    <row r="135585" ht="13.5" customHeight="1"/>
    <row r="135587" ht="13.5" customHeight="1"/>
    <row r="135589" ht="13.5" customHeight="1"/>
    <row r="135591" ht="13.5" customHeight="1"/>
    <row r="135593" ht="13.5" customHeight="1"/>
    <row r="135595" ht="13.5" customHeight="1"/>
    <row r="135597" ht="13.5" customHeight="1"/>
    <row r="135599" ht="13.5" customHeight="1"/>
    <row r="135601" ht="13.5" customHeight="1"/>
    <row r="135603" ht="13.5" customHeight="1"/>
    <row r="135605" ht="13.5" customHeight="1"/>
    <row r="135607" ht="13.5" customHeight="1"/>
    <row r="135609" ht="13.5" customHeight="1"/>
    <row r="135611" ht="13.5" customHeight="1"/>
    <row r="135613" ht="13.5" customHeight="1"/>
    <row r="135615" ht="13.5" customHeight="1"/>
    <row r="135617" ht="13.5" customHeight="1"/>
    <row r="135619" ht="13.5" customHeight="1"/>
    <row r="135621" ht="13.5" customHeight="1"/>
    <row r="135623" ht="13.5" customHeight="1"/>
    <row r="135625" ht="13.5" customHeight="1"/>
    <row r="135627" ht="13.5" customHeight="1"/>
    <row r="135629" ht="13.5" customHeight="1"/>
    <row r="135631" ht="13.5" customHeight="1"/>
    <row r="135633" ht="13.5" customHeight="1"/>
    <row r="135635" ht="13.5" customHeight="1"/>
    <row r="135637" ht="13.5" customHeight="1"/>
    <row r="135639" ht="13.5" customHeight="1"/>
    <row r="135641" ht="13.5" customHeight="1"/>
    <row r="135643" ht="13.5" customHeight="1"/>
    <row r="135645" ht="13.5" customHeight="1"/>
    <row r="135647" ht="13.5" customHeight="1"/>
    <row r="135649" ht="13.5" customHeight="1"/>
    <row r="135651" ht="13.5" customHeight="1"/>
    <row r="135653" ht="13.5" customHeight="1"/>
    <row r="135655" ht="13.5" customHeight="1"/>
    <row r="135657" ht="13.5" customHeight="1"/>
    <row r="135659" ht="13.5" customHeight="1"/>
    <row r="135661" ht="13.5" customHeight="1"/>
    <row r="135663" ht="13.5" customHeight="1"/>
    <row r="135665" ht="13.5" customHeight="1"/>
    <row r="135667" ht="13.5" customHeight="1"/>
    <row r="135669" ht="13.5" customHeight="1"/>
    <row r="135671" ht="13.5" customHeight="1"/>
    <row r="135673" ht="13.5" customHeight="1"/>
    <row r="135675" ht="13.5" customHeight="1"/>
    <row r="135677" ht="13.5" customHeight="1"/>
    <row r="135679" ht="13.5" customHeight="1"/>
    <row r="135681" ht="13.5" customHeight="1"/>
    <row r="135683" ht="13.5" customHeight="1"/>
    <row r="135685" ht="13.5" customHeight="1"/>
    <row r="135687" ht="13.5" customHeight="1"/>
    <row r="135689" ht="13.5" customHeight="1"/>
    <row r="135691" ht="13.5" customHeight="1"/>
    <row r="135693" ht="13.5" customHeight="1"/>
    <row r="135695" ht="13.5" customHeight="1"/>
    <row r="135697" ht="13.5" customHeight="1"/>
    <row r="135699" ht="13.5" customHeight="1"/>
    <row r="135701" ht="13.5" customHeight="1"/>
    <row r="135703" ht="13.5" customHeight="1"/>
    <row r="135705" ht="13.5" customHeight="1"/>
    <row r="135707" ht="13.5" customHeight="1"/>
    <row r="135709" ht="13.5" customHeight="1"/>
    <row r="135711" ht="13.5" customHeight="1"/>
    <row r="135713" ht="13.5" customHeight="1"/>
    <row r="135715" ht="13.5" customHeight="1"/>
    <row r="135717" ht="13.5" customHeight="1"/>
    <row r="135719" ht="13.5" customHeight="1"/>
    <row r="135721" ht="13.5" customHeight="1"/>
    <row r="135723" ht="13.5" customHeight="1"/>
    <row r="135725" ht="13.5" customHeight="1"/>
    <row r="135727" ht="13.5" customHeight="1"/>
    <row r="135729" ht="13.5" customHeight="1"/>
    <row r="135731" ht="13.5" customHeight="1"/>
    <row r="135733" ht="13.5" customHeight="1"/>
    <row r="135735" ht="13.5" customHeight="1"/>
    <row r="135737" ht="13.5" customHeight="1"/>
    <row r="135739" ht="13.5" customHeight="1"/>
    <row r="135741" ht="13.5" customHeight="1"/>
    <row r="135743" ht="13.5" customHeight="1"/>
    <row r="135745" ht="13.5" customHeight="1"/>
    <row r="135747" ht="13.5" customHeight="1"/>
    <row r="135749" ht="13.5" customHeight="1"/>
    <row r="135751" ht="13.5" customHeight="1"/>
    <row r="135753" ht="13.5" customHeight="1"/>
    <row r="135755" ht="13.5" customHeight="1"/>
    <row r="135757" ht="13.5" customHeight="1"/>
    <row r="135759" ht="13.5" customHeight="1"/>
    <row r="135761" ht="13.5" customHeight="1"/>
    <row r="135763" ht="13.5" customHeight="1"/>
    <row r="135765" ht="13.5" customHeight="1"/>
    <row r="135767" ht="13.5" customHeight="1"/>
    <row r="135769" ht="13.5" customHeight="1"/>
    <row r="135771" ht="13.5" customHeight="1"/>
    <row r="135773" ht="13.5" customHeight="1"/>
    <row r="135775" ht="13.5" customHeight="1"/>
    <row r="135777" ht="13.5" customHeight="1"/>
    <row r="135779" ht="13.5" customHeight="1"/>
    <row r="135781" ht="13.5" customHeight="1"/>
    <row r="135783" ht="13.5" customHeight="1"/>
    <row r="135785" ht="13.5" customHeight="1"/>
    <row r="135787" ht="13.5" customHeight="1"/>
    <row r="135789" ht="13.5" customHeight="1"/>
    <row r="135791" ht="13.5" customHeight="1"/>
    <row r="135793" ht="13.5" customHeight="1"/>
    <row r="135795" ht="13.5" customHeight="1"/>
    <row r="135797" ht="13.5" customHeight="1"/>
    <row r="135799" ht="13.5" customHeight="1"/>
    <row r="135801" ht="13.5" customHeight="1"/>
    <row r="135803" ht="13.5" customHeight="1"/>
    <row r="135805" ht="13.5" customHeight="1"/>
    <row r="135807" ht="13.5" customHeight="1"/>
    <row r="135809" ht="13.5" customHeight="1"/>
    <row r="135811" ht="13.5" customHeight="1"/>
    <row r="135813" ht="13.5" customHeight="1"/>
    <row r="135815" ht="13.5" customHeight="1"/>
    <row r="135817" ht="13.5" customHeight="1"/>
    <row r="135819" ht="13.5" customHeight="1"/>
    <row r="135821" ht="13.5" customHeight="1"/>
    <row r="135823" ht="13.5" customHeight="1"/>
    <row r="135825" ht="13.5" customHeight="1"/>
    <row r="135827" ht="13.5" customHeight="1"/>
    <row r="135829" ht="13.5" customHeight="1"/>
    <row r="135831" ht="13.5" customHeight="1"/>
    <row r="135833" ht="13.5" customHeight="1"/>
    <row r="135835" ht="13.5" customHeight="1"/>
    <row r="135837" ht="13.5" customHeight="1"/>
    <row r="135839" ht="13.5" customHeight="1"/>
    <row r="135841" ht="13.5" customHeight="1"/>
    <row r="135843" ht="13.5" customHeight="1"/>
    <row r="135845" ht="13.5" customHeight="1"/>
    <row r="135847" ht="13.5" customHeight="1"/>
    <row r="135849" ht="13.5" customHeight="1"/>
    <row r="135851" ht="13.5" customHeight="1"/>
    <row r="135853" ht="13.5" customHeight="1"/>
    <row r="135855" ht="13.5" customHeight="1"/>
    <row r="135857" ht="13.5" customHeight="1"/>
    <row r="135859" ht="13.5" customHeight="1"/>
    <row r="135861" ht="13.5" customHeight="1"/>
    <row r="135863" ht="13.5" customHeight="1"/>
    <row r="135865" ht="13.5" customHeight="1"/>
    <row r="135867" ht="13.5" customHeight="1"/>
    <row r="135869" ht="13.5" customHeight="1"/>
    <row r="135871" ht="13.5" customHeight="1"/>
    <row r="135873" ht="13.5" customHeight="1"/>
    <row r="135875" ht="13.5" customHeight="1"/>
    <row r="135877" ht="13.5" customHeight="1"/>
    <row r="135879" ht="13.5" customHeight="1"/>
    <row r="135881" ht="13.5" customHeight="1"/>
    <row r="135883" ht="13.5" customHeight="1"/>
    <row r="135885" ht="13.5" customHeight="1"/>
    <row r="135887" ht="13.5" customHeight="1"/>
    <row r="135889" ht="13.5" customHeight="1"/>
    <row r="135891" ht="13.5" customHeight="1"/>
    <row r="135893" ht="13.5" customHeight="1"/>
    <row r="135895" ht="13.5" customHeight="1"/>
    <row r="135897" ht="13.5" customHeight="1"/>
    <row r="135899" ht="13.5" customHeight="1"/>
    <row r="135901" ht="13.5" customHeight="1"/>
    <row r="135903" ht="13.5" customHeight="1"/>
    <row r="135905" ht="13.5" customHeight="1"/>
    <row r="135907" ht="13.5" customHeight="1"/>
    <row r="135909" ht="13.5" customHeight="1"/>
    <row r="135911" ht="13.5" customHeight="1"/>
    <row r="135913" ht="13.5" customHeight="1"/>
    <row r="135915" ht="13.5" customHeight="1"/>
    <row r="135917" ht="13.5" customHeight="1"/>
    <row r="135919" ht="13.5" customHeight="1"/>
    <row r="135921" ht="13.5" customHeight="1"/>
    <row r="135923" ht="13.5" customHeight="1"/>
    <row r="135925" ht="13.5" customHeight="1"/>
    <row r="135927" ht="13.5" customHeight="1"/>
    <row r="135929" ht="13.5" customHeight="1"/>
    <row r="135931" ht="13.5" customHeight="1"/>
    <row r="135933" ht="13.5" customHeight="1"/>
    <row r="135935" ht="13.5" customHeight="1"/>
    <row r="135937" ht="13.5" customHeight="1"/>
    <row r="135939" ht="13.5" customHeight="1"/>
    <row r="135941" ht="13.5" customHeight="1"/>
    <row r="135943" ht="13.5" customHeight="1"/>
    <row r="135945" ht="13.5" customHeight="1"/>
    <row r="135947" ht="13.5" customHeight="1"/>
    <row r="135949" ht="13.5" customHeight="1"/>
    <row r="135951" ht="13.5" customHeight="1"/>
    <row r="135953" ht="13.5" customHeight="1"/>
    <row r="135955" ht="13.5" customHeight="1"/>
    <row r="135957" ht="13.5" customHeight="1"/>
    <row r="135959" ht="13.5" customHeight="1"/>
    <row r="135961" ht="13.5" customHeight="1"/>
    <row r="135963" ht="13.5" customHeight="1"/>
    <row r="135965" ht="13.5" customHeight="1"/>
    <row r="135967" ht="13.5" customHeight="1"/>
    <row r="135969" ht="13.5" customHeight="1"/>
    <row r="135971" ht="13.5" customHeight="1"/>
    <row r="135973" ht="13.5" customHeight="1"/>
    <row r="135975" ht="13.5" customHeight="1"/>
    <row r="135977" ht="13.5" customHeight="1"/>
    <row r="135979" ht="13.5" customHeight="1"/>
    <row r="135981" ht="13.5" customHeight="1"/>
    <row r="135983" ht="13.5" customHeight="1"/>
    <row r="135985" ht="13.5" customHeight="1"/>
    <row r="135987" ht="13.5" customHeight="1"/>
    <row r="135989" ht="13.5" customHeight="1"/>
    <row r="135991" ht="13.5" customHeight="1"/>
    <row r="135993" ht="13.5" customHeight="1"/>
    <row r="135995" ht="13.5" customHeight="1"/>
    <row r="135997" ht="13.5" customHeight="1"/>
    <row r="135999" ht="13.5" customHeight="1"/>
    <row r="136001" ht="13.5" customHeight="1"/>
    <row r="136003" ht="13.5" customHeight="1"/>
    <row r="136005" ht="13.5" customHeight="1"/>
    <row r="136007" ht="13.5" customHeight="1"/>
    <row r="136009" ht="13.5" customHeight="1"/>
    <row r="136011" ht="13.5" customHeight="1"/>
    <row r="136013" ht="13.5" customHeight="1"/>
    <row r="136015" ht="13.5" customHeight="1"/>
    <row r="136017" ht="13.5" customHeight="1"/>
    <row r="136019" ht="13.5" customHeight="1"/>
    <row r="136021" ht="13.5" customHeight="1"/>
    <row r="136023" ht="13.5" customHeight="1"/>
    <row r="136025" ht="13.5" customHeight="1"/>
    <row r="136027" ht="13.5" customHeight="1"/>
    <row r="136029" ht="13.5" customHeight="1"/>
    <row r="136031" ht="13.5" customHeight="1"/>
    <row r="136033" ht="13.5" customHeight="1"/>
    <row r="136035" ht="13.5" customHeight="1"/>
    <row r="136037" ht="13.5" customHeight="1"/>
    <row r="136039" ht="13.5" customHeight="1"/>
    <row r="136041" ht="13.5" customHeight="1"/>
    <row r="136043" ht="13.5" customHeight="1"/>
    <row r="136045" ht="13.5" customHeight="1"/>
    <row r="136047" ht="13.5" customHeight="1"/>
    <row r="136049" ht="13.5" customHeight="1"/>
    <row r="136051" ht="13.5" customHeight="1"/>
    <row r="136053" ht="13.5" customHeight="1"/>
    <row r="136055" ht="13.5" customHeight="1"/>
    <row r="136057" ht="13.5" customHeight="1"/>
    <row r="136059" ht="13.5" customHeight="1"/>
    <row r="136061" ht="13.5" customHeight="1"/>
    <row r="136063" ht="13.5" customHeight="1"/>
    <row r="136065" ht="13.5" customHeight="1"/>
    <row r="136067" ht="13.5" customHeight="1"/>
    <row r="136069" ht="13.5" customHeight="1"/>
    <row r="136071" ht="13.5" customHeight="1"/>
    <row r="136073" ht="13.5" customHeight="1"/>
    <row r="136075" ht="13.5" customHeight="1"/>
    <row r="136077" ht="13.5" customHeight="1"/>
    <row r="136079" ht="13.5" customHeight="1"/>
    <row r="136081" ht="13.5" customHeight="1"/>
    <row r="136083" ht="13.5" customHeight="1"/>
    <row r="136085" ht="13.5" customHeight="1"/>
    <row r="136087" ht="13.5" customHeight="1"/>
    <row r="136089" ht="13.5" customHeight="1"/>
    <row r="136091" ht="13.5" customHeight="1"/>
    <row r="136093" ht="13.5" customHeight="1"/>
    <row r="136095" ht="13.5" customHeight="1"/>
    <row r="136097" ht="13.5" customHeight="1"/>
    <row r="136099" ht="13.5" customHeight="1"/>
    <row r="136101" ht="13.5" customHeight="1"/>
    <row r="136103" ht="13.5" customHeight="1"/>
    <row r="136105" ht="13.5" customHeight="1"/>
    <row r="136107" ht="13.5" customHeight="1"/>
    <row r="136109" ht="13.5" customHeight="1"/>
    <row r="136111" ht="13.5" customHeight="1"/>
    <row r="136113" ht="13.5" customHeight="1"/>
    <row r="136115" ht="13.5" customHeight="1"/>
    <row r="136117" ht="13.5" customHeight="1"/>
    <row r="136119" ht="13.5" customHeight="1"/>
    <row r="136121" ht="13.5" customHeight="1"/>
    <row r="136123" ht="13.5" customHeight="1"/>
    <row r="136125" ht="13.5" customHeight="1"/>
    <row r="136127" ht="13.5" customHeight="1"/>
    <row r="136129" ht="13.5" customHeight="1"/>
    <row r="136131" ht="13.5" customHeight="1"/>
    <row r="136133" ht="13.5" customHeight="1"/>
    <row r="136135" ht="13.5" customHeight="1"/>
    <row r="136137" ht="13.5" customHeight="1"/>
    <row r="136139" ht="13.5" customHeight="1"/>
    <row r="136141" ht="13.5" customHeight="1"/>
    <row r="136143" ht="13.5" customHeight="1"/>
    <row r="136145" ht="13.5" customHeight="1"/>
    <row r="136147" ht="13.5" customHeight="1"/>
    <row r="136149" ht="13.5" customHeight="1"/>
    <row r="136151" ht="13.5" customHeight="1"/>
    <row r="136153" ht="13.5" customHeight="1"/>
    <row r="136155" ht="13.5" customHeight="1"/>
    <row r="136157" ht="13.5" customHeight="1"/>
    <row r="136159" ht="13.5" customHeight="1"/>
    <row r="136161" ht="13.5" customHeight="1"/>
    <row r="136163" ht="13.5" customHeight="1"/>
    <row r="136165" ht="13.5" customHeight="1"/>
    <row r="136167" ht="13.5" customHeight="1"/>
    <row r="136169" ht="13.5" customHeight="1"/>
    <row r="136171" ht="13.5" customHeight="1"/>
    <row r="136173" ht="13.5" customHeight="1"/>
    <row r="136175" ht="13.5" customHeight="1"/>
    <row r="136177" ht="13.5" customHeight="1"/>
    <row r="136179" ht="13.5" customHeight="1"/>
    <row r="136181" ht="13.5" customHeight="1"/>
    <row r="136183" ht="13.5" customHeight="1"/>
    <row r="136185" ht="13.5" customHeight="1"/>
    <row r="136187" ht="13.5" customHeight="1"/>
    <row r="136189" ht="13.5" customHeight="1"/>
    <row r="136191" ht="13.5" customHeight="1"/>
    <row r="136193" ht="13.5" customHeight="1"/>
    <row r="136195" ht="13.5" customHeight="1"/>
    <row r="136197" ht="13.5" customHeight="1"/>
    <row r="136199" ht="13.5" customHeight="1"/>
    <row r="136201" ht="13.5" customHeight="1"/>
    <row r="136203" ht="13.5" customHeight="1"/>
    <row r="136205" ht="13.5" customHeight="1"/>
    <row r="136207" ht="13.5" customHeight="1"/>
    <row r="136209" ht="13.5" customHeight="1"/>
    <row r="136211" ht="13.5" customHeight="1"/>
    <row r="136213" ht="13.5" customHeight="1"/>
    <row r="136215" ht="13.5" customHeight="1"/>
    <row r="136217" ht="13.5" customHeight="1"/>
    <row r="136219" ht="13.5" customHeight="1"/>
    <row r="136221" ht="13.5" customHeight="1"/>
    <row r="136223" ht="13.5" customHeight="1"/>
    <row r="136225" ht="13.5" customHeight="1"/>
    <row r="136227" ht="13.5" customHeight="1"/>
    <row r="136229" ht="13.5" customHeight="1"/>
    <row r="136231" ht="13.5" customHeight="1"/>
    <row r="136233" ht="13.5" customHeight="1"/>
    <row r="136235" ht="13.5" customHeight="1"/>
    <row r="136237" ht="13.5" customHeight="1"/>
    <row r="136239" ht="13.5" customHeight="1"/>
    <row r="136241" ht="13.5" customHeight="1"/>
    <row r="136243" ht="13.5" customHeight="1"/>
    <row r="136245" ht="13.5" customHeight="1"/>
    <row r="136247" ht="13.5" customHeight="1"/>
    <row r="136249" ht="13.5" customHeight="1"/>
    <row r="136251" ht="13.5" customHeight="1"/>
    <row r="136253" ht="13.5" customHeight="1"/>
    <row r="136255" ht="13.5" customHeight="1"/>
    <row r="136257" ht="13.5" customHeight="1"/>
    <row r="136259" ht="13.5" customHeight="1"/>
    <row r="136261" ht="13.5" customHeight="1"/>
    <row r="136263" ht="13.5" customHeight="1"/>
    <row r="136265" ht="13.5" customHeight="1"/>
    <row r="136267" ht="13.5" customHeight="1"/>
    <row r="136269" ht="13.5" customHeight="1"/>
    <row r="136271" ht="13.5" customHeight="1"/>
    <row r="136273" ht="13.5" customHeight="1"/>
    <row r="136275" ht="13.5" customHeight="1"/>
    <row r="136277" ht="13.5" customHeight="1"/>
    <row r="136279" ht="13.5" customHeight="1"/>
    <row r="136281" ht="13.5" customHeight="1"/>
    <row r="136283" ht="13.5" customHeight="1"/>
    <row r="136285" ht="13.5" customHeight="1"/>
    <row r="136287" ht="13.5" customHeight="1"/>
    <row r="136289" ht="13.5" customHeight="1"/>
    <row r="136291" ht="13.5" customHeight="1"/>
    <row r="136293" ht="13.5" customHeight="1"/>
    <row r="136295" ht="13.5" customHeight="1"/>
    <row r="136297" ht="13.5" customHeight="1"/>
    <row r="136299" ht="13.5" customHeight="1"/>
    <row r="136301" ht="13.5" customHeight="1"/>
    <row r="136303" ht="13.5" customHeight="1"/>
    <row r="136305" ht="13.5" customHeight="1"/>
    <row r="136307" ht="13.5" customHeight="1"/>
    <row r="136309" ht="13.5" customHeight="1"/>
    <row r="136311" ht="13.5" customHeight="1"/>
    <row r="136313" ht="13.5" customHeight="1"/>
    <row r="136315" ht="13.5" customHeight="1"/>
    <row r="136317" ht="13.5" customHeight="1"/>
    <row r="136319" ht="13.5" customHeight="1"/>
    <row r="136321" ht="13.5" customHeight="1"/>
    <row r="136323" ht="13.5" customHeight="1"/>
    <row r="136325" ht="13.5" customHeight="1"/>
    <row r="136327" ht="13.5" customHeight="1"/>
    <row r="136329" ht="13.5" customHeight="1"/>
    <row r="136331" ht="13.5" customHeight="1"/>
    <row r="136333" ht="13.5" customHeight="1"/>
    <row r="136335" ht="13.5" customHeight="1"/>
    <row r="136337" ht="13.5" customHeight="1"/>
    <row r="136339" ht="13.5" customHeight="1"/>
    <row r="136341" ht="13.5" customHeight="1"/>
    <row r="136343" ht="13.5" customHeight="1"/>
    <row r="136345" ht="13.5" customHeight="1"/>
    <row r="136347" ht="13.5" customHeight="1"/>
    <row r="136349" ht="13.5" customHeight="1"/>
    <row r="136351" ht="13.5" customHeight="1"/>
    <row r="136353" ht="13.5" customHeight="1"/>
    <row r="136355" ht="13.5" customHeight="1"/>
    <row r="136357" ht="13.5" customHeight="1"/>
    <row r="136359" ht="13.5" customHeight="1"/>
    <row r="136361" ht="13.5" customHeight="1"/>
    <row r="136363" ht="13.5" customHeight="1"/>
    <row r="136365" ht="13.5" customHeight="1"/>
    <row r="136367" ht="13.5" customHeight="1"/>
    <row r="136369" ht="13.5" customHeight="1"/>
    <row r="136371" ht="13.5" customHeight="1"/>
    <row r="136373" ht="13.5" customHeight="1"/>
    <row r="136375" ht="13.5" customHeight="1"/>
    <row r="136377" ht="13.5" customHeight="1"/>
    <row r="136379" ht="13.5" customHeight="1"/>
    <row r="136381" ht="13.5" customHeight="1"/>
    <row r="136383" ht="13.5" customHeight="1"/>
    <row r="136385" ht="13.5" customHeight="1"/>
    <row r="136387" ht="13.5" customHeight="1"/>
    <row r="136389" ht="13.5" customHeight="1"/>
    <row r="136391" ht="13.5" customHeight="1"/>
    <row r="136393" ht="13.5" customHeight="1"/>
    <row r="136395" ht="13.5" customHeight="1"/>
    <row r="136397" ht="13.5" customHeight="1"/>
    <row r="136399" ht="13.5" customHeight="1"/>
    <row r="136401" ht="13.5" customHeight="1"/>
    <row r="136403" ht="13.5" customHeight="1"/>
    <row r="136405" ht="13.5" customHeight="1"/>
    <row r="136407" ht="13.5" customHeight="1"/>
    <row r="136409" ht="13.5" customHeight="1"/>
    <row r="136411" ht="13.5" customHeight="1"/>
    <row r="136413" ht="13.5" customHeight="1"/>
    <row r="136415" ht="13.5" customHeight="1"/>
    <row r="136417" ht="13.5" customHeight="1"/>
    <row r="136419" ht="13.5" customHeight="1"/>
    <row r="136421" ht="13.5" customHeight="1"/>
    <row r="136423" ht="13.5" customHeight="1"/>
    <row r="136425" ht="13.5" customHeight="1"/>
    <row r="136427" ht="13.5" customHeight="1"/>
    <row r="136429" ht="13.5" customHeight="1"/>
    <row r="136431" ht="13.5" customHeight="1"/>
    <row r="136433" ht="13.5" customHeight="1"/>
    <row r="136435" ht="13.5" customHeight="1"/>
    <row r="136437" ht="13.5" customHeight="1"/>
    <row r="136439" ht="13.5" customHeight="1"/>
    <row r="136441" ht="13.5" customHeight="1"/>
    <row r="136443" ht="13.5" customHeight="1"/>
    <row r="136445" ht="13.5" customHeight="1"/>
    <row r="136447" ht="13.5" customHeight="1"/>
    <row r="136449" ht="13.5" customHeight="1"/>
    <row r="136451" ht="13.5" customHeight="1"/>
    <row r="136453" ht="13.5" customHeight="1"/>
    <row r="136455" ht="13.5" customHeight="1"/>
    <row r="136457" ht="13.5" customHeight="1"/>
    <row r="136459" ht="13.5" customHeight="1"/>
    <row r="136461" ht="13.5" customHeight="1"/>
    <row r="136463" ht="13.5" customHeight="1"/>
    <row r="136465" ht="13.5" customHeight="1"/>
    <row r="136467" ht="13.5" customHeight="1"/>
    <row r="136469" ht="13.5" customHeight="1"/>
    <row r="136471" ht="13.5" customHeight="1"/>
    <row r="136473" ht="13.5" customHeight="1"/>
    <row r="136475" ht="13.5" customHeight="1"/>
    <row r="136477" ht="13.5" customHeight="1"/>
    <row r="136479" ht="13.5" customHeight="1"/>
    <row r="136481" ht="13.5" customHeight="1"/>
    <row r="136483" ht="13.5" customHeight="1"/>
    <row r="136485" ht="13.5" customHeight="1"/>
    <row r="136487" ht="13.5" customHeight="1"/>
    <row r="136489" ht="13.5" customHeight="1"/>
    <row r="136491" ht="13.5" customHeight="1"/>
    <row r="136493" ht="13.5" customHeight="1"/>
    <row r="136495" ht="13.5" customHeight="1"/>
    <row r="136497" ht="13.5" customHeight="1"/>
    <row r="136499" ht="13.5" customHeight="1"/>
    <row r="136501" ht="13.5" customHeight="1"/>
    <row r="136503" ht="13.5" customHeight="1"/>
    <row r="136505" ht="13.5" customHeight="1"/>
    <row r="136507" ht="13.5" customHeight="1"/>
    <row r="136509" ht="13.5" customHeight="1"/>
    <row r="136511" ht="13.5" customHeight="1"/>
    <row r="136513" ht="13.5" customHeight="1"/>
    <row r="136515" ht="13.5" customHeight="1"/>
    <row r="136517" ht="13.5" customHeight="1"/>
    <row r="136519" ht="13.5" customHeight="1"/>
    <row r="136521" ht="13.5" customHeight="1"/>
    <row r="136523" ht="13.5" customHeight="1"/>
    <row r="136525" ht="13.5" customHeight="1"/>
    <row r="136527" ht="13.5" customHeight="1"/>
    <row r="136529" ht="13.5" customHeight="1"/>
    <row r="136531" ht="13.5" customHeight="1"/>
    <row r="136533" ht="13.5" customHeight="1"/>
    <row r="136535" ht="13.5" customHeight="1"/>
    <row r="136537" ht="13.5" customHeight="1"/>
    <row r="136539" ht="13.5" customHeight="1"/>
    <row r="136541" ht="13.5" customHeight="1"/>
    <row r="136543" ht="13.5" customHeight="1"/>
    <row r="136545" ht="13.5" customHeight="1"/>
    <row r="136547" ht="13.5" customHeight="1"/>
    <row r="136549" ht="13.5" customHeight="1"/>
    <row r="136551" ht="13.5" customHeight="1"/>
    <row r="136553" ht="13.5" customHeight="1"/>
    <row r="136555" ht="13.5" customHeight="1"/>
    <row r="136557" ht="13.5" customHeight="1"/>
    <row r="136559" ht="13.5" customHeight="1"/>
    <row r="136561" ht="13.5" customHeight="1"/>
    <row r="136563" ht="13.5" customHeight="1"/>
    <row r="136565" ht="13.5" customHeight="1"/>
    <row r="136567" ht="13.5" customHeight="1"/>
    <row r="136569" ht="13.5" customHeight="1"/>
    <row r="136571" ht="13.5" customHeight="1"/>
    <row r="136573" ht="13.5" customHeight="1"/>
    <row r="136575" ht="13.5" customHeight="1"/>
    <row r="136577" ht="13.5" customHeight="1"/>
    <row r="136579" ht="13.5" customHeight="1"/>
    <row r="136581" ht="13.5" customHeight="1"/>
    <row r="136583" ht="13.5" customHeight="1"/>
    <row r="136585" ht="13.5" customHeight="1"/>
    <row r="136587" ht="13.5" customHeight="1"/>
    <row r="136589" ht="13.5" customHeight="1"/>
    <row r="136591" ht="13.5" customHeight="1"/>
    <row r="136593" ht="13.5" customHeight="1"/>
    <row r="136595" ht="13.5" customHeight="1"/>
    <row r="136597" ht="13.5" customHeight="1"/>
    <row r="136599" ht="13.5" customHeight="1"/>
    <row r="136601" ht="13.5" customHeight="1"/>
    <row r="136603" ht="13.5" customHeight="1"/>
    <row r="136605" ht="13.5" customHeight="1"/>
    <row r="136607" ht="13.5" customHeight="1"/>
    <row r="136609" ht="13.5" customHeight="1"/>
    <row r="136611" ht="13.5" customHeight="1"/>
    <row r="136613" ht="13.5" customHeight="1"/>
    <row r="136615" ht="13.5" customHeight="1"/>
    <row r="136617" ht="13.5" customHeight="1"/>
    <row r="136619" ht="13.5" customHeight="1"/>
    <row r="136621" ht="13.5" customHeight="1"/>
    <row r="136623" ht="13.5" customHeight="1"/>
    <row r="136625" ht="13.5" customHeight="1"/>
    <row r="136627" ht="13.5" customHeight="1"/>
    <row r="136629" ht="13.5" customHeight="1"/>
    <row r="136631" ht="13.5" customHeight="1"/>
    <row r="136633" ht="13.5" customHeight="1"/>
    <row r="136635" ht="13.5" customHeight="1"/>
    <row r="136637" ht="13.5" customHeight="1"/>
    <row r="136639" ht="13.5" customHeight="1"/>
    <row r="136641" ht="13.5" customHeight="1"/>
    <row r="136643" ht="13.5" customHeight="1"/>
    <row r="136645" ht="13.5" customHeight="1"/>
    <row r="136647" ht="13.5" customHeight="1"/>
    <row r="136649" ht="13.5" customHeight="1"/>
    <row r="136651" ht="13.5" customHeight="1"/>
    <row r="136653" ht="13.5" customHeight="1"/>
    <row r="136655" ht="13.5" customHeight="1"/>
    <row r="136657" ht="13.5" customHeight="1"/>
    <row r="136659" ht="13.5" customHeight="1"/>
    <row r="136661" ht="13.5" customHeight="1"/>
    <row r="136663" ht="13.5" customHeight="1"/>
    <row r="136665" ht="13.5" customHeight="1"/>
    <row r="136667" ht="13.5" customHeight="1"/>
    <row r="136669" ht="13.5" customHeight="1"/>
    <row r="136671" ht="13.5" customHeight="1"/>
    <row r="136673" ht="13.5" customHeight="1"/>
    <row r="136675" ht="13.5" customHeight="1"/>
    <row r="136677" ht="13.5" customHeight="1"/>
    <row r="136679" ht="13.5" customHeight="1"/>
    <row r="136681" ht="13.5" customHeight="1"/>
    <row r="136683" ht="13.5" customHeight="1"/>
    <row r="136685" ht="13.5" customHeight="1"/>
    <row r="136687" ht="13.5" customHeight="1"/>
    <row r="136689" ht="13.5" customHeight="1"/>
    <row r="136691" ht="13.5" customHeight="1"/>
    <row r="136693" ht="13.5" customHeight="1"/>
    <row r="136695" ht="13.5" customHeight="1"/>
    <row r="136697" ht="13.5" customHeight="1"/>
    <row r="136699" ht="13.5" customHeight="1"/>
    <row r="136701" ht="13.5" customHeight="1"/>
    <row r="136703" ht="13.5" customHeight="1"/>
    <row r="136705" ht="13.5" customHeight="1"/>
    <row r="136707" ht="13.5" customHeight="1"/>
    <row r="136709" ht="13.5" customHeight="1"/>
    <row r="136711" ht="13.5" customHeight="1"/>
    <row r="136713" ht="13.5" customHeight="1"/>
    <row r="136715" ht="13.5" customHeight="1"/>
    <row r="136717" ht="13.5" customHeight="1"/>
    <row r="136719" ht="13.5" customHeight="1"/>
    <row r="136721" ht="13.5" customHeight="1"/>
    <row r="136723" ht="13.5" customHeight="1"/>
    <row r="136725" ht="13.5" customHeight="1"/>
    <row r="136727" ht="13.5" customHeight="1"/>
    <row r="136729" ht="13.5" customHeight="1"/>
    <row r="136731" ht="13.5" customHeight="1"/>
    <row r="136733" ht="13.5" customHeight="1"/>
    <row r="136735" ht="13.5" customHeight="1"/>
    <row r="136737" ht="13.5" customHeight="1"/>
    <row r="136739" ht="13.5" customHeight="1"/>
    <row r="136741" ht="13.5" customHeight="1"/>
    <row r="136743" ht="13.5" customHeight="1"/>
    <row r="136745" ht="13.5" customHeight="1"/>
    <row r="136747" ht="13.5" customHeight="1"/>
    <row r="136749" ht="13.5" customHeight="1"/>
    <row r="136751" ht="13.5" customHeight="1"/>
    <row r="136753" ht="13.5" customHeight="1"/>
    <row r="136755" ht="13.5" customHeight="1"/>
    <row r="136757" ht="13.5" customHeight="1"/>
    <row r="136759" ht="13.5" customHeight="1"/>
    <row r="136761" ht="13.5" customHeight="1"/>
    <row r="136763" ht="13.5" customHeight="1"/>
    <row r="136765" ht="13.5" customHeight="1"/>
    <row r="136767" ht="13.5" customHeight="1"/>
    <row r="136769" ht="13.5" customHeight="1"/>
    <row r="136771" ht="13.5" customHeight="1"/>
    <row r="136773" ht="13.5" customHeight="1"/>
    <row r="136775" ht="13.5" customHeight="1"/>
    <row r="136777" ht="13.5" customHeight="1"/>
    <row r="136779" ht="13.5" customHeight="1"/>
    <row r="136781" ht="13.5" customHeight="1"/>
    <row r="136783" ht="13.5" customHeight="1"/>
    <row r="136785" ht="13.5" customHeight="1"/>
    <row r="136787" ht="13.5" customHeight="1"/>
    <row r="136789" ht="13.5" customHeight="1"/>
    <row r="136791" ht="13.5" customHeight="1"/>
    <row r="136793" ht="13.5" customHeight="1"/>
    <row r="136795" ht="13.5" customHeight="1"/>
    <row r="136797" ht="13.5" customHeight="1"/>
    <row r="136799" ht="13.5" customHeight="1"/>
    <row r="136801" ht="13.5" customHeight="1"/>
    <row r="136803" ht="13.5" customHeight="1"/>
    <row r="136805" ht="13.5" customHeight="1"/>
    <row r="136807" ht="13.5" customHeight="1"/>
    <row r="136809" ht="13.5" customHeight="1"/>
    <row r="136811" ht="13.5" customHeight="1"/>
    <row r="136813" ht="13.5" customHeight="1"/>
    <row r="136815" ht="13.5" customHeight="1"/>
    <row r="136817" ht="13.5" customHeight="1"/>
    <row r="136819" ht="13.5" customHeight="1"/>
    <row r="136821" ht="13.5" customHeight="1"/>
    <row r="136823" ht="13.5" customHeight="1"/>
    <row r="136825" ht="13.5" customHeight="1"/>
    <row r="136827" ht="13.5" customHeight="1"/>
    <row r="136829" ht="13.5" customHeight="1"/>
    <row r="136831" ht="13.5" customHeight="1"/>
    <row r="136833" ht="13.5" customHeight="1"/>
    <row r="136835" ht="13.5" customHeight="1"/>
    <row r="136837" ht="13.5" customHeight="1"/>
    <row r="136839" ht="13.5" customHeight="1"/>
    <row r="136841" ht="13.5" customHeight="1"/>
    <row r="136843" ht="13.5" customHeight="1"/>
    <row r="136845" ht="13.5" customHeight="1"/>
    <row r="136847" ht="13.5" customHeight="1"/>
    <row r="136849" ht="13.5" customHeight="1"/>
    <row r="136851" ht="13.5" customHeight="1"/>
    <row r="136853" ht="13.5" customHeight="1"/>
    <row r="136855" ht="13.5" customHeight="1"/>
    <row r="136857" ht="13.5" customHeight="1"/>
    <row r="136859" ht="13.5" customHeight="1"/>
    <row r="136861" ht="13.5" customHeight="1"/>
    <row r="136863" ht="13.5" customHeight="1"/>
    <row r="136865" ht="13.5" customHeight="1"/>
    <row r="136867" ht="13.5" customHeight="1"/>
    <row r="136869" ht="13.5" customHeight="1"/>
    <row r="136871" ht="13.5" customHeight="1"/>
    <row r="136873" ht="13.5" customHeight="1"/>
    <row r="136875" ht="13.5" customHeight="1"/>
    <row r="136877" ht="13.5" customHeight="1"/>
    <row r="136879" ht="13.5" customHeight="1"/>
    <row r="136881" ht="13.5" customHeight="1"/>
    <row r="136883" ht="13.5" customHeight="1"/>
    <row r="136885" ht="13.5" customHeight="1"/>
    <row r="136887" ht="13.5" customHeight="1"/>
    <row r="136889" ht="13.5" customHeight="1"/>
    <row r="136891" ht="13.5" customHeight="1"/>
    <row r="136893" ht="13.5" customHeight="1"/>
    <row r="136895" ht="13.5" customHeight="1"/>
    <row r="136897" ht="13.5" customHeight="1"/>
    <row r="136899" ht="13.5" customHeight="1"/>
    <row r="136901" ht="13.5" customHeight="1"/>
    <row r="136903" ht="13.5" customHeight="1"/>
    <row r="136905" ht="13.5" customHeight="1"/>
    <row r="136907" ht="13.5" customHeight="1"/>
    <row r="136909" ht="13.5" customHeight="1"/>
    <row r="136911" ht="13.5" customHeight="1"/>
    <row r="136913" ht="13.5" customHeight="1"/>
    <row r="136915" ht="13.5" customHeight="1"/>
    <row r="136917" ht="13.5" customHeight="1"/>
    <row r="136919" ht="13.5" customHeight="1"/>
    <row r="136921" ht="13.5" customHeight="1"/>
    <row r="136923" ht="13.5" customHeight="1"/>
    <row r="136925" ht="13.5" customHeight="1"/>
    <row r="136927" ht="13.5" customHeight="1"/>
    <row r="136929" ht="13.5" customHeight="1"/>
    <row r="136931" ht="13.5" customHeight="1"/>
    <row r="136933" ht="13.5" customHeight="1"/>
    <row r="136935" ht="13.5" customHeight="1"/>
    <row r="136937" ht="13.5" customHeight="1"/>
    <row r="136939" ht="13.5" customHeight="1"/>
    <row r="136941" ht="13.5" customHeight="1"/>
    <row r="136943" ht="13.5" customHeight="1"/>
    <row r="136945" ht="13.5" customHeight="1"/>
    <row r="136947" ht="13.5" customHeight="1"/>
    <row r="136949" ht="13.5" customHeight="1"/>
    <row r="136951" ht="13.5" customHeight="1"/>
    <row r="136953" ht="13.5" customHeight="1"/>
    <row r="136955" ht="13.5" customHeight="1"/>
    <row r="136957" ht="13.5" customHeight="1"/>
    <row r="136959" ht="13.5" customHeight="1"/>
    <row r="136961" ht="13.5" customHeight="1"/>
    <row r="136963" ht="13.5" customHeight="1"/>
    <row r="136965" ht="13.5" customHeight="1"/>
    <row r="136967" ht="13.5" customHeight="1"/>
    <row r="136969" ht="13.5" customHeight="1"/>
    <row r="136971" ht="13.5" customHeight="1"/>
    <row r="136973" ht="13.5" customHeight="1"/>
    <row r="136975" ht="13.5" customHeight="1"/>
    <row r="136977" ht="13.5" customHeight="1"/>
    <row r="136979" ht="13.5" customHeight="1"/>
    <row r="136981" ht="13.5" customHeight="1"/>
    <row r="136983" ht="13.5" customHeight="1"/>
    <row r="136985" ht="13.5" customHeight="1"/>
    <row r="136987" ht="13.5" customHeight="1"/>
    <row r="136989" ht="13.5" customHeight="1"/>
    <row r="136991" ht="13.5" customHeight="1"/>
    <row r="136993" ht="13.5" customHeight="1"/>
    <row r="136995" ht="13.5" customHeight="1"/>
    <row r="136997" ht="13.5" customHeight="1"/>
    <row r="136999" ht="13.5" customHeight="1"/>
    <row r="137001" ht="13.5" customHeight="1"/>
    <row r="137003" ht="13.5" customHeight="1"/>
    <row r="137005" ht="13.5" customHeight="1"/>
    <row r="137007" ht="13.5" customHeight="1"/>
    <row r="137009" ht="13.5" customHeight="1"/>
    <row r="137011" ht="13.5" customHeight="1"/>
    <row r="137013" ht="13.5" customHeight="1"/>
    <row r="137015" ht="13.5" customHeight="1"/>
    <row r="137017" ht="13.5" customHeight="1"/>
    <row r="137019" ht="13.5" customHeight="1"/>
    <row r="137021" ht="13.5" customHeight="1"/>
    <row r="137023" ht="13.5" customHeight="1"/>
    <row r="137025" ht="13.5" customHeight="1"/>
    <row r="137027" ht="13.5" customHeight="1"/>
    <row r="137029" ht="13.5" customHeight="1"/>
    <row r="137031" ht="13.5" customHeight="1"/>
    <row r="137033" ht="13.5" customHeight="1"/>
    <row r="137035" ht="13.5" customHeight="1"/>
    <row r="137037" ht="13.5" customHeight="1"/>
    <row r="137039" ht="13.5" customHeight="1"/>
    <row r="137041" ht="13.5" customHeight="1"/>
    <row r="137043" ht="13.5" customHeight="1"/>
    <row r="137045" ht="13.5" customHeight="1"/>
    <row r="137047" ht="13.5" customHeight="1"/>
    <row r="137049" ht="13.5" customHeight="1"/>
    <row r="137051" ht="13.5" customHeight="1"/>
    <row r="137053" ht="13.5" customHeight="1"/>
    <row r="137055" ht="13.5" customHeight="1"/>
    <row r="137057" ht="13.5" customHeight="1"/>
    <row r="137059" ht="13.5" customHeight="1"/>
    <row r="137061" ht="13.5" customHeight="1"/>
    <row r="137063" ht="13.5" customHeight="1"/>
    <row r="137065" ht="13.5" customHeight="1"/>
    <row r="137067" ht="13.5" customHeight="1"/>
    <row r="137069" ht="13.5" customHeight="1"/>
    <row r="137071" ht="13.5" customHeight="1"/>
    <row r="137073" ht="13.5" customHeight="1"/>
    <row r="137075" ht="13.5" customHeight="1"/>
    <row r="137077" ht="13.5" customHeight="1"/>
    <row r="137079" ht="13.5" customHeight="1"/>
    <row r="137081" ht="13.5" customHeight="1"/>
    <row r="137083" ht="13.5" customHeight="1"/>
    <row r="137085" ht="13.5" customHeight="1"/>
    <row r="137087" ht="13.5" customHeight="1"/>
    <row r="137089" ht="13.5" customHeight="1"/>
    <row r="137091" ht="13.5" customHeight="1"/>
    <row r="137093" ht="13.5" customHeight="1"/>
    <row r="137095" ht="13.5" customHeight="1"/>
    <row r="137097" ht="13.5" customHeight="1"/>
    <row r="137099" ht="13.5" customHeight="1"/>
    <row r="137101" ht="13.5" customHeight="1"/>
    <row r="137103" ht="13.5" customHeight="1"/>
    <row r="137105" ht="13.5" customHeight="1"/>
    <row r="137107" ht="13.5" customHeight="1"/>
    <row r="137109" ht="13.5" customHeight="1"/>
    <row r="137111" ht="13.5" customHeight="1"/>
    <row r="137113" ht="13.5" customHeight="1"/>
    <row r="137115" ht="13.5" customHeight="1"/>
    <row r="137117" ht="13.5" customHeight="1"/>
    <row r="137119" ht="13.5" customHeight="1"/>
    <row r="137121" ht="13.5" customHeight="1"/>
    <row r="137123" ht="13.5" customHeight="1"/>
    <row r="137125" ht="13.5" customHeight="1"/>
    <row r="137127" ht="13.5" customHeight="1"/>
    <row r="137129" ht="13.5" customHeight="1"/>
    <row r="137131" ht="13.5" customHeight="1"/>
    <row r="137133" ht="13.5" customHeight="1"/>
    <row r="137135" ht="13.5" customHeight="1"/>
    <row r="137137" ht="13.5" customHeight="1"/>
    <row r="137139" ht="13.5" customHeight="1"/>
    <row r="137141" ht="13.5" customHeight="1"/>
    <row r="137143" ht="13.5" customHeight="1"/>
    <row r="137145" ht="13.5" customHeight="1"/>
    <row r="137147" ht="13.5" customHeight="1"/>
    <row r="137149" ht="13.5" customHeight="1"/>
    <row r="137151" ht="13.5" customHeight="1"/>
    <row r="137153" ht="13.5" customHeight="1"/>
    <row r="137155" ht="13.5" customHeight="1"/>
    <row r="137157" ht="13.5" customHeight="1"/>
    <row r="137159" ht="13.5" customHeight="1"/>
    <row r="137161" ht="13.5" customHeight="1"/>
    <row r="137163" ht="13.5" customHeight="1"/>
    <row r="137165" ht="13.5" customHeight="1"/>
    <row r="137167" ht="13.5" customHeight="1"/>
    <row r="137169" ht="13.5" customHeight="1"/>
    <row r="137171" ht="13.5" customHeight="1"/>
    <row r="137173" ht="13.5" customHeight="1"/>
    <row r="137175" ht="13.5" customHeight="1"/>
    <row r="137177" ht="13.5" customHeight="1"/>
    <row r="137179" ht="13.5" customHeight="1"/>
    <row r="137181" ht="13.5" customHeight="1"/>
    <row r="137183" ht="13.5" customHeight="1"/>
    <row r="137185" ht="13.5" customHeight="1"/>
    <row r="137187" ht="13.5" customHeight="1"/>
    <row r="137189" ht="13.5" customHeight="1"/>
    <row r="137191" ht="13.5" customHeight="1"/>
    <row r="137193" ht="13.5" customHeight="1"/>
    <row r="137195" ht="13.5" customHeight="1"/>
    <row r="137197" ht="13.5" customHeight="1"/>
    <row r="137199" ht="13.5" customHeight="1"/>
    <row r="137201" ht="13.5" customHeight="1"/>
    <row r="137203" ht="13.5" customHeight="1"/>
    <row r="137205" ht="13.5" customHeight="1"/>
    <row r="137207" ht="13.5" customHeight="1"/>
    <row r="137209" ht="13.5" customHeight="1"/>
    <row r="137211" ht="13.5" customHeight="1"/>
    <row r="137213" ht="13.5" customHeight="1"/>
    <row r="137215" ht="13.5" customHeight="1"/>
    <row r="137217" ht="13.5" customHeight="1"/>
    <row r="137219" ht="13.5" customHeight="1"/>
    <row r="137221" ht="13.5" customHeight="1"/>
    <row r="137223" ht="13.5" customHeight="1"/>
    <row r="137225" ht="13.5" customHeight="1"/>
    <row r="137227" ht="13.5" customHeight="1"/>
    <row r="137229" ht="13.5" customHeight="1"/>
    <row r="137231" ht="13.5" customHeight="1"/>
    <row r="137233" ht="13.5" customHeight="1"/>
    <row r="137235" ht="13.5" customHeight="1"/>
    <row r="137237" ht="13.5" customHeight="1"/>
    <row r="137239" ht="13.5" customHeight="1"/>
    <row r="137241" ht="13.5" customHeight="1"/>
    <row r="137243" ht="13.5" customHeight="1"/>
    <row r="137245" ht="13.5" customHeight="1"/>
    <row r="137247" ht="13.5" customHeight="1"/>
    <row r="137249" ht="13.5" customHeight="1"/>
    <row r="137251" ht="13.5" customHeight="1"/>
    <row r="137253" ht="13.5" customHeight="1"/>
    <row r="137255" ht="13.5" customHeight="1"/>
    <row r="137257" ht="13.5" customHeight="1"/>
    <row r="137259" ht="13.5" customHeight="1"/>
    <row r="137261" ht="13.5" customHeight="1"/>
    <row r="137263" ht="13.5" customHeight="1"/>
    <row r="137265" ht="13.5" customHeight="1"/>
    <row r="137267" ht="13.5" customHeight="1"/>
    <row r="137269" ht="13.5" customHeight="1"/>
    <row r="137271" ht="13.5" customHeight="1"/>
    <row r="137273" ht="13.5" customHeight="1"/>
    <row r="137275" ht="13.5" customHeight="1"/>
    <row r="137277" ht="13.5" customHeight="1"/>
    <row r="137279" ht="13.5" customHeight="1"/>
    <row r="137281" ht="13.5" customHeight="1"/>
    <row r="137283" ht="13.5" customHeight="1"/>
    <row r="137285" ht="13.5" customHeight="1"/>
    <row r="137287" ht="13.5" customHeight="1"/>
    <row r="137289" ht="13.5" customHeight="1"/>
    <row r="137291" ht="13.5" customHeight="1"/>
    <row r="137293" ht="13.5" customHeight="1"/>
    <row r="137295" ht="13.5" customHeight="1"/>
    <row r="137297" ht="13.5" customHeight="1"/>
    <row r="137299" ht="13.5" customHeight="1"/>
    <row r="137301" ht="13.5" customHeight="1"/>
    <row r="137303" ht="13.5" customHeight="1"/>
    <row r="137305" ht="13.5" customHeight="1"/>
    <row r="137307" ht="13.5" customHeight="1"/>
    <row r="137309" ht="13.5" customHeight="1"/>
    <row r="137311" ht="13.5" customHeight="1"/>
    <row r="137313" ht="13.5" customHeight="1"/>
    <row r="137315" ht="13.5" customHeight="1"/>
    <row r="137317" ht="13.5" customHeight="1"/>
    <row r="137319" ht="13.5" customHeight="1"/>
    <row r="137321" ht="13.5" customHeight="1"/>
    <row r="137323" ht="13.5" customHeight="1"/>
    <row r="137325" ht="13.5" customHeight="1"/>
    <row r="137327" ht="13.5" customHeight="1"/>
    <row r="137329" ht="13.5" customHeight="1"/>
    <row r="137331" ht="13.5" customHeight="1"/>
    <row r="137333" ht="13.5" customHeight="1"/>
    <row r="137335" ht="13.5" customHeight="1"/>
    <row r="137337" ht="13.5" customHeight="1"/>
    <row r="137339" ht="13.5" customHeight="1"/>
    <row r="137341" ht="13.5" customHeight="1"/>
    <row r="137343" ht="13.5" customHeight="1"/>
    <row r="137345" ht="13.5" customHeight="1"/>
    <row r="137347" ht="13.5" customHeight="1"/>
    <row r="137349" ht="13.5" customHeight="1"/>
    <row r="137351" ht="13.5" customHeight="1"/>
    <row r="137353" ht="13.5" customHeight="1"/>
    <row r="137355" ht="13.5" customHeight="1"/>
    <row r="137357" ht="13.5" customHeight="1"/>
    <row r="137359" ht="13.5" customHeight="1"/>
    <row r="137361" ht="13.5" customHeight="1"/>
    <row r="137363" ht="13.5" customHeight="1"/>
    <row r="137365" ht="13.5" customHeight="1"/>
    <row r="137367" ht="13.5" customHeight="1"/>
    <row r="137369" ht="13.5" customHeight="1"/>
    <row r="137371" ht="13.5" customHeight="1"/>
    <row r="137373" ht="13.5" customHeight="1"/>
    <row r="137375" ht="13.5" customHeight="1"/>
    <row r="137377" ht="13.5" customHeight="1"/>
    <row r="137379" ht="13.5" customHeight="1"/>
    <row r="137381" ht="13.5" customHeight="1"/>
    <row r="137383" ht="13.5" customHeight="1"/>
    <row r="137385" ht="13.5" customHeight="1"/>
    <row r="137387" ht="13.5" customHeight="1"/>
    <row r="137389" ht="13.5" customHeight="1"/>
    <row r="137391" ht="13.5" customHeight="1"/>
    <row r="137393" ht="13.5" customHeight="1"/>
    <row r="137395" ht="13.5" customHeight="1"/>
    <row r="137397" ht="13.5" customHeight="1"/>
    <row r="137399" ht="13.5" customHeight="1"/>
    <row r="137401" ht="13.5" customHeight="1"/>
    <row r="137403" ht="13.5" customHeight="1"/>
    <row r="137405" ht="13.5" customHeight="1"/>
    <row r="137407" ht="13.5" customHeight="1"/>
    <row r="137409" ht="13.5" customHeight="1"/>
    <row r="137411" ht="13.5" customHeight="1"/>
    <row r="137413" ht="13.5" customHeight="1"/>
    <row r="137415" ht="13.5" customHeight="1"/>
    <row r="137417" ht="13.5" customHeight="1"/>
    <row r="137419" ht="13.5" customHeight="1"/>
    <row r="137421" ht="13.5" customHeight="1"/>
    <row r="137423" ht="13.5" customHeight="1"/>
    <row r="137425" ht="13.5" customHeight="1"/>
    <row r="137427" ht="13.5" customHeight="1"/>
    <row r="137429" ht="13.5" customHeight="1"/>
    <row r="137431" ht="13.5" customHeight="1"/>
    <row r="137433" ht="13.5" customHeight="1"/>
    <row r="137435" ht="13.5" customHeight="1"/>
    <row r="137437" ht="13.5" customHeight="1"/>
    <row r="137439" ht="13.5" customHeight="1"/>
    <row r="137441" ht="13.5" customHeight="1"/>
    <row r="137443" ht="13.5" customHeight="1"/>
    <row r="137445" ht="13.5" customHeight="1"/>
    <row r="137447" ht="13.5" customHeight="1"/>
    <row r="137449" ht="13.5" customHeight="1"/>
    <row r="137451" ht="13.5" customHeight="1"/>
    <row r="137453" ht="13.5" customHeight="1"/>
    <row r="137455" ht="13.5" customHeight="1"/>
    <row r="137457" ht="13.5" customHeight="1"/>
    <row r="137459" ht="13.5" customHeight="1"/>
    <row r="137461" ht="13.5" customHeight="1"/>
    <row r="137463" ht="13.5" customHeight="1"/>
    <row r="137465" ht="13.5" customHeight="1"/>
    <row r="137467" ht="13.5" customHeight="1"/>
    <row r="137469" ht="13.5" customHeight="1"/>
    <row r="137471" ht="13.5" customHeight="1"/>
    <row r="137473" ht="13.5" customHeight="1"/>
    <row r="137475" ht="13.5" customHeight="1"/>
    <row r="137477" ht="13.5" customHeight="1"/>
    <row r="137479" ht="13.5" customHeight="1"/>
    <row r="137481" ht="13.5" customHeight="1"/>
    <row r="137483" ht="13.5" customHeight="1"/>
    <row r="137485" ht="13.5" customHeight="1"/>
    <row r="137487" ht="13.5" customHeight="1"/>
    <row r="137489" ht="13.5" customHeight="1"/>
    <row r="137491" ht="13.5" customHeight="1"/>
    <row r="137493" ht="13.5" customHeight="1"/>
    <row r="137495" ht="13.5" customHeight="1"/>
    <row r="137497" ht="13.5" customHeight="1"/>
    <row r="137499" ht="13.5" customHeight="1"/>
    <row r="137501" ht="13.5" customHeight="1"/>
    <row r="137503" ht="13.5" customHeight="1"/>
    <row r="137505" ht="13.5" customHeight="1"/>
    <row r="137507" ht="13.5" customHeight="1"/>
    <row r="137509" ht="13.5" customHeight="1"/>
    <row r="137511" ht="13.5" customHeight="1"/>
    <row r="137513" ht="13.5" customHeight="1"/>
    <row r="137515" ht="13.5" customHeight="1"/>
    <row r="137517" ht="13.5" customHeight="1"/>
    <row r="137519" ht="13.5" customHeight="1"/>
    <row r="137521" ht="13.5" customHeight="1"/>
    <row r="137523" ht="13.5" customHeight="1"/>
    <row r="137525" ht="13.5" customHeight="1"/>
    <row r="137527" ht="13.5" customHeight="1"/>
    <row r="137529" ht="13.5" customHeight="1"/>
    <row r="137531" ht="13.5" customHeight="1"/>
    <row r="137533" ht="13.5" customHeight="1"/>
    <row r="137535" ht="13.5" customHeight="1"/>
    <row r="137537" ht="13.5" customHeight="1"/>
    <row r="137539" ht="13.5" customHeight="1"/>
    <row r="137541" ht="13.5" customHeight="1"/>
    <row r="137543" ht="13.5" customHeight="1"/>
    <row r="137545" ht="13.5" customHeight="1"/>
    <row r="137547" ht="13.5" customHeight="1"/>
    <row r="137549" ht="13.5" customHeight="1"/>
    <row r="137551" ht="13.5" customHeight="1"/>
    <row r="137553" ht="13.5" customHeight="1"/>
    <row r="137555" ht="13.5" customHeight="1"/>
    <row r="137557" ht="13.5" customHeight="1"/>
    <row r="137559" ht="13.5" customHeight="1"/>
    <row r="137561" ht="13.5" customHeight="1"/>
    <row r="137563" ht="13.5" customHeight="1"/>
    <row r="137565" ht="13.5" customHeight="1"/>
    <row r="137567" ht="13.5" customHeight="1"/>
    <row r="137569" ht="13.5" customHeight="1"/>
    <row r="137571" ht="13.5" customHeight="1"/>
    <row r="137573" ht="13.5" customHeight="1"/>
    <row r="137575" ht="13.5" customHeight="1"/>
    <row r="137577" ht="13.5" customHeight="1"/>
    <row r="137579" ht="13.5" customHeight="1"/>
    <row r="137581" ht="13.5" customHeight="1"/>
    <row r="137583" ht="13.5" customHeight="1"/>
    <row r="137585" ht="13.5" customHeight="1"/>
    <row r="137587" ht="13.5" customHeight="1"/>
    <row r="137589" ht="13.5" customHeight="1"/>
    <row r="137591" ht="13.5" customHeight="1"/>
    <row r="137593" ht="13.5" customHeight="1"/>
    <row r="137595" ht="13.5" customHeight="1"/>
    <row r="137597" ht="13.5" customHeight="1"/>
    <row r="137599" ht="13.5" customHeight="1"/>
    <row r="137601" ht="13.5" customHeight="1"/>
    <row r="137603" ht="13.5" customHeight="1"/>
    <row r="137605" ht="13.5" customHeight="1"/>
    <row r="137607" ht="13.5" customHeight="1"/>
    <row r="137609" ht="13.5" customHeight="1"/>
    <row r="137611" ht="13.5" customHeight="1"/>
    <row r="137613" ht="13.5" customHeight="1"/>
    <row r="137615" ht="13.5" customHeight="1"/>
    <row r="137617" ht="13.5" customHeight="1"/>
    <row r="137619" ht="13.5" customHeight="1"/>
    <row r="137621" ht="13.5" customHeight="1"/>
    <row r="137623" ht="13.5" customHeight="1"/>
    <row r="137625" ht="13.5" customHeight="1"/>
    <row r="137627" ht="13.5" customHeight="1"/>
    <row r="137629" ht="13.5" customHeight="1"/>
    <row r="137631" ht="13.5" customHeight="1"/>
    <row r="137633" ht="13.5" customHeight="1"/>
    <row r="137635" ht="13.5" customHeight="1"/>
    <row r="137637" ht="13.5" customHeight="1"/>
    <row r="137639" ht="13.5" customHeight="1"/>
    <row r="137641" ht="13.5" customHeight="1"/>
    <row r="137643" ht="13.5" customHeight="1"/>
    <row r="137645" ht="13.5" customHeight="1"/>
    <row r="137647" ht="13.5" customHeight="1"/>
    <row r="137649" ht="13.5" customHeight="1"/>
    <row r="137651" ht="13.5" customHeight="1"/>
    <row r="137653" ht="13.5" customHeight="1"/>
    <row r="137655" ht="13.5" customHeight="1"/>
    <row r="137657" ht="13.5" customHeight="1"/>
    <row r="137659" ht="13.5" customHeight="1"/>
    <row r="137661" ht="13.5" customHeight="1"/>
    <row r="137663" ht="13.5" customHeight="1"/>
    <row r="137665" ht="13.5" customHeight="1"/>
    <row r="137667" ht="13.5" customHeight="1"/>
    <row r="137669" ht="13.5" customHeight="1"/>
    <row r="137671" ht="13.5" customHeight="1"/>
    <row r="137673" ht="13.5" customHeight="1"/>
    <row r="137675" ht="13.5" customHeight="1"/>
    <row r="137677" ht="13.5" customHeight="1"/>
    <row r="137679" ht="13.5" customHeight="1"/>
    <row r="137681" ht="13.5" customHeight="1"/>
    <row r="137683" ht="13.5" customHeight="1"/>
    <row r="137685" ht="13.5" customHeight="1"/>
    <row r="137687" ht="13.5" customHeight="1"/>
    <row r="137689" ht="13.5" customHeight="1"/>
    <row r="137691" ht="13.5" customHeight="1"/>
    <row r="137693" ht="13.5" customHeight="1"/>
    <row r="137695" ht="13.5" customHeight="1"/>
    <row r="137697" ht="13.5" customHeight="1"/>
    <row r="137699" ht="13.5" customHeight="1"/>
    <row r="137701" ht="13.5" customHeight="1"/>
    <row r="137703" ht="13.5" customHeight="1"/>
    <row r="137705" ht="13.5" customHeight="1"/>
    <row r="137707" ht="13.5" customHeight="1"/>
    <row r="137709" ht="13.5" customHeight="1"/>
    <row r="137711" ht="13.5" customHeight="1"/>
    <row r="137713" ht="13.5" customHeight="1"/>
    <row r="137715" ht="13.5" customHeight="1"/>
    <row r="137717" ht="13.5" customHeight="1"/>
    <row r="137719" ht="13.5" customHeight="1"/>
    <row r="137721" ht="13.5" customHeight="1"/>
    <row r="137723" ht="13.5" customHeight="1"/>
    <row r="137725" ht="13.5" customHeight="1"/>
    <row r="137727" ht="13.5" customHeight="1"/>
    <row r="137729" ht="13.5" customHeight="1"/>
    <row r="137731" ht="13.5" customHeight="1"/>
    <row r="137733" ht="13.5" customHeight="1"/>
    <row r="137735" ht="13.5" customHeight="1"/>
    <row r="137737" ht="13.5" customHeight="1"/>
    <row r="137739" ht="13.5" customHeight="1"/>
    <row r="137741" ht="13.5" customHeight="1"/>
    <row r="137743" ht="13.5" customHeight="1"/>
    <row r="137745" ht="13.5" customHeight="1"/>
    <row r="137747" ht="13.5" customHeight="1"/>
    <row r="137749" ht="13.5" customHeight="1"/>
    <row r="137751" ht="13.5" customHeight="1"/>
    <row r="137753" ht="13.5" customHeight="1"/>
    <row r="137755" ht="13.5" customHeight="1"/>
    <row r="137757" ht="13.5" customHeight="1"/>
    <row r="137759" ht="13.5" customHeight="1"/>
    <row r="137761" ht="13.5" customHeight="1"/>
    <row r="137763" ht="13.5" customHeight="1"/>
    <row r="137765" ht="13.5" customHeight="1"/>
    <row r="137767" ht="13.5" customHeight="1"/>
    <row r="137769" ht="13.5" customHeight="1"/>
    <row r="137771" ht="13.5" customHeight="1"/>
    <row r="137773" ht="13.5" customHeight="1"/>
    <row r="137775" ht="13.5" customHeight="1"/>
    <row r="137777" ht="13.5" customHeight="1"/>
    <row r="137779" ht="13.5" customHeight="1"/>
    <row r="137781" ht="13.5" customHeight="1"/>
    <row r="137783" ht="13.5" customHeight="1"/>
    <row r="137785" ht="13.5" customHeight="1"/>
    <row r="137787" ht="13.5" customHeight="1"/>
    <row r="137789" ht="13.5" customHeight="1"/>
    <row r="137791" ht="13.5" customHeight="1"/>
    <row r="137793" ht="13.5" customHeight="1"/>
    <row r="137795" ht="13.5" customHeight="1"/>
    <row r="137797" ht="13.5" customHeight="1"/>
    <row r="137799" ht="13.5" customHeight="1"/>
    <row r="137801" ht="13.5" customHeight="1"/>
    <row r="137803" ht="13.5" customHeight="1"/>
    <row r="137805" ht="13.5" customHeight="1"/>
    <row r="137807" ht="13.5" customHeight="1"/>
    <row r="137809" ht="13.5" customHeight="1"/>
    <row r="137811" ht="13.5" customHeight="1"/>
    <row r="137813" ht="13.5" customHeight="1"/>
    <row r="137815" ht="13.5" customHeight="1"/>
    <row r="137817" ht="13.5" customHeight="1"/>
    <row r="137819" ht="13.5" customHeight="1"/>
    <row r="137821" ht="13.5" customHeight="1"/>
    <row r="137823" ht="13.5" customHeight="1"/>
    <row r="137825" ht="13.5" customHeight="1"/>
    <row r="137827" ht="13.5" customHeight="1"/>
    <row r="137829" ht="13.5" customHeight="1"/>
    <row r="137831" ht="13.5" customHeight="1"/>
    <row r="137833" ht="13.5" customHeight="1"/>
    <row r="137835" ht="13.5" customHeight="1"/>
    <row r="137837" ht="13.5" customHeight="1"/>
    <row r="137839" ht="13.5" customHeight="1"/>
    <row r="137841" ht="13.5" customHeight="1"/>
    <row r="137843" ht="13.5" customHeight="1"/>
    <row r="137845" ht="13.5" customHeight="1"/>
    <row r="137847" ht="13.5" customHeight="1"/>
    <row r="137849" ht="13.5" customHeight="1"/>
    <row r="137851" ht="13.5" customHeight="1"/>
    <row r="137853" ht="13.5" customHeight="1"/>
    <row r="137855" ht="13.5" customHeight="1"/>
    <row r="137857" ht="13.5" customHeight="1"/>
    <row r="137859" ht="13.5" customHeight="1"/>
    <row r="137861" ht="13.5" customHeight="1"/>
    <row r="137863" ht="13.5" customHeight="1"/>
    <row r="137865" ht="13.5" customHeight="1"/>
    <row r="137867" ht="13.5" customHeight="1"/>
    <row r="137869" ht="13.5" customHeight="1"/>
    <row r="137871" ht="13.5" customHeight="1"/>
    <row r="137873" ht="13.5" customHeight="1"/>
    <row r="137875" ht="13.5" customHeight="1"/>
    <row r="137877" ht="13.5" customHeight="1"/>
    <row r="137879" ht="13.5" customHeight="1"/>
    <row r="137881" ht="13.5" customHeight="1"/>
    <row r="137883" ht="13.5" customHeight="1"/>
    <row r="137885" ht="13.5" customHeight="1"/>
    <row r="137887" ht="13.5" customHeight="1"/>
    <row r="137889" ht="13.5" customHeight="1"/>
    <row r="137891" ht="13.5" customHeight="1"/>
    <row r="137893" ht="13.5" customHeight="1"/>
    <row r="137895" ht="13.5" customHeight="1"/>
    <row r="137897" ht="13.5" customHeight="1"/>
    <row r="137899" ht="13.5" customHeight="1"/>
    <row r="137901" ht="13.5" customHeight="1"/>
    <row r="137903" ht="13.5" customHeight="1"/>
    <row r="137905" ht="13.5" customHeight="1"/>
    <row r="137907" ht="13.5" customHeight="1"/>
    <row r="137909" ht="13.5" customHeight="1"/>
    <row r="137911" ht="13.5" customHeight="1"/>
    <row r="137913" ht="13.5" customHeight="1"/>
    <row r="137915" ht="13.5" customHeight="1"/>
    <row r="137917" ht="13.5" customHeight="1"/>
    <row r="137919" ht="13.5" customHeight="1"/>
    <row r="137921" ht="13.5" customHeight="1"/>
    <row r="137923" ht="13.5" customHeight="1"/>
    <row r="137925" ht="13.5" customHeight="1"/>
    <row r="137927" ht="13.5" customHeight="1"/>
    <row r="137929" ht="13.5" customHeight="1"/>
    <row r="137931" ht="13.5" customHeight="1"/>
    <row r="137933" ht="13.5" customHeight="1"/>
    <row r="137935" ht="13.5" customHeight="1"/>
    <row r="137937" ht="13.5" customHeight="1"/>
    <row r="137939" ht="13.5" customHeight="1"/>
    <row r="137941" ht="13.5" customHeight="1"/>
    <row r="137943" ht="13.5" customHeight="1"/>
    <row r="137945" ht="13.5" customHeight="1"/>
    <row r="137947" ht="13.5" customHeight="1"/>
    <row r="137949" ht="13.5" customHeight="1"/>
    <row r="137951" ht="13.5" customHeight="1"/>
    <row r="137953" ht="13.5" customHeight="1"/>
    <row r="137955" ht="13.5" customHeight="1"/>
    <row r="137957" ht="13.5" customHeight="1"/>
    <row r="137959" ht="13.5" customHeight="1"/>
    <row r="137961" ht="13.5" customHeight="1"/>
    <row r="137963" ht="13.5" customHeight="1"/>
    <row r="137965" ht="13.5" customHeight="1"/>
    <row r="137967" ht="13.5" customHeight="1"/>
    <row r="137969" ht="13.5" customHeight="1"/>
    <row r="137971" ht="13.5" customHeight="1"/>
    <row r="137973" ht="13.5" customHeight="1"/>
    <row r="137975" ht="13.5" customHeight="1"/>
    <row r="137977" ht="13.5" customHeight="1"/>
    <row r="137979" ht="13.5" customHeight="1"/>
    <row r="137981" ht="13.5" customHeight="1"/>
    <row r="137983" ht="13.5" customHeight="1"/>
    <row r="137985" ht="13.5" customHeight="1"/>
    <row r="137987" ht="13.5" customHeight="1"/>
    <row r="137989" ht="13.5" customHeight="1"/>
    <row r="137991" ht="13.5" customHeight="1"/>
    <row r="137993" ht="13.5" customHeight="1"/>
    <row r="137995" ht="13.5" customHeight="1"/>
    <row r="137997" ht="13.5" customHeight="1"/>
    <row r="137999" ht="13.5" customHeight="1"/>
    <row r="138001" ht="13.5" customHeight="1"/>
    <row r="138003" ht="13.5" customHeight="1"/>
    <row r="138005" ht="13.5" customHeight="1"/>
    <row r="138007" ht="13.5" customHeight="1"/>
    <row r="138009" ht="13.5" customHeight="1"/>
    <row r="138011" ht="13.5" customHeight="1"/>
    <row r="138013" ht="13.5" customHeight="1"/>
    <row r="138015" ht="13.5" customHeight="1"/>
    <row r="138017" ht="13.5" customHeight="1"/>
    <row r="138019" ht="13.5" customHeight="1"/>
    <row r="138021" ht="13.5" customHeight="1"/>
    <row r="138023" ht="13.5" customHeight="1"/>
    <row r="138025" ht="13.5" customHeight="1"/>
    <row r="138027" ht="13.5" customHeight="1"/>
    <row r="138029" ht="13.5" customHeight="1"/>
    <row r="138031" ht="13.5" customHeight="1"/>
    <row r="138033" ht="13.5" customHeight="1"/>
    <row r="138035" ht="13.5" customHeight="1"/>
    <row r="138037" ht="13.5" customHeight="1"/>
    <row r="138039" ht="13.5" customHeight="1"/>
    <row r="138041" ht="13.5" customHeight="1"/>
    <row r="138043" ht="13.5" customHeight="1"/>
    <row r="138045" ht="13.5" customHeight="1"/>
    <row r="138047" ht="13.5" customHeight="1"/>
    <row r="138049" ht="13.5" customHeight="1"/>
    <row r="138051" ht="13.5" customHeight="1"/>
    <row r="138053" ht="13.5" customHeight="1"/>
    <row r="138055" ht="13.5" customHeight="1"/>
    <row r="138057" ht="13.5" customHeight="1"/>
    <row r="138059" ht="13.5" customHeight="1"/>
    <row r="138061" ht="13.5" customHeight="1"/>
    <row r="138063" ht="13.5" customHeight="1"/>
    <row r="138065" ht="13.5" customHeight="1"/>
    <row r="138067" ht="13.5" customHeight="1"/>
    <row r="138069" ht="13.5" customHeight="1"/>
    <row r="138071" ht="13.5" customHeight="1"/>
    <row r="138073" ht="13.5" customHeight="1"/>
    <row r="138075" ht="13.5" customHeight="1"/>
    <row r="138077" ht="13.5" customHeight="1"/>
    <row r="138079" ht="13.5" customHeight="1"/>
    <row r="138081" ht="13.5" customHeight="1"/>
    <row r="138083" ht="13.5" customHeight="1"/>
    <row r="138085" ht="13.5" customHeight="1"/>
    <row r="138087" ht="13.5" customHeight="1"/>
    <row r="138089" ht="13.5" customHeight="1"/>
    <row r="138091" ht="13.5" customHeight="1"/>
    <row r="138093" ht="13.5" customHeight="1"/>
    <row r="138095" ht="13.5" customHeight="1"/>
    <row r="138097" ht="13.5" customHeight="1"/>
    <row r="138099" ht="13.5" customHeight="1"/>
    <row r="138101" ht="13.5" customHeight="1"/>
    <row r="138103" ht="13.5" customHeight="1"/>
    <row r="138105" ht="13.5" customHeight="1"/>
    <row r="138107" ht="13.5" customHeight="1"/>
    <row r="138109" ht="13.5" customHeight="1"/>
    <row r="138111" ht="13.5" customHeight="1"/>
    <row r="138113" ht="13.5" customHeight="1"/>
    <row r="138115" ht="13.5" customHeight="1"/>
    <row r="138117" ht="13.5" customHeight="1"/>
    <row r="138119" ht="13.5" customHeight="1"/>
    <row r="138121" ht="13.5" customHeight="1"/>
    <row r="138123" ht="13.5" customHeight="1"/>
    <row r="138125" ht="13.5" customHeight="1"/>
    <row r="138127" ht="13.5" customHeight="1"/>
    <row r="138129" ht="13.5" customHeight="1"/>
    <row r="138131" ht="13.5" customHeight="1"/>
    <row r="138133" ht="13.5" customHeight="1"/>
    <row r="138135" ht="13.5" customHeight="1"/>
    <row r="138137" ht="13.5" customHeight="1"/>
    <row r="138139" ht="13.5" customHeight="1"/>
    <row r="138141" ht="13.5" customHeight="1"/>
    <row r="138143" ht="13.5" customHeight="1"/>
    <row r="138145" ht="13.5" customHeight="1"/>
    <row r="138147" ht="13.5" customHeight="1"/>
    <row r="138149" ht="13.5" customHeight="1"/>
    <row r="138151" ht="13.5" customHeight="1"/>
    <row r="138153" ht="13.5" customHeight="1"/>
    <row r="138155" ht="13.5" customHeight="1"/>
    <row r="138157" ht="13.5" customHeight="1"/>
    <row r="138159" ht="13.5" customHeight="1"/>
    <row r="138161" ht="13.5" customHeight="1"/>
    <row r="138163" ht="13.5" customHeight="1"/>
    <row r="138165" ht="13.5" customHeight="1"/>
    <row r="138167" ht="13.5" customHeight="1"/>
    <row r="138169" ht="13.5" customHeight="1"/>
    <row r="138171" ht="13.5" customHeight="1"/>
    <row r="138173" ht="13.5" customHeight="1"/>
    <row r="138175" ht="13.5" customHeight="1"/>
    <row r="138177" ht="13.5" customHeight="1"/>
    <row r="138179" ht="13.5" customHeight="1"/>
    <row r="138181" ht="13.5" customHeight="1"/>
    <row r="138183" ht="13.5" customHeight="1"/>
    <row r="138185" ht="13.5" customHeight="1"/>
    <row r="138187" ht="13.5" customHeight="1"/>
    <row r="138189" ht="13.5" customHeight="1"/>
    <row r="138191" ht="13.5" customHeight="1"/>
    <row r="138193" ht="13.5" customHeight="1"/>
    <row r="138195" ht="13.5" customHeight="1"/>
    <row r="138197" ht="13.5" customHeight="1"/>
    <row r="138199" ht="13.5" customHeight="1"/>
    <row r="138201" ht="13.5" customHeight="1"/>
    <row r="138203" ht="13.5" customHeight="1"/>
    <row r="138205" ht="13.5" customHeight="1"/>
    <row r="138207" ht="13.5" customHeight="1"/>
    <row r="138209" ht="13.5" customHeight="1"/>
    <row r="138211" ht="13.5" customHeight="1"/>
    <row r="138213" ht="13.5" customHeight="1"/>
    <row r="138215" ht="13.5" customHeight="1"/>
    <row r="138217" ht="13.5" customHeight="1"/>
    <row r="138219" ht="13.5" customHeight="1"/>
    <row r="138221" ht="13.5" customHeight="1"/>
    <row r="138223" ht="13.5" customHeight="1"/>
    <row r="138225" ht="13.5" customHeight="1"/>
    <row r="138227" ht="13.5" customHeight="1"/>
    <row r="138229" ht="13.5" customHeight="1"/>
    <row r="138231" ht="13.5" customHeight="1"/>
    <row r="138233" ht="13.5" customHeight="1"/>
    <row r="138235" ht="13.5" customHeight="1"/>
    <row r="138237" ht="13.5" customHeight="1"/>
    <row r="138239" ht="13.5" customHeight="1"/>
    <row r="138241" ht="13.5" customHeight="1"/>
    <row r="138243" ht="13.5" customHeight="1"/>
    <row r="138245" ht="13.5" customHeight="1"/>
    <row r="138247" ht="13.5" customHeight="1"/>
    <row r="138249" ht="13.5" customHeight="1"/>
    <row r="138251" ht="13.5" customHeight="1"/>
    <row r="138253" ht="13.5" customHeight="1"/>
    <row r="138255" ht="13.5" customHeight="1"/>
    <row r="138257" ht="13.5" customHeight="1"/>
    <row r="138259" ht="13.5" customHeight="1"/>
    <row r="138261" ht="13.5" customHeight="1"/>
    <row r="138263" ht="13.5" customHeight="1"/>
    <row r="138265" ht="13.5" customHeight="1"/>
    <row r="138267" ht="13.5" customHeight="1"/>
    <row r="138269" ht="13.5" customHeight="1"/>
    <row r="138271" ht="13.5" customHeight="1"/>
    <row r="138273" ht="13.5" customHeight="1"/>
    <row r="138275" ht="13.5" customHeight="1"/>
    <row r="138277" ht="13.5" customHeight="1"/>
    <row r="138279" ht="13.5" customHeight="1"/>
    <row r="138281" ht="13.5" customHeight="1"/>
    <row r="138283" ht="13.5" customHeight="1"/>
    <row r="138285" ht="13.5" customHeight="1"/>
    <row r="138287" ht="13.5" customHeight="1"/>
    <row r="138289" ht="13.5" customHeight="1"/>
    <row r="138291" ht="13.5" customHeight="1"/>
    <row r="138293" ht="13.5" customHeight="1"/>
    <row r="138295" ht="13.5" customHeight="1"/>
    <row r="138297" ht="13.5" customHeight="1"/>
    <row r="138299" ht="13.5" customHeight="1"/>
    <row r="138301" ht="13.5" customHeight="1"/>
    <row r="138303" ht="13.5" customHeight="1"/>
    <row r="138305" ht="13.5" customHeight="1"/>
    <row r="138307" ht="13.5" customHeight="1"/>
    <row r="138309" ht="13.5" customHeight="1"/>
    <row r="138311" ht="13.5" customHeight="1"/>
    <row r="138313" ht="13.5" customHeight="1"/>
    <row r="138315" ht="13.5" customHeight="1"/>
    <row r="138317" ht="13.5" customHeight="1"/>
    <row r="138319" ht="13.5" customHeight="1"/>
    <row r="138321" ht="13.5" customHeight="1"/>
    <row r="138323" ht="13.5" customHeight="1"/>
    <row r="138325" ht="13.5" customHeight="1"/>
    <row r="138327" ht="13.5" customHeight="1"/>
    <row r="138329" ht="13.5" customHeight="1"/>
    <row r="138331" ht="13.5" customHeight="1"/>
    <row r="138333" ht="13.5" customHeight="1"/>
    <row r="138335" ht="13.5" customHeight="1"/>
    <row r="138337" ht="13.5" customHeight="1"/>
    <row r="138339" ht="13.5" customHeight="1"/>
    <row r="138341" ht="13.5" customHeight="1"/>
    <row r="138343" ht="13.5" customHeight="1"/>
    <row r="138345" ht="13.5" customHeight="1"/>
    <row r="138347" ht="13.5" customHeight="1"/>
    <row r="138349" ht="13.5" customHeight="1"/>
    <row r="138351" ht="13.5" customHeight="1"/>
    <row r="138353" ht="13.5" customHeight="1"/>
    <row r="138355" ht="13.5" customHeight="1"/>
    <row r="138357" ht="13.5" customHeight="1"/>
    <row r="138359" ht="13.5" customHeight="1"/>
    <row r="138361" ht="13.5" customHeight="1"/>
    <row r="138363" ht="13.5" customHeight="1"/>
    <row r="138365" ht="13.5" customHeight="1"/>
    <row r="138367" ht="13.5" customHeight="1"/>
    <row r="138369" ht="13.5" customHeight="1"/>
    <row r="138371" ht="13.5" customHeight="1"/>
    <row r="138373" ht="13.5" customHeight="1"/>
    <row r="138375" ht="13.5" customHeight="1"/>
    <row r="138377" ht="13.5" customHeight="1"/>
    <row r="138379" ht="13.5" customHeight="1"/>
    <row r="138381" ht="13.5" customHeight="1"/>
    <row r="138383" ht="13.5" customHeight="1"/>
    <row r="138385" ht="13.5" customHeight="1"/>
    <row r="138387" ht="13.5" customHeight="1"/>
    <row r="138389" ht="13.5" customHeight="1"/>
    <row r="138391" ht="13.5" customHeight="1"/>
    <row r="138393" ht="13.5" customHeight="1"/>
    <row r="138395" ht="13.5" customHeight="1"/>
    <row r="138397" ht="13.5" customHeight="1"/>
    <row r="138399" ht="13.5" customHeight="1"/>
    <row r="138401" ht="13.5" customHeight="1"/>
    <row r="138403" ht="13.5" customHeight="1"/>
    <row r="138405" ht="13.5" customHeight="1"/>
    <row r="138407" ht="13.5" customHeight="1"/>
    <row r="138409" ht="13.5" customHeight="1"/>
    <row r="138411" ht="13.5" customHeight="1"/>
    <row r="138413" ht="13.5" customHeight="1"/>
    <row r="138415" ht="13.5" customHeight="1"/>
    <row r="138417" ht="13.5" customHeight="1"/>
    <row r="138419" ht="13.5" customHeight="1"/>
    <row r="138421" ht="13.5" customHeight="1"/>
    <row r="138423" ht="13.5" customHeight="1"/>
    <row r="138425" ht="13.5" customHeight="1"/>
    <row r="138427" ht="13.5" customHeight="1"/>
    <row r="138429" ht="13.5" customHeight="1"/>
    <row r="138431" ht="13.5" customHeight="1"/>
    <row r="138433" ht="13.5" customHeight="1"/>
    <row r="138435" ht="13.5" customHeight="1"/>
    <row r="138437" ht="13.5" customHeight="1"/>
    <row r="138439" ht="13.5" customHeight="1"/>
    <row r="138441" ht="13.5" customHeight="1"/>
    <row r="138443" ht="13.5" customHeight="1"/>
    <row r="138445" ht="13.5" customHeight="1"/>
    <row r="138447" ht="13.5" customHeight="1"/>
    <row r="138449" ht="13.5" customHeight="1"/>
    <row r="138451" ht="13.5" customHeight="1"/>
    <row r="138453" ht="13.5" customHeight="1"/>
    <row r="138455" ht="13.5" customHeight="1"/>
    <row r="138457" ht="13.5" customHeight="1"/>
    <row r="138459" ht="13.5" customHeight="1"/>
    <row r="138461" ht="13.5" customHeight="1"/>
    <row r="138463" ht="13.5" customHeight="1"/>
    <row r="138465" ht="13.5" customHeight="1"/>
    <row r="138467" ht="13.5" customHeight="1"/>
    <row r="138469" ht="13.5" customHeight="1"/>
    <row r="138471" ht="13.5" customHeight="1"/>
    <row r="138473" ht="13.5" customHeight="1"/>
    <row r="138475" ht="13.5" customHeight="1"/>
    <row r="138477" ht="13.5" customHeight="1"/>
    <row r="138479" ht="13.5" customHeight="1"/>
    <row r="138481" ht="13.5" customHeight="1"/>
    <row r="138483" ht="13.5" customHeight="1"/>
    <row r="138485" ht="13.5" customHeight="1"/>
    <row r="138487" ht="13.5" customHeight="1"/>
    <row r="138489" ht="13.5" customHeight="1"/>
    <row r="138491" ht="13.5" customHeight="1"/>
    <row r="138493" ht="13.5" customHeight="1"/>
    <row r="138495" ht="13.5" customHeight="1"/>
    <row r="138497" ht="13.5" customHeight="1"/>
    <row r="138499" ht="13.5" customHeight="1"/>
    <row r="138501" ht="13.5" customHeight="1"/>
    <row r="138503" ht="13.5" customHeight="1"/>
    <row r="138505" ht="13.5" customHeight="1"/>
    <row r="138507" ht="13.5" customHeight="1"/>
    <row r="138509" ht="13.5" customHeight="1"/>
    <row r="138511" ht="13.5" customHeight="1"/>
    <row r="138513" ht="13.5" customHeight="1"/>
    <row r="138515" ht="13.5" customHeight="1"/>
    <row r="138517" ht="13.5" customHeight="1"/>
    <row r="138519" ht="13.5" customHeight="1"/>
    <row r="138521" ht="13.5" customHeight="1"/>
    <row r="138523" ht="13.5" customHeight="1"/>
    <row r="138525" ht="13.5" customHeight="1"/>
    <row r="138527" ht="13.5" customHeight="1"/>
    <row r="138529" ht="13.5" customHeight="1"/>
    <row r="138531" ht="13.5" customHeight="1"/>
    <row r="138533" ht="13.5" customHeight="1"/>
    <row r="138535" ht="13.5" customHeight="1"/>
    <row r="138537" ht="13.5" customHeight="1"/>
    <row r="138539" ht="13.5" customHeight="1"/>
    <row r="138541" ht="13.5" customHeight="1"/>
    <row r="138543" ht="13.5" customHeight="1"/>
    <row r="138545" ht="13.5" customHeight="1"/>
    <row r="138547" ht="13.5" customHeight="1"/>
    <row r="138549" ht="13.5" customHeight="1"/>
    <row r="138551" ht="13.5" customHeight="1"/>
    <row r="138553" ht="13.5" customHeight="1"/>
    <row r="138555" ht="13.5" customHeight="1"/>
    <row r="138557" ht="13.5" customHeight="1"/>
    <row r="138559" ht="13.5" customHeight="1"/>
    <row r="138561" ht="13.5" customHeight="1"/>
    <row r="138563" ht="13.5" customHeight="1"/>
    <row r="138565" ht="13.5" customHeight="1"/>
    <row r="138567" ht="13.5" customHeight="1"/>
    <row r="138569" ht="13.5" customHeight="1"/>
    <row r="138571" ht="13.5" customHeight="1"/>
    <row r="138573" ht="13.5" customHeight="1"/>
    <row r="138575" ht="13.5" customHeight="1"/>
    <row r="138577" ht="13.5" customHeight="1"/>
    <row r="138579" ht="13.5" customHeight="1"/>
    <row r="138581" ht="13.5" customHeight="1"/>
    <row r="138583" ht="13.5" customHeight="1"/>
    <row r="138585" ht="13.5" customHeight="1"/>
    <row r="138587" ht="13.5" customHeight="1"/>
    <row r="138589" ht="13.5" customHeight="1"/>
    <row r="138591" ht="13.5" customHeight="1"/>
    <row r="138593" ht="13.5" customHeight="1"/>
    <row r="138595" ht="13.5" customHeight="1"/>
    <row r="138597" ht="13.5" customHeight="1"/>
    <row r="138599" ht="13.5" customHeight="1"/>
    <row r="138601" ht="13.5" customHeight="1"/>
    <row r="138603" ht="13.5" customHeight="1"/>
    <row r="138605" ht="13.5" customHeight="1"/>
    <row r="138607" ht="13.5" customHeight="1"/>
    <row r="138609" ht="13.5" customHeight="1"/>
    <row r="138611" ht="13.5" customHeight="1"/>
    <row r="138613" ht="13.5" customHeight="1"/>
    <row r="138615" ht="13.5" customHeight="1"/>
    <row r="138617" ht="13.5" customHeight="1"/>
    <row r="138619" ht="13.5" customHeight="1"/>
    <row r="138621" ht="13.5" customHeight="1"/>
    <row r="138623" ht="13.5" customHeight="1"/>
    <row r="138625" ht="13.5" customHeight="1"/>
    <row r="138627" ht="13.5" customHeight="1"/>
    <row r="138629" ht="13.5" customHeight="1"/>
    <row r="138631" ht="13.5" customHeight="1"/>
    <row r="138633" ht="13.5" customHeight="1"/>
    <row r="138635" ht="13.5" customHeight="1"/>
    <row r="138637" ht="13.5" customHeight="1"/>
    <row r="138639" ht="13.5" customHeight="1"/>
    <row r="138641" ht="13.5" customHeight="1"/>
    <row r="138643" ht="13.5" customHeight="1"/>
    <row r="138645" ht="13.5" customHeight="1"/>
    <row r="138647" ht="13.5" customHeight="1"/>
    <row r="138649" ht="13.5" customHeight="1"/>
    <row r="138651" ht="13.5" customHeight="1"/>
    <row r="138653" ht="13.5" customHeight="1"/>
    <row r="138655" ht="13.5" customHeight="1"/>
    <row r="138657" ht="13.5" customHeight="1"/>
    <row r="138659" ht="13.5" customHeight="1"/>
    <row r="138661" ht="13.5" customHeight="1"/>
    <row r="138663" ht="13.5" customHeight="1"/>
    <row r="138665" ht="13.5" customHeight="1"/>
    <row r="138667" ht="13.5" customHeight="1"/>
    <row r="138669" ht="13.5" customHeight="1"/>
    <row r="138671" ht="13.5" customHeight="1"/>
    <row r="138673" ht="13.5" customHeight="1"/>
    <row r="138675" ht="13.5" customHeight="1"/>
    <row r="138677" ht="13.5" customHeight="1"/>
    <row r="138679" ht="13.5" customHeight="1"/>
    <row r="138681" ht="13.5" customHeight="1"/>
    <row r="138683" ht="13.5" customHeight="1"/>
    <row r="138685" ht="13.5" customHeight="1"/>
    <row r="138687" ht="13.5" customHeight="1"/>
    <row r="138689" ht="13.5" customHeight="1"/>
    <row r="138691" ht="13.5" customHeight="1"/>
    <row r="138693" ht="13.5" customHeight="1"/>
    <row r="138695" ht="13.5" customHeight="1"/>
    <row r="138697" ht="13.5" customHeight="1"/>
    <row r="138699" ht="13.5" customHeight="1"/>
    <row r="138701" ht="13.5" customHeight="1"/>
    <row r="138703" ht="13.5" customHeight="1"/>
    <row r="138705" ht="13.5" customHeight="1"/>
    <row r="138707" ht="13.5" customHeight="1"/>
    <row r="138709" ht="13.5" customHeight="1"/>
    <row r="138711" ht="13.5" customHeight="1"/>
    <row r="138713" ht="13.5" customHeight="1"/>
    <row r="138715" ht="13.5" customHeight="1"/>
    <row r="138717" ht="13.5" customHeight="1"/>
    <row r="138719" ht="13.5" customHeight="1"/>
    <row r="138721" ht="13.5" customHeight="1"/>
    <row r="138723" ht="13.5" customHeight="1"/>
    <row r="138725" ht="13.5" customHeight="1"/>
    <row r="138727" ht="13.5" customHeight="1"/>
    <row r="138729" ht="13.5" customHeight="1"/>
    <row r="138731" ht="13.5" customHeight="1"/>
    <row r="138733" ht="13.5" customHeight="1"/>
    <row r="138735" ht="13.5" customHeight="1"/>
    <row r="138737" ht="13.5" customHeight="1"/>
    <row r="138739" ht="13.5" customHeight="1"/>
    <row r="138741" ht="13.5" customHeight="1"/>
    <row r="138743" ht="13.5" customHeight="1"/>
    <row r="138745" ht="13.5" customHeight="1"/>
    <row r="138747" ht="13.5" customHeight="1"/>
    <row r="138749" ht="13.5" customHeight="1"/>
    <row r="138751" ht="13.5" customHeight="1"/>
    <row r="138753" ht="13.5" customHeight="1"/>
    <row r="138755" ht="13.5" customHeight="1"/>
    <row r="138757" ht="13.5" customHeight="1"/>
    <row r="138759" ht="13.5" customHeight="1"/>
    <row r="138761" ht="13.5" customHeight="1"/>
    <row r="138763" ht="13.5" customHeight="1"/>
    <row r="138765" ht="13.5" customHeight="1"/>
    <row r="138767" ht="13.5" customHeight="1"/>
    <row r="138769" ht="13.5" customHeight="1"/>
    <row r="138771" ht="13.5" customHeight="1"/>
    <row r="138773" ht="13.5" customHeight="1"/>
    <row r="138775" ht="13.5" customHeight="1"/>
    <row r="138777" ht="13.5" customHeight="1"/>
    <row r="138779" ht="13.5" customHeight="1"/>
    <row r="138781" ht="13.5" customHeight="1"/>
    <row r="138783" ht="13.5" customHeight="1"/>
    <row r="138785" ht="13.5" customHeight="1"/>
    <row r="138787" ht="13.5" customHeight="1"/>
    <row r="138789" ht="13.5" customHeight="1"/>
    <row r="138791" ht="13.5" customHeight="1"/>
    <row r="138793" ht="13.5" customHeight="1"/>
    <row r="138795" ht="13.5" customHeight="1"/>
    <row r="138797" ht="13.5" customHeight="1"/>
    <row r="138799" ht="13.5" customHeight="1"/>
    <row r="138801" ht="13.5" customHeight="1"/>
    <row r="138803" ht="13.5" customHeight="1"/>
    <row r="138805" ht="13.5" customHeight="1"/>
    <row r="138807" ht="13.5" customHeight="1"/>
    <row r="138809" ht="13.5" customHeight="1"/>
    <row r="138811" ht="13.5" customHeight="1"/>
    <row r="138813" ht="13.5" customHeight="1"/>
    <row r="138815" ht="13.5" customHeight="1"/>
    <row r="138817" ht="13.5" customHeight="1"/>
    <row r="138819" ht="13.5" customHeight="1"/>
    <row r="138821" ht="13.5" customHeight="1"/>
    <row r="138823" ht="13.5" customHeight="1"/>
    <row r="138825" ht="13.5" customHeight="1"/>
    <row r="138827" ht="13.5" customHeight="1"/>
    <row r="138829" ht="13.5" customHeight="1"/>
    <row r="138831" ht="13.5" customHeight="1"/>
    <row r="138833" ht="13.5" customHeight="1"/>
    <row r="138835" ht="13.5" customHeight="1"/>
    <row r="138837" ht="13.5" customHeight="1"/>
    <row r="138839" ht="13.5" customHeight="1"/>
    <row r="138841" ht="13.5" customHeight="1"/>
    <row r="138843" ht="13.5" customHeight="1"/>
    <row r="138845" ht="13.5" customHeight="1"/>
    <row r="138847" ht="13.5" customHeight="1"/>
    <row r="138849" ht="13.5" customHeight="1"/>
    <row r="138851" ht="13.5" customHeight="1"/>
    <row r="138853" ht="13.5" customHeight="1"/>
    <row r="138855" ht="13.5" customHeight="1"/>
    <row r="138857" ht="13.5" customHeight="1"/>
    <row r="138859" ht="13.5" customHeight="1"/>
    <row r="138861" ht="13.5" customHeight="1"/>
    <row r="138863" ht="13.5" customHeight="1"/>
    <row r="138865" ht="13.5" customHeight="1"/>
    <row r="138867" ht="13.5" customHeight="1"/>
    <row r="138869" ht="13.5" customHeight="1"/>
    <row r="138871" ht="13.5" customHeight="1"/>
    <row r="138873" ht="13.5" customHeight="1"/>
    <row r="138875" ht="13.5" customHeight="1"/>
    <row r="138877" ht="13.5" customHeight="1"/>
    <row r="138879" ht="13.5" customHeight="1"/>
    <row r="138881" ht="13.5" customHeight="1"/>
    <row r="138883" ht="13.5" customHeight="1"/>
    <row r="138885" ht="13.5" customHeight="1"/>
    <row r="138887" ht="13.5" customHeight="1"/>
    <row r="138889" ht="13.5" customHeight="1"/>
    <row r="138891" ht="13.5" customHeight="1"/>
    <row r="138893" ht="13.5" customHeight="1"/>
    <row r="138895" ht="13.5" customHeight="1"/>
    <row r="138897" ht="13.5" customHeight="1"/>
    <row r="138899" ht="13.5" customHeight="1"/>
    <row r="138901" ht="13.5" customHeight="1"/>
    <row r="138903" ht="13.5" customHeight="1"/>
    <row r="138905" ht="13.5" customHeight="1"/>
    <row r="138907" ht="13.5" customHeight="1"/>
    <row r="138909" ht="13.5" customHeight="1"/>
    <row r="138911" ht="13.5" customHeight="1"/>
    <row r="138913" ht="13.5" customHeight="1"/>
    <row r="138915" ht="13.5" customHeight="1"/>
    <row r="138917" ht="13.5" customHeight="1"/>
    <row r="138919" ht="13.5" customHeight="1"/>
    <row r="138921" ht="13.5" customHeight="1"/>
    <row r="138923" ht="13.5" customHeight="1"/>
    <row r="138925" ht="13.5" customHeight="1"/>
    <row r="138927" ht="13.5" customHeight="1"/>
    <row r="138929" ht="13.5" customHeight="1"/>
    <row r="138931" ht="13.5" customHeight="1"/>
    <row r="138933" ht="13.5" customHeight="1"/>
    <row r="138935" ht="13.5" customHeight="1"/>
    <row r="138937" ht="13.5" customHeight="1"/>
    <row r="138939" ht="13.5" customHeight="1"/>
    <row r="138941" ht="13.5" customHeight="1"/>
    <row r="138943" ht="13.5" customHeight="1"/>
    <row r="138945" ht="13.5" customHeight="1"/>
    <row r="138947" ht="13.5" customHeight="1"/>
    <row r="138949" ht="13.5" customHeight="1"/>
    <row r="138951" ht="13.5" customHeight="1"/>
    <row r="138953" ht="13.5" customHeight="1"/>
    <row r="138955" ht="13.5" customHeight="1"/>
    <row r="138957" ht="13.5" customHeight="1"/>
    <row r="138959" ht="13.5" customHeight="1"/>
    <row r="138961" ht="13.5" customHeight="1"/>
    <row r="138963" ht="13.5" customHeight="1"/>
    <row r="138965" ht="13.5" customHeight="1"/>
    <row r="138967" ht="13.5" customHeight="1"/>
    <row r="138969" ht="13.5" customHeight="1"/>
    <row r="138971" ht="13.5" customHeight="1"/>
    <row r="138973" ht="13.5" customHeight="1"/>
    <row r="138975" ht="13.5" customHeight="1"/>
    <row r="138977" ht="13.5" customHeight="1"/>
    <row r="138979" ht="13.5" customHeight="1"/>
    <row r="138981" ht="13.5" customHeight="1"/>
    <row r="138983" ht="13.5" customHeight="1"/>
    <row r="138985" ht="13.5" customHeight="1"/>
    <row r="138987" ht="13.5" customHeight="1"/>
    <row r="138989" ht="13.5" customHeight="1"/>
    <row r="138991" ht="13.5" customHeight="1"/>
    <row r="138993" ht="13.5" customHeight="1"/>
    <row r="138995" ht="13.5" customHeight="1"/>
    <row r="138997" ht="13.5" customHeight="1"/>
    <row r="138999" ht="13.5" customHeight="1"/>
    <row r="139001" ht="13.5" customHeight="1"/>
    <row r="139003" ht="13.5" customHeight="1"/>
    <row r="139005" ht="13.5" customHeight="1"/>
    <row r="139007" ht="13.5" customHeight="1"/>
    <row r="139009" ht="13.5" customHeight="1"/>
    <row r="139011" ht="13.5" customHeight="1"/>
    <row r="139013" ht="13.5" customHeight="1"/>
    <row r="139015" ht="13.5" customHeight="1"/>
    <row r="139017" ht="13.5" customHeight="1"/>
    <row r="139019" ht="13.5" customHeight="1"/>
    <row r="139021" ht="13.5" customHeight="1"/>
    <row r="139023" ht="13.5" customHeight="1"/>
    <row r="139025" ht="13.5" customHeight="1"/>
    <row r="139027" ht="13.5" customHeight="1"/>
    <row r="139029" ht="13.5" customHeight="1"/>
    <row r="139031" ht="13.5" customHeight="1"/>
    <row r="139033" ht="13.5" customHeight="1"/>
    <row r="139035" ht="13.5" customHeight="1"/>
    <row r="139037" ht="13.5" customHeight="1"/>
    <row r="139039" ht="13.5" customHeight="1"/>
    <row r="139041" ht="13.5" customHeight="1"/>
    <row r="139043" ht="13.5" customHeight="1"/>
    <row r="139045" ht="13.5" customHeight="1"/>
    <row r="139047" ht="13.5" customHeight="1"/>
    <row r="139049" ht="13.5" customHeight="1"/>
    <row r="139051" ht="13.5" customHeight="1"/>
    <row r="139053" ht="13.5" customHeight="1"/>
    <row r="139055" ht="13.5" customHeight="1"/>
    <row r="139057" ht="13.5" customHeight="1"/>
    <row r="139059" ht="13.5" customHeight="1"/>
    <row r="139061" ht="13.5" customHeight="1"/>
    <row r="139063" ht="13.5" customHeight="1"/>
    <row r="139065" ht="13.5" customHeight="1"/>
    <row r="139067" ht="13.5" customHeight="1"/>
    <row r="139069" ht="13.5" customHeight="1"/>
    <row r="139071" ht="13.5" customHeight="1"/>
    <row r="139073" ht="13.5" customHeight="1"/>
    <row r="139075" ht="13.5" customHeight="1"/>
    <row r="139077" ht="13.5" customHeight="1"/>
    <row r="139079" ht="13.5" customHeight="1"/>
    <row r="139081" ht="13.5" customHeight="1"/>
    <row r="139083" ht="13.5" customHeight="1"/>
    <row r="139085" ht="13.5" customHeight="1"/>
    <row r="139087" ht="13.5" customHeight="1"/>
    <row r="139089" ht="13.5" customHeight="1"/>
    <row r="139091" ht="13.5" customHeight="1"/>
    <row r="139093" ht="13.5" customHeight="1"/>
    <row r="139095" ht="13.5" customHeight="1"/>
    <row r="139097" ht="13.5" customHeight="1"/>
    <row r="139099" ht="13.5" customHeight="1"/>
    <row r="139101" ht="13.5" customHeight="1"/>
    <row r="139103" ht="13.5" customHeight="1"/>
    <row r="139105" ht="13.5" customHeight="1"/>
    <row r="139107" ht="13.5" customHeight="1"/>
    <row r="139109" ht="13.5" customHeight="1"/>
    <row r="139111" ht="13.5" customHeight="1"/>
    <row r="139113" ht="13.5" customHeight="1"/>
    <row r="139115" ht="13.5" customHeight="1"/>
    <row r="139117" ht="13.5" customHeight="1"/>
    <row r="139119" ht="13.5" customHeight="1"/>
    <row r="139121" ht="13.5" customHeight="1"/>
    <row r="139123" ht="13.5" customHeight="1"/>
    <row r="139125" ht="13.5" customHeight="1"/>
    <row r="139127" ht="13.5" customHeight="1"/>
    <row r="139129" ht="13.5" customHeight="1"/>
    <row r="139131" ht="13.5" customHeight="1"/>
    <row r="139133" ht="13.5" customHeight="1"/>
    <row r="139135" ht="13.5" customHeight="1"/>
    <row r="139137" ht="13.5" customHeight="1"/>
    <row r="139139" ht="13.5" customHeight="1"/>
    <row r="139141" ht="13.5" customHeight="1"/>
    <row r="139143" ht="13.5" customHeight="1"/>
    <row r="139145" ht="13.5" customHeight="1"/>
    <row r="139147" ht="13.5" customHeight="1"/>
    <row r="139149" ht="13.5" customHeight="1"/>
    <row r="139151" ht="13.5" customHeight="1"/>
    <row r="139153" ht="13.5" customHeight="1"/>
    <row r="139155" ht="13.5" customHeight="1"/>
    <row r="139157" ht="13.5" customHeight="1"/>
    <row r="139159" ht="13.5" customHeight="1"/>
    <row r="139161" ht="13.5" customHeight="1"/>
    <row r="139163" ht="13.5" customHeight="1"/>
    <row r="139165" ht="13.5" customHeight="1"/>
    <row r="139167" ht="13.5" customHeight="1"/>
    <row r="139169" ht="13.5" customHeight="1"/>
    <row r="139171" ht="13.5" customHeight="1"/>
    <row r="139173" ht="13.5" customHeight="1"/>
    <row r="139175" ht="13.5" customHeight="1"/>
    <row r="139177" ht="13.5" customHeight="1"/>
    <row r="139179" ht="13.5" customHeight="1"/>
    <row r="139181" ht="13.5" customHeight="1"/>
    <row r="139183" ht="13.5" customHeight="1"/>
    <row r="139185" ht="13.5" customHeight="1"/>
    <row r="139187" ht="13.5" customHeight="1"/>
    <row r="139189" ht="13.5" customHeight="1"/>
    <row r="139191" ht="13.5" customHeight="1"/>
    <row r="139193" ht="13.5" customHeight="1"/>
    <row r="139195" ht="13.5" customHeight="1"/>
    <row r="139197" ht="13.5" customHeight="1"/>
    <row r="139199" ht="13.5" customHeight="1"/>
    <row r="139201" ht="13.5" customHeight="1"/>
    <row r="139203" ht="13.5" customHeight="1"/>
    <row r="139205" ht="13.5" customHeight="1"/>
    <row r="139207" ht="13.5" customHeight="1"/>
    <row r="139209" ht="13.5" customHeight="1"/>
    <row r="139211" ht="13.5" customHeight="1"/>
    <row r="139213" ht="13.5" customHeight="1"/>
    <row r="139215" ht="13.5" customHeight="1"/>
    <row r="139217" ht="13.5" customHeight="1"/>
    <row r="139219" ht="13.5" customHeight="1"/>
    <row r="139221" ht="13.5" customHeight="1"/>
    <row r="139223" ht="13.5" customHeight="1"/>
    <row r="139225" ht="13.5" customHeight="1"/>
    <row r="139227" ht="13.5" customHeight="1"/>
    <row r="139229" ht="13.5" customHeight="1"/>
    <row r="139231" ht="13.5" customHeight="1"/>
    <row r="139233" ht="13.5" customHeight="1"/>
    <row r="139235" ht="13.5" customHeight="1"/>
    <row r="139237" ht="13.5" customHeight="1"/>
    <row r="139239" ht="13.5" customHeight="1"/>
    <row r="139241" ht="13.5" customHeight="1"/>
    <row r="139243" ht="13.5" customHeight="1"/>
    <row r="139245" ht="13.5" customHeight="1"/>
    <row r="139247" ht="13.5" customHeight="1"/>
    <row r="139249" ht="13.5" customHeight="1"/>
    <row r="139251" ht="13.5" customHeight="1"/>
    <row r="139253" ht="13.5" customHeight="1"/>
    <row r="139255" ht="13.5" customHeight="1"/>
    <row r="139257" ht="13.5" customHeight="1"/>
    <row r="139259" ht="13.5" customHeight="1"/>
    <row r="139261" ht="13.5" customHeight="1"/>
    <row r="139263" ht="13.5" customHeight="1"/>
    <row r="139265" ht="13.5" customHeight="1"/>
    <row r="139267" ht="13.5" customHeight="1"/>
    <row r="139269" ht="13.5" customHeight="1"/>
    <row r="139271" ht="13.5" customHeight="1"/>
    <row r="139273" ht="13.5" customHeight="1"/>
    <row r="139275" ht="13.5" customHeight="1"/>
    <row r="139277" ht="13.5" customHeight="1"/>
    <row r="139279" ht="13.5" customHeight="1"/>
    <row r="139281" ht="13.5" customHeight="1"/>
    <row r="139283" ht="13.5" customHeight="1"/>
    <row r="139285" ht="13.5" customHeight="1"/>
    <row r="139287" ht="13.5" customHeight="1"/>
    <row r="139289" ht="13.5" customHeight="1"/>
    <row r="139291" ht="13.5" customHeight="1"/>
    <row r="139293" ht="13.5" customHeight="1"/>
    <row r="139295" ht="13.5" customHeight="1"/>
    <row r="139297" ht="13.5" customHeight="1"/>
    <row r="139299" ht="13.5" customHeight="1"/>
    <row r="139301" ht="13.5" customHeight="1"/>
    <row r="139303" ht="13.5" customHeight="1"/>
    <row r="139305" ht="13.5" customHeight="1"/>
    <row r="139307" ht="13.5" customHeight="1"/>
    <row r="139309" ht="13.5" customHeight="1"/>
    <row r="139311" ht="13.5" customHeight="1"/>
    <row r="139313" ht="13.5" customHeight="1"/>
    <row r="139315" ht="13.5" customHeight="1"/>
    <row r="139317" ht="13.5" customHeight="1"/>
    <row r="139319" ht="13.5" customHeight="1"/>
    <row r="139321" ht="13.5" customHeight="1"/>
    <row r="139323" ht="13.5" customHeight="1"/>
    <row r="139325" ht="13.5" customHeight="1"/>
    <row r="139327" ht="13.5" customHeight="1"/>
    <row r="139329" ht="13.5" customHeight="1"/>
    <row r="139331" ht="13.5" customHeight="1"/>
    <row r="139333" ht="13.5" customHeight="1"/>
    <row r="139335" ht="13.5" customHeight="1"/>
    <row r="139337" ht="13.5" customHeight="1"/>
    <row r="139339" ht="13.5" customHeight="1"/>
    <row r="139341" ht="13.5" customHeight="1"/>
    <row r="139343" ht="13.5" customHeight="1"/>
    <row r="139345" ht="13.5" customHeight="1"/>
    <row r="139347" ht="13.5" customHeight="1"/>
    <row r="139349" ht="13.5" customHeight="1"/>
    <row r="139351" ht="13.5" customHeight="1"/>
    <row r="139353" ht="13.5" customHeight="1"/>
    <row r="139355" ht="13.5" customHeight="1"/>
    <row r="139357" ht="13.5" customHeight="1"/>
    <row r="139359" ht="13.5" customHeight="1"/>
    <row r="139361" ht="13.5" customHeight="1"/>
    <row r="139363" ht="13.5" customHeight="1"/>
    <row r="139365" ht="13.5" customHeight="1"/>
    <row r="139367" ht="13.5" customHeight="1"/>
    <row r="139369" ht="13.5" customHeight="1"/>
    <row r="139371" ht="13.5" customHeight="1"/>
    <row r="139373" ht="13.5" customHeight="1"/>
    <row r="139375" ht="13.5" customHeight="1"/>
    <row r="139377" ht="13.5" customHeight="1"/>
    <row r="139379" ht="13.5" customHeight="1"/>
    <row r="139381" ht="13.5" customHeight="1"/>
    <row r="139383" ht="13.5" customHeight="1"/>
    <row r="139385" ht="13.5" customHeight="1"/>
    <row r="139387" ht="13.5" customHeight="1"/>
    <row r="139389" ht="13.5" customHeight="1"/>
    <row r="139391" ht="13.5" customHeight="1"/>
    <row r="139393" ht="13.5" customHeight="1"/>
    <row r="139395" ht="13.5" customHeight="1"/>
    <row r="139397" ht="13.5" customHeight="1"/>
    <row r="139399" ht="13.5" customHeight="1"/>
    <row r="139401" ht="13.5" customHeight="1"/>
    <row r="139403" ht="13.5" customHeight="1"/>
    <row r="139405" ht="13.5" customHeight="1"/>
    <row r="139407" ht="13.5" customHeight="1"/>
    <row r="139409" ht="13.5" customHeight="1"/>
    <row r="139411" ht="13.5" customHeight="1"/>
    <row r="139413" ht="13.5" customHeight="1"/>
    <row r="139415" ht="13.5" customHeight="1"/>
    <row r="139417" ht="13.5" customHeight="1"/>
    <row r="139419" ht="13.5" customHeight="1"/>
    <row r="139421" ht="13.5" customHeight="1"/>
    <row r="139423" ht="13.5" customHeight="1"/>
    <row r="139425" ht="13.5" customHeight="1"/>
    <row r="139427" ht="13.5" customHeight="1"/>
    <row r="139429" ht="13.5" customHeight="1"/>
    <row r="139431" ht="13.5" customHeight="1"/>
    <row r="139433" ht="13.5" customHeight="1"/>
    <row r="139435" ht="13.5" customHeight="1"/>
    <row r="139437" ht="13.5" customHeight="1"/>
    <row r="139439" ht="13.5" customHeight="1"/>
    <row r="139441" ht="13.5" customHeight="1"/>
    <row r="139443" ht="13.5" customHeight="1"/>
    <row r="139445" ht="13.5" customHeight="1"/>
    <row r="139447" ht="13.5" customHeight="1"/>
    <row r="139449" ht="13.5" customHeight="1"/>
    <row r="139451" ht="13.5" customHeight="1"/>
    <row r="139453" ht="13.5" customHeight="1"/>
    <row r="139455" ht="13.5" customHeight="1"/>
    <row r="139457" ht="13.5" customHeight="1"/>
    <row r="139459" ht="13.5" customHeight="1"/>
    <row r="139461" ht="13.5" customHeight="1"/>
    <row r="139463" ht="13.5" customHeight="1"/>
    <row r="139465" ht="13.5" customHeight="1"/>
    <row r="139467" ht="13.5" customHeight="1"/>
    <row r="139469" ht="13.5" customHeight="1"/>
    <row r="139471" ht="13.5" customHeight="1"/>
    <row r="139473" ht="13.5" customHeight="1"/>
    <row r="139475" ht="13.5" customHeight="1"/>
    <row r="139477" ht="13.5" customHeight="1"/>
    <row r="139479" ht="13.5" customHeight="1"/>
    <row r="139481" ht="13.5" customHeight="1"/>
    <row r="139483" ht="13.5" customHeight="1"/>
    <row r="139485" ht="13.5" customHeight="1"/>
    <row r="139487" ht="13.5" customHeight="1"/>
    <row r="139489" ht="13.5" customHeight="1"/>
    <row r="139491" ht="13.5" customHeight="1"/>
    <row r="139493" ht="13.5" customHeight="1"/>
    <row r="139495" ht="13.5" customHeight="1"/>
    <row r="139497" ht="13.5" customHeight="1"/>
    <row r="139499" ht="13.5" customHeight="1"/>
    <row r="139501" ht="13.5" customHeight="1"/>
    <row r="139503" ht="13.5" customHeight="1"/>
    <row r="139505" ht="13.5" customHeight="1"/>
    <row r="139507" ht="13.5" customHeight="1"/>
    <row r="139509" ht="13.5" customHeight="1"/>
    <row r="139511" ht="13.5" customHeight="1"/>
    <row r="139513" ht="13.5" customHeight="1"/>
    <row r="139515" ht="13.5" customHeight="1"/>
    <row r="139517" ht="13.5" customHeight="1"/>
    <row r="139519" ht="13.5" customHeight="1"/>
    <row r="139521" ht="13.5" customHeight="1"/>
    <row r="139523" ht="13.5" customHeight="1"/>
    <row r="139525" ht="13.5" customHeight="1"/>
    <row r="139527" ht="13.5" customHeight="1"/>
    <row r="139529" ht="13.5" customHeight="1"/>
    <row r="139531" ht="13.5" customHeight="1"/>
    <row r="139533" ht="13.5" customHeight="1"/>
    <row r="139535" ht="13.5" customHeight="1"/>
    <row r="139537" ht="13.5" customHeight="1"/>
    <row r="139539" ht="13.5" customHeight="1"/>
    <row r="139541" ht="13.5" customHeight="1"/>
    <row r="139543" ht="13.5" customHeight="1"/>
    <row r="139545" ht="13.5" customHeight="1"/>
    <row r="139547" ht="13.5" customHeight="1"/>
    <row r="139549" ht="13.5" customHeight="1"/>
    <row r="139551" ht="13.5" customHeight="1"/>
    <row r="139553" ht="13.5" customHeight="1"/>
    <row r="139555" ht="13.5" customHeight="1"/>
    <row r="139557" ht="13.5" customHeight="1"/>
    <row r="139559" ht="13.5" customHeight="1"/>
    <row r="139561" ht="13.5" customHeight="1"/>
    <row r="139563" ht="13.5" customHeight="1"/>
    <row r="139565" ht="13.5" customHeight="1"/>
    <row r="139567" ht="13.5" customHeight="1"/>
    <row r="139569" ht="13.5" customHeight="1"/>
    <row r="139571" ht="13.5" customHeight="1"/>
    <row r="139573" ht="13.5" customHeight="1"/>
    <row r="139575" ht="13.5" customHeight="1"/>
    <row r="139577" ht="13.5" customHeight="1"/>
    <row r="139579" ht="13.5" customHeight="1"/>
    <row r="139581" ht="13.5" customHeight="1"/>
    <row r="139583" ht="13.5" customHeight="1"/>
    <row r="139585" ht="13.5" customHeight="1"/>
    <row r="139587" ht="13.5" customHeight="1"/>
    <row r="139589" ht="13.5" customHeight="1"/>
    <row r="139591" ht="13.5" customHeight="1"/>
    <row r="139593" ht="13.5" customHeight="1"/>
    <row r="139595" ht="13.5" customHeight="1"/>
    <row r="139597" ht="13.5" customHeight="1"/>
    <row r="139599" ht="13.5" customHeight="1"/>
    <row r="139601" ht="13.5" customHeight="1"/>
    <row r="139603" ht="13.5" customHeight="1"/>
    <row r="139605" ht="13.5" customHeight="1"/>
    <row r="139607" ht="13.5" customHeight="1"/>
    <row r="139609" ht="13.5" customHeight="1"/>
    <row r="139611" ht="13.5" customHeight="1"/>
    <row r="139613" ht="13.5" customHeight="1"/>
    <row r="139615" ht="13.5" customHeight="1"/>
    <row r="139617" ht="13.5" customHeight="1"/>
    <row r="139619" ht="13.5" customHeight="1"/>
    <row r="139621" ht="13.5" customHeight="1"/>
    <row r="139623" ht="13.5" customHeight="1"/>
    <row r="139625" ht="13.5" customHeight="1"/>
    <row r="139627" ht="13.5" customHeight="1"/>
    <row r="139629" ht="13.5" customHeight="1"/>
    <row r="139631" ht="13.5" customHeight="1"/>
    <row r="139633" ht="13.5" customHeight="1"/>
    <row r="139635" ht="13.5" customHeight="1"/>
    <row r="139637" ht="13.5" customHeight="1"/>
    <row r="139639" ht="13.5" customHeight="1"/>
    <row r="139641" ht="13.5" customHeight="1"/>
    <row r="139643" ht="13.5" customHeight="1"/>
    <row r="139645" ht="13.5" customHeight="1"/>
    <row r="139647" ht="13.5" customHeight="1"/>
    <row r="139649" ht="13.5" customHeight="1"/>
    <row r="139651" ht="13.5" customHeight="1"/>
    <row r="139653" ht="13.5" customHeight="1"/>
    <row r="139655" ht="13.5" customHeight="1"/>
    <row r="139657" ht="13.5" customHeight="1"/>
    <row r="139659" ht="13.5" customHeight="1"/>
    <row r="139661" ht="13.5" customHeight="1"/>
    <row r="139663" ht="13.5" customHeight="1"/>
    <row r="139665" ht="13.5" customHeight="1"/>
    <row r="139667" ht="13.5" customHeight="1"/>
    <row r="139669" ht="13.5" customHeight="1"/>
    <row r="139671" ht="13.5" customHeight="1"/>
    <row r="139673" ht="13.5" customHeight="1"/>
    <row r="139675" ht="13.5" customHeight="1"/>
    <row r="139677" ht="13.5" customHeight="1"/>
    <row r="139679" ht="13.5" customHeight="1"/>
    <row r="139681" ht="13.5" customHeight="1"/>
    <row r="139683" ht="13.5" customHeight="1"/>
    <row r="139685" ht="13.5" customHeight="1"/>
    <row r="139687" ht="13.5" customHeight="1"/>
    <row r="139689" ht="13.5" customHeight="1"/>
    <row r="139691" ht="13.5" customHeight="1"/>
    <row r="139693" ht="13.5" customHeight="1"/>
    <row r="139695" ht="13.5" customHeight="1"/>
    <row r="139697" ht="13.5" customHeight="1"/>
    <row r="139699" ht="13.5" customHeight="1"/>
    <row r="139701" ht="13.5" customHeight="1"/>
    <row r="139703" ht="13.5" customHeight="1"/>
    <row r="139705" ht="13.5" customHeight="1"/>
    <row r="139707" ht="13.5" customHeight="1"/>
    <row r="139709" ht="13.5" customHeight="1"/>
    <row r="139711" ht="13.5" customHeight="1"/>
    <row r="139713" ht="13.5" customHeight="1"/>
    <row r="139715" ht="13.5" customHeight="1"/>
    <row r="139717" ht="13.5" customHeight="1"/>
    <row r="139719" ht="13.5" customHeight="1"/>
    <row r="139721" ht="13.5" customHeight="1"/>
    <row r="139723" ht="13.5" customHeight="1"/>
    <row r="139725" ht="13.5" customHeight="1"/>
    <row r="139727" ht="13.5" customHeight="1"/>
    <row r="139729" ht="13.5" customHeight="1"/>
    <row r="139731" ht="13.5" customHeight="1"/>
    <row r="139733" ht="13.5" customHeight="1"/>
    <row r="139735" ht="13.5" customHeight="1"/>
    <row r="139737" ht="13.5" customHeight="1"/>
    <row r="139739" ht="13.5" customHeight="1"/>
    <row r="139741" ht="13.5" customHeight="1"/>
    <row r="139743" ht="13.5" customHeight="1"/>
    <row r="139745" ht="13.5" customHeight="1"/>
    <row r="139747" ht="13.5" customHeight="1"/>
    <row r="139749" ht="13.5" customHeight="1"/>
    <row r="139751" ht="13.5" customHeight="1"/>
    <row r="139753" ht="13.5" customHeight="1"/>
    <row r="139755" ht="13.5" customHeight="1"/>
    <row r="139757" ht="13.5" customHeight="1"/>
    <row r="139759" ht="13.5" customHeight="1"/>
    <row r="139761" ht="13.5" customHeight="1"/>
    <row r="139763" ht="13.5" customHeight="1"/>
    <row r="139765" ht="13.5" customHeight="1"/>
    <row r="139767" ht="13.5" customHeight="1"/>
    <row r="139769" ht="13.5" customHeight="1"/>
    <row r="139771" ht="13.5" customHeight="1"/>
    <row r="139773" ht="13.5" customHeight="1"/>
    <row r="139775" ht="13.5" customHeight="1"/>
    <row r="139777" ht="13.5" customHeight="1"/>
    <row r="139779" ht="13.5" customHeight="1"/>
    <row r="139781" ht="13.5" customHeight="1"/>
    <row r="139783" ht="13.5" customHeight="1"/>
    <row r="139785" ht="13.5" customHeight="1"/>
    <row r="139787" ht="13.5" customHeight="1"/>
    <row r="139789" ht="13.5" customHeight="1"/>
    <row r="139791" ht="13.5" customHeight="1"/>
    <row r="139793" ht="13.5" customHeight="1"/>
    <row r="139795" ht="13.5" customHeight="1"/>
    <row r="139797" ht="13.5" customHeight="1"/>
    <row r="139799" ht="13.5" customHeight="1"/>
    <row r="139801" ht="13.5" customHeight="1"/>
    <row r="139803" ht="13.5" customHeight="1"/>
    <row r="139805" ht="13.5" customHeight="1"/>
    <row r="139807" ht="13.5" customHeight="1"/>
    <row r="139809" ht="13.5" customHeight="1"/>
    <row r="139811" ht="13.5" customHeight="1"/>
    <row r="139813" ht="13.5" customHeight="1"/>
    <row r="139815" ht="13.5" customHeight="1"/>
    <row r="139817" ht="13.5" customHeight="1"/>
    <row r="139819" ht="13.5" customHeight="1"/>
    <row r="139821" ht="13.5" customHeight="1"/>
    <row r="139823" ht="13.5" customHeight="1"/>
    <row r="139825" ht="13.5" customHeight="1"/>
    <row r="139827" ht="13.5" customHeight="1"/>
    <row r="139829" ht="13.5" customHeight="1"/>
    <row r="139831" ht="13.5" customHeight="1"/>
    <row r="139833" ht="13.5" customHeight="1"/>
    <row r="139835" ht="13.5" customHeight="1"/>
    <row r="139837" ht="13.5" customHeight="1"/>
    <row r="139839" ht="13.5" customHeight="1"/>
    <row r="139841" ht="13.5" customHeight="1"/>
    <row r="139843" ht="13.5" customHeight="1"/>
    <row r="139845" ht="13.5" customHeight="1"/>
    <row r="139847" ht="13.5" customHeight="1"/>
    <row r="139849" ht="13.5" customHeight="1"/>
    <row r="139851" ht="13.5" customHeight="1"/>
    <row r="139853" ht="13.5" customHeight="1"/>
    <row r="139855" ht="13.5" customHeight="1"/>
    <row r="139857" ht="13.5" customHeight="1"/>
    <row r="139859" ht="13.5" customHeight="1"/>
    <row r="139861" ht="13.5" customHeight="1"/>
    <row r="139863" ht="13.5" customHeight="1"/>
    <row r="139865" ht="13.5" customHeight="1"/>
    <row r="139867" ht="13.5" customHeight="1"/>
    <row r="139869" ht="13.5" customHeight="1"/>
    <row r="139871" ht="13.5" customHeight="1"/>
    <row r="139873" ht="13.5" customHeight="1"/>
    <row r="139875" ht="13.5" customHeight="1"/>
    <row r="139877" ht="13.5" customHeight="1"/>
    <row r="139879" ht="13.5" customHeight="1"/>
    <row r="139881" ht="13.5" customHeight="1"/>
    <row r="139883" ht="13.5" customHeight="1"/>
    <row r="139885" ht="13.5" customHeight="1"/>
    <row r="139887" ht="13.5" customHeight="1"/>
    <row r="139889" ht="13.5" customHeight="1"/>
    <row r="139891" ht="13.5" customHeight="1"/>
    <row r="139893" ht="13.5" customHeight="1"/>
    <row r="139895" ht="13.5" customHeight="1"/>
    <row r="139897" ht="13.5" customHeight="1"/>
    <row r="139899" ht="13.5" customHeight="1"/>
    <row r="139901" ht="13.5" customHeight="1"/>
    <row r="139903" ht="13.5" customHeight="1"/>
    <row r="139905" ht="13.5" customHeight="1"/>
    <row r="139907" ht="13.5" customHeight="1"/>
    <row r="139909" ht="13.5" customHeight="1"/>
    <row r="139911" ht="13.5" customHeight="1"/>
    <row r="139913" ht="13.5" customHeight="1"/>
    <row r="139915" ht="13.5" customHeight="1"/>
    <row r="139917" ht="13.5" customHeight="1"/>
    <row r="139919" ht="13.5" customHeight="1"/>
    <row r="139921" ht="13.5" customHeight="1"/>
    <row r="139923" ht="13.5" customHeight="1"/>
    <row r="139925" ht="13.5" customHeight="1"/>
    <row r="139927" ht="13.5" customHeight="1"/>
    <row r="139929" ht="13.5" customHeight="1"/>
    <row r="139931" ht="13.5" customHeight="1"/>
    <row r="139933" ht="13.5" customHeight="1"/>
    <row r="139935" ht="13.5" customHeight="1"/>
    <row r="139937" ht="13.5" customHeight="1"/>
    <row r="139939" ht="13.5" customHeight="1"/>
    <row r="139941" ht="13.5" customHeight="1"/>
    <row r="139943" ht="13.5" customHeight="1"/>
    <row r="139945" ht="13.5" customHeight="1"/>
    <row r="139947" ht="13.5" customHeight="1"/>
    <row r="139949" ht="13.5" customHeight="1"/>
    <row r="139951" ht="13.5" customHeight="1"/>
    <row r="139953" ht="13.5" customHeight="1"/>
    <row r="139955" ht="13.5" customHeight="1"/>
    <row r="139957" ht="13.5" customHeight="1"/>
    <row r="139959" ht="13.5" customHeight="1"/>
    <row r="139961" ht="13.5" customHeight="1"/>
    <row r="139963" ht="13.5" customHeight="1"/>
    <row r="139965" ht="13.5" customHeight="1"/>
    <row r="139967" ht="13.5" customHeight="1"/>
    <row r="139969" ht="13.5" customHeight="1"/>
    <row r="139971" ht="13.5" customHeight="1"/>
    <row r="139973" ht="13.5" customHeight="1"/>
    <row r="139975" ht="13.5" customHeight="1"/>
    <row r="139977" ht="13.5" customHeight="1"/>
    <row r="139979" ht="13.5" customHeight="1"/>
    <row r="139981" ht="13.5" customHeight="1"/>
    <row r="139983" ht="13.5" customHeight="1"/>
    <row r="139985" ht="13.5" customHeight="1"/>
    <row r="139987" ht="13.5" customHeight="1"/>
    <row r="139989" ht="13.5" customHeight="1"/>
    <row r="139991" ht="13.5" customHeight="1"/>
    <row r="139993" ht="13.5" customHeight="1"/>
    <row r="139995" ht="13.5" customHeight="1"/>
    <row r="139997" ht="13.5" customHeight="1"/>
    <row r="139999" ht="13.5" customHeight="1"/>
    <row r="140001" ht="13.5" customHeight="1"/>
    <row r="140003" ht="13.5" customHeight="1"/>
    <row r="140005" ht="13.5" customHeight="1"/>
    <row r="140007" ht="13.5" customHeight="1"/>
    <row r="140009" ht="13.5" customHeight="1"/>
    <row r="140011" ht="13.5" customHeight="1"/>
    <row r="140013" ht="13.5" customHeight="1"/>
    <row r="140015" ht="13.5" customHeight="1"/>
    <row r="140017" ht="13.5" customHeight="1"/>
    <row r="140019" ht="13.5" customHeight="1"/>
    <row r="140021" ht="13.5" customHeight="1"/>
    <row r="140023" ht="13.5" customHeight="1"/>
    <row r="140025" ht="13.5" customHeight="1"/>
    <row r="140027" ht="13.5" customHeight="1"/>
    <row r="140029" ht="13.5" customHeight="1"/>
    <row r="140031" ht="13.5" customHeight="1"/>
    <row r="140033" ht="13.5" customHeight="1"/>
    <row r="140035" ht="13.5" customHeight="1"/>
    <row r="140037" ht="13.5" customHeight="1"/>
    <row r="140039" ht="13.5" customHeight="1"/>
    <row r="140041" ht="13.5" customHeight="1"/>
    <row r="140043" ht="13.5" customHeight="1"/>
    <row r="140045" ht="13.5" customHeight="1"/>
    <row r="140047" ht="13.5" customHeight="1"/>
    <row r="140049" ht="13.5" customHeight="1"/>
    <row r="140051" ht="13.5" customHeight="1"/>
    <row r="140053" ht="13.5" customHeight="1"/>
    <row r="140055" ht="13.5" customHeight="1"/>
    <row r="140057" ht="13.5" customHeight="1"/>
    <row r="140059" ht="13.5" customHeight="1"/>
    <row r="140061" ht="13.5" customHeight="1"/>
    <row r="140063" ht="13.5" customHeight="1"/>
    <row r="140065" ht="13.5" customHeight="1"/>
    <row r="140067" ht="13.5" customHeight="1"/>
    <row r="140069" ht="13.5" customHeight="1"/>
    <row r="140071" ht="13.5" customHeight="1"/>
    <row r="140073" ht="13.5" customHeight="1"/>
    <row r="140075" ht="13.5" customHeight="1"/>
    <row r="140077" ht="13.5" customHeight="1"/>
    <row r="140079" ht="13.5" customHeight="1"/>
    <row r="140081" ht="13.5" customHeight="1"/>
    <row r="140083" ht="13.5" customHeight="1"/>
    <row r="140085" ht="13.5" customHeight="1"/>
    <row r="140087" ht="13.5" customHeight="1"/>
    <row r="140089" ht="13.5" customHeight="1"/>
    <row r="140091" ht="13.5" customHeight="1"/>
    <row r="140093" ht="13.5" customHeight="1"/>
    <row r="140095" ht="13.5" customHeight="1"/>
    <row r="140097" ht="13.5" customHeight="1"/>
    <row r="140099" ht="13.5" customHeight="1"/>
    <row r="140101" ht="13.5" customHeight="1"/>
    <row r="140103" ht="13.5" customHeight="1"/>
    <row r="140105" ht="13.5" customHeight="1"/>
    <row r="140107" ht="13.5" customHeight="1"/>
    <row r="140109" ht="13.5" customHeight="1"/>
    <row r="140111" ht="13.5" customHeight="1"/>
    <row r="140113" ht="13.5" customHeight="1"/>
    <row r="140115" ht="13.5" customHeight="1"/>
    <row r="140117" ht="13.5" customHeight="1"/>
    <row r="140119" ht="13.5" customHeight="1"/>
    <row r="140121" ht="13.5" customHeight="1"/>
    <row r="140123" ht="13.5" customHeight="1"/>
    <row r="140125" ht="13.5" customHeight="1"/>
    <row r="140127" ht="13.5" customHeight="1"/>
    <row r="140129" ht="13.5" customHeight="1"/>
    <row r="140131" ht="13.5" customHeight="1"/>
    <row r="140133" ht="13.5" customHeight="1"/>
    <row r="140135" ht="13.5" customHeight="1"/>
    <row r="140137" ht="13.5" customHeight="1"/>
    <row r="140139" ht="13.5" customHeight="1"/>
    <row r="140141" ht="13.5" customHeight="1"/>
    <row r="140143" ht="13.5" customHeight="1"/>
    <row r="140145" ht="13.5" customHeight="1"/>
    <row r="140147" ht="13.5" customHeight="1"/>
    <row r="140149" ht="13.5" customHeight="1"/>
    <row r="140151" ht="13.5" customHeight="1"/>
    <row r="140153" ht="13.5" customHeight="1"/>
    <row r="140155" ht="13.5" customHeight="1"/>
    <row r="140157" ht="13.5" customHeight="1"/>
    <row r="140159" ht="13.5" customHeight="1"/>
    <row r="140161" ht="13.5" customHeight="1"/>
    <row r="140163" ht="13.5" customHeight="1"/>
    <row r="140165" ht="13.5" customHeight="1"/>
    <row r="140167" ht="13.5" customHeight="1"/>
    <row r="140169" ht="13.5" customHeight="1"/>
    <row r="140171" ht="13.5" customHeight="1"/>
    <row r="140173" ht="13.5" customHeight="1"/>
    <row r="140175" ht="13.5" customHeight="1"/>
    <row r="140177" ht="13.5" customHeight="1"/>
    <row r="140179" ht="13.5" customHeight="1"/>
    <row r="140181" ht="13.5" customHeight="1"/>
    <row r="140183" ht="13.5" customHeight="1"/>
    <row r="140185" ht="13.5" customHeight="1"/>
    <row r="140187" ht="13.5" customHeight="1"/>
    <row r="140189" ht="13.5" customHeight="1"/>
    <row r="140191" ht="13.5" customHeight="1"/>
    <row r="140193" ht="13.5" customHeight="1"/>
    <row r="140195" ht="13.5" customHeight="1"/>
    <row r="140197" ht="13.5" customHeight="1"/>
    <row r="140199" ht="13.5" customHeight="1"/>
    <row r="140201" ht="13.5" customHeight="1"/>
    <row r="140203" ht="13.5" customHeight="1"/>
    <row r="140205" ht="13.5" customHeight="1"/>
    <row r="140207" ht="13.5" customHeight="1"/>
    <row r="140209" ht="13.5" customHeight="1"/>
    <row r="140211" ht="13.5" customHeight="1"/>
    <row r="140213" ht="13.5" customHeight="1"/>
    <row r="140215" ht="13.5" customHeight="1"/>
    <row r="140217" ht="13.5" customHeight="1"/>
    <row r="140219" ht="13.5" customHeight="1"/>
    <row r="140221" ht="13.5" customHeight="1"/>
    <row r="140223" ht="13.5" customHeight="1"/>
    <row r="140225" ht="13.5" customHeight="1"/>
    <row r="140227" ht="13.5" customHeight="1"/>
    <row r="140229" ht="13.5" customHeight="1"/>
    <row r="140231" ht="13.5" customHeight="1"/>
    <row r="140233" ht="13.5" customHeight="1"/>
    <row r="140235" ht="13.5" customHeight="1"/>
    <row r="140237" ht="13.5" customHeight="1"/>
    <row r="140239" ht="13.5" customHeight="1"/>
    <row r="140241" ht="13.5" customHeight="1"/>
    <row r="140243" ht="13.5" customHeight="1"/>
    <row r="140245" ht="13.5" customHeight="1"/>
    <row r="140247" ht="13.5" customHeight="1"/>
    <row r="140249" ht="13.5" customHeight="1"/>
    <row r="140251" ht="13.5" customHeight="1"/>
    <row r="140253" ht="13.5" customHeight="1"/>
    <row r="140255" ht="13.5" customHeight="1"/>
    <row r="140257" ht="13.5" customHeight="1"/>
    <row r="140259" ht="13.5" customHeight="1"/>
    <row r="140261" ht="13.5" customHeight="1"/>
    <row r="140263" ht="13.5" customHeight="1"/>
    <row r="140265" ht="13.5" customHeight="1"/>
    <row r="140267" ht="13.5" customHeight="1"/>
    <row r="140269" ht="13.5" customHeight="1"/>
    <row r="140271" ht="13.5" customHeight="1"/>
    <row r="140273" ht="13.5" customHeight="1"/>
    <row r="140275" ht="13.5" customHeight="1"/>
    <row r="140277" ht="13.5" customHeight="1"/>
    <row r="140279" ht="13.5" customHeight="1"/>
    <row r="140281" ht="13.5" customHeight="1"/>
    <row r="140283" ht="13.5" customHeight="1"/>
    <row r="140285" ht="13.5" customHeight="1"/>
    <row r="140287" ht="13.5" customHeight="1"/>
    <row r="140289" ht="13.5" customHeight="1"/>
    <row r="140291" ht="13.5" customHeight="1"/>
    <row r="140293" ht="13.5" customHeight="1"/>
    <row r="140295" ht="13.5" customHeight="1"/>
    <row r="140297" ht="13.5" customHeight="1"/>
    <row r="140299" ht="13.5" customHeight="1"/>
    <row r="140301" ht="13.5" customHeight="1"/>
    <row r="140303" ht="13.5" customHeight="1"/>
    <row r="140305" ht="13.5" customHeight="1"/>
    <row r="140307" ht="13.5" customHeight="1"/>
    <row r="140309" ht="13.5" customHeight="1"/>
    <row r="140311" ht="13.5" customHeight="1"/>
    <row r="140313" ht="13.5" customHeight="1"/>
    <row r="140315" ht="13.5" customHeight="1"/>
    <row r="140317" ht="13.5" customHeight="1"/>
    <row r="140319" ht="13.5" customHeight="1"/>
    <row r="140321" ht="13.5" customHeight="1"/>
    <row r="140323" ht="13.5" customHeight="1"/>
    <row r="140325" ht="13.5" customHeight="1"/>
    <row r="140327" ht="13.5" customHeight="1"/>
    <row r="140329" ht="13.5" customHeight="1"/>
    <row r="140331" ht="13.5" customHeight="1"/>
    <row r="140333" ht="13.5" customHeight="1"/>
    <row r="140335" ht="13.5" customHeight="1"/>
    <row r="140337" ht="13.5" customHeight="1"/>
    <row r="140339" ht="13.5" customHeight="1"/>
    <row r="140341" ht="13.5" customHeight="1"/>
    <row r="140343" ht="13.5" customHeight="1"/>
    <row r="140345" ht="13.5" customHeight="1"/>
    <row r="140347" ht="13.5" customHeight="1"/>
    <row r="140349" ht="13.5" customHeight="1"/>
    <row r="140351" ht="13.5" customHeight="1"/>
    <row r="140353" ht="13.5" customHeight="1"/>
    <row r="140355" ht="13.5" customHeight="1"/>
    <row r="140357" ht="13.5" customHeight="1"/>
    <row r="140359" ht="13.5" customHeight="1"/>
    <row r="140361" ht="13.5" customHeight="1"/>
    <row r="140363" ht="13.5" customHeight="1"/>
    <row r="140365" ht="13.5" customHeight="1"/>
    <row r="140367" ht="13.5" customHeight="1"/>
    <row r="140369" ht="13.5" customHeight="1"/>
    <row r="140371" ht="13.5" customHeight="1"/>
    <row r="140373" ht="13.5" customHeight="1"/>
    <row r="140375" ht="13.5" customHeight="1"/>
    <row r="140377" ht="13.5" customHeight="1"/>
    <row r="140379" ht="13.5" customHeight="1"/>
    <row r="140381" ht="13.5" customHeight="1"/>
    <row r="140383" ht="13.5" customHeight="1"/>
    <row r="140385" ht="13.5" customHeight="1"/>
    <row r="140387" ht="13.5" customHeight="1"/>
    <row r="140389" ht="13.5" customHeight="1"/>
    <row r="140391" ht="13.5" customHeight="1"/>
    <row r="140393" ht="13.5" customHeight="1"/>
    <row r="140395" ht="13.5" customHeight="1"/>
    <row r="140397" ht="13.5" customHeight="1"/>
    <row r="140399" ht="13.5" customHeight="1"/>
    <row r="140401" ht="13.5" customHeight="1"/>
    <row r="140403" ht="13.5" customHeight="1"/>
    <row r="140405" ht="13.5" customHeight="1"/>
    <row r="140407" ht="13.5" customHeight="1"/>
    <row r="140409" ht="13.5" customHeight="1"/>
    <row r="140411" ht="13.5" customHeight="1"/>
    <row r="140413" ht="13.5" customHeight="1"/>
    <row r="140415" ht="13.5" customHeight="1"/>
    <row r="140417" ht="13.5" customHeight="1"/>
    <row r="140419" ht="13.5" customHeight="1"/>
    <row r="140421" ht="13.5" customHeight="1"/>
    <row r="140423" ht="13.5" customHeight="1"/>
    <row r="140425" ht="13.5" customHeight="1"/>
    <row r="140427" ht="13.5" customHeight="1"/>
    <row r="140429" ht="13.5" customHeight="1"/>
    <row r="140431" ht="13.5" customHeight="1"/>
    <row r="140433" ht="13.5" customHeight="1"/>
    <row r="140435" ht="13.5" customHeight="1"/>
    <row r="140437" ht="13.5" customHeight="1"/>
    <row r="140439" ht="13.5" customHeight="1"/>
    <row r="140441" ht="13.5" customHeight="1"/>
    <row r="140443" ht="13.5" customHeight="1"/>
    <row r="140445" ht="13.5" customHeight="1"/>
    <row r="140447" ht="13.5" customHeight="1"/>
    <row r="140449" ht="13.5" customHeight="1"/>
    <row r="140451" ht="13.5" customHeight="1"/>
    <row r="140453" ht="13.5" customHeight="1"/>
    <row r="140455" ht="13.5" customHeight="1"/>
    <row r="140457" ht="13.5" customHeight="1"/>
    <row r="140459" ht="13.5" customHeight="1"/>
    <row r="140461" ht="13.5" customHeight="1"/>
    <row r="140463" ht="13.5" customHeight="1"/>
    <row r="140465" ht="13.5" customHeight="1"/>
    <row r="140467" ht="13.5" customHeight="1"/>
    <row r="140469" ht="13.5" customHeight="1"/>
    <row r="140471" ht="13.5" customHeight="1"/>
    <row r="140473" ht="13.5" customHeight="1"/>
    <row r="140475" ht="13.5" customHeight="1"/>
    <row r="140477" ht="13.5" customHeight="1"/>
    <row r="140479" ht="13.5" customHeight="1"/>
    <row r="140481" ht="13.5" customHeight="1"/>
    <row r="140483" ht="13.5" customHeight="1"/>
    <row r="140485" ht="13.5" customHeight="1"/>
    <row r="140487" ht="13.5" customHeight="1"/>
    <row r="140489" ht="13.5" customHeight="1"/>
    <row r="140491" ht="13.5" customHeight="1"/>
    <row r="140493" ht="13.5" customHeight="1"/>
    <row r="140495" ht="13.5" customHeight="1"/>
    <row r="140497" ht="13.5" customHeight="1"/>
    <row r="140499" ht="13.5" customHeight="1"/>
    <row r="140501" ht="13.5" customHeight="1"/>
    <row r="140503" ht="13.5" customHeight="1"/>
    <row r="140505" ht="13.5" customHeight="1"/>
    <row r="140507" ht="13.5" customHeight="1"/>
    <row r="140509" ht="13.5" customHeight="1"/>
    <row r="140511" ht="13.5" customHeight="1"/>
    <row r="140513" ht="13.5" customHeight="1"/>
    <row r="140515" ht="13.5" customHeight="1"/>
    <row r="140517" ht="13.5" customHeight="1"/>
    <row r="140519" ht="13.5" customHeight="1"/>
    <row r="140521" ht="13.5" customHeight="1"/>
    <row r="140523" ht="13.5" customHeight="1"/>
    <row r="140525" ht="13.5" customHeight="1"/>
    <row r="140527" ht="13.5" customHeight="1"/>
    <row r="140529" ht="13.5" customHeight="1"/>
    <row r="140531" ht="13.5" customHeight="1"/>
    <row r="140533" ht="13.5" customHeight="1"/>
    <row r="140535" ht="13.5" customHeight="1"/>
    <row r="140537" ht="13.5" customHeight="1"/>
    <row r="140539" ht="13.5" customHeight="1"/>
    <row r="140541" ht="13.5" customHeight="1"/>
    <row r="140543" ht="13.5" customHeight="1"/>
    <row r="140545" ht="13.5" customHeight="1"/>
    <row r="140547" ht="13.5" customHeight="1"/>
    <row r="140549" ht="13.5" customHeight="1"/>
    <row r="140551" ht="13.5" customHeight="1"/>
    <row r="140553" ht="13.5" customHeight="1"/>
    <row r="140555" ht="13.5" customHeight="1"/>
    <row r="140557" ht="13.5" customHeight="1"/>
    <row r="140559" ht="13.5" customHeight="1"/>
    <row r="140561" ht="13.5" customHeight="1"/>
    <row r="140563" ht="13.5" customHeight="1"/>
    <row r="140565" ht="13.5" customHeight="1"/>
    <row r="140567" ht="13.5" customHeight="1"/>
    <row r="140569" ht="13.5" customHeight="1"/>
    <row r="140571" ht="13.5" customHeight="1"/>
    <row r="140573" ht="13.5" customHeight="1"/>
    <row r="140575" ht="13.5" customHeight="1"/>
    <row r="140577" ht="13.5" customHeight="1"/>
    <row r="140579" ht="13.5" customHeight="1"/>
    <row r="140581" ht="13.5" customHeight="1"/>
    <row r="140583" ht="13.5" customHeight="1"/>
    <row r="140585" ht="13.5" customHeight="1"/>
    <row r="140587" ht="13.5" customHeight="1"/>
    <row r="140589" ht="13.5" customHeight="1"/>
    <row r="140591" ht="13.5" customHeight="1"/>
    <row r="140593" ht="13.5" customHeight="1"/>
    <row r="140595" ht="13.5" customHeight="1"/>
    <row r="140597" ht="13.5" customHeight="1"/>
    <row r="140599" ht="13.5" customHeight="1"/>
    <row r="140601" ht="13.5" customHeight="1"/>
    <row r="140603" ht="13.5" customHeight="1"/>
    <row r="140605" ht="13.5" customHeight="1"/>
    <row r="140607" ht="13.5" customHeight="1"/>
    <row r="140609" ht="13.5" customHeight="1"/>
    <row r="140611" ht="13.5" customHeight="1"/>
    <row r="140613" ht="13.5" customHeight="1"/>
    <row r="140615" ht="13.5" customHeight="1"/>
    <row r="140617" ht="13.5" customHeight="1"/>
    <row r="140619" ht="13.5" customHeight="1"/>
    <row r="140621" ht="13.5" customHeight="1"/>
    <row r="140623" ht="13.5" customHeight="1"/>
    <row r="140625" ht="13.5" customHeight="1"/>
    <row r="140627" ht="13.5" customHeight="1"/>
    <row r="140629" ht="13.5" customHeight="1"/>
    <row r="140631" ht="13.5" customHeight="1"/>
    <row r="140633" ht="13.5" customHeight="1"/>
    <row r="140635" ht="13.5" customHeight="1"/>
    <row r="140637" ht="13.5" customHeight="1"/>
    <row r="140639" ht="13.5" customHeight="1"/>
    <row r="140641" ht="13.5" customHeight="1"/>
    <row r="140643" ht="13.5" customHeight="1"/>
    <row r="140645" ht="13.5" customHeight="1"/>
    <row r="140647" ht="13.5" customHeight="1"/>
    <row r="140649" ht="13.5" customHeight="1"/>
    <row r="140651" ht="13.5" customHeight="1"/>
    <row r="140653" ht="13.5" customHeight="1"/>
    <row r="140655" ht="13.5" customHeight="1"/>
    <row r="140657" ht="13.5" customHeight="1"/>
    <row r="140659" ht="13.5" customHeight="1"/>
    <row r="140661" ht="13.5" customHeight="1"/>
    <row r="140663" ht="13.5" customHeight="1"/>
    <row r="140665" ht="13.5" customHeight="1"/>
    <row r="140667" ht="13.5" customHeight="1"/>
    <row r="140669" ht="13.5" customHeight="1"/>
    <row r="140671" ht="13.5" customHeight="1"/>
    <row r="140673" ht="13.5" customHeight="1"/>
    <row r="140675" ht="13.5" customHeight="1"/>
    <row r="140677" ht="13.5" customHeight="1"/>
    <row r="140679" ht="13.5" customHeight="1"/>
    <row r="140681" ht="13.5" customHeight="1"/>
    <row r="140683" ht="13.5" customHeight="1"/>
    <row r="140685" ht="13.5" customHeight="1"/>
    <row r="140687" ht="13.5" customHeight="1"/>
    <row r="140689" ht="13.5" customHeight="1"/>
    <row r="140691" ht="13.5" customHeight="1"/>
    <row r="140693" ht="13.5" customHeight="1"/>
    <row r="140695" ht="13.5" customHeight="1"/>
    <row r="140697" ht="13.5" customHeight="1"/>
    <row r="140699" ht="13.5" customHeight="1"/>
    <row r="140701" ht="13.5" customHeight="1"/>
    <row r="140703" ht="13.5" customHeight="1"/>
    <row r="140705" ht="13.5" customHeight="1"/>
    <row r="140707" ht="13.5" customHeight="1"/>
    <row r="140709" ht="13.5" customHeight="1"/>
    <row r="140711" ht="13.5" customHeight="1"/>
    <row r="140713" ht="13.5" customHeight="1"/>
    <row r="140715" ht="13.5" customHeight="1"/>
    <row r="140717" ht="13.5" customHeight="1"/>
    <row r="140719" ht="13.5" customHeight="1"/>
    <row r="140721" ht="13.5" customHeight="1"/>
    <row r="140723" ht="13.5" customHeight="1"/>
    <row r="140725" ht="13.5" customHeight="1"/>
    <row r="140727" ht="13.5" customHeight="1"/>
    <row r="140729" ht="13.5" customHeight="1"/>
    <row r="140731" ht="13.5" customHeight="1"/>
    <row r="140733" ht="13.5" customHeight="1"/>
    <row r="140735" ht="13.5" customHeight="1"/>
    <row r="140737" ht="13.5" customHeight="1"/>
    <row r="140739" ht="13.5" customHeight="1"/>
    <row r="140741" ht="13.5" customHeight="1"/>
    <row r="140743" ht="13.5" customHeight="1"/>
    <row r="140745" ht="13.5" customHeight="1"/>
    <row r="140747" ht="13.5" customHeight="1"/>
    <row r="140749" ht="13.5" customHeight="1"/>
    <row r="140751" ht="13.5" customHeight="1"/>
    <row r="140753" ht="13.5" customHeight="1"/>
    <row r="140755" ht="13.5" customHeight="1"/>
    <row r="140757" ht="13.5" customHeight="1"/>
    <row r="140759" ht="13.5" customHeight="1"/>
    <row r="140761" ht="13.5" customHeight="1"/>
    <row r="140763" ht="13.5" customHeight="1"/>
    <row r="140765" ht="13.5" customHeight="1"/>
    <row r="140767" ht="13.5" customHeight="1"/>
    <row r="140769" ht="13.5" customHeight="1"/>
    <row r="140771" ht="13.5" customHeight="1"/>
    <row r="140773" ht="13.5" customHeight="1"/>
    <row r="140775" ht="13.5" customHeight="1"/>
    <row r="140777" ht="13.5" customHeight="1"/>
    <row r="140779" ht="13.5" customHeight="1"/>
    <row r="140781" ht="13.5" customHeight="1"/>
    <row r="140783" ht="13.5" customHeight="1"/>
    <row r="140785" ht="13.5" customHeight="1"/>
    <row r="140787" ht="13.5" customHeight="1"/>
    <row r="140789" ht="13.5" customHeight="1"/>
    <row r="140791" ht="13.5" customHeight="1"/>
    <row r="140793" ht="13.5" customHeight="1"/>
    <row r="140795" ht="13.5" customHeight="1"/>
    <row r="140797" ht="13.5" customHeight="1"/>
    <row r="140799" ht="13.5" customHeight="1"/>
    <row r="140801" ht="13.5" customHeight="1"/>
    <row r="140803" ht="13.5" customHeight="1"/>
    <row r="140805" ht="13.5" customHeight="1"/>
    <row r="140807" ht="13.5" customHeight="1"/>
    <row r="140809" ht="13.5" customHeight="1"/>
    <row r="140811" ht="13.5" customHeight="1"/>
    <row r="140813" ht="13.5" customHeight="1"/>
    <row r="140815" ht="13.5" customHeight="1"/>
    <row r="140817" ht="13.5" customHeight="1"/>
    <row r="140819" ht="13.5" customHeight="1"/>
    <row r="140821" ht="13.5" customHeight="1"/>
    <row r="140823" ht="13.5" customHeight="1"/>
    <row r="140825" ht="13.5" customHeight="1"/>
    <row r="140827" ht="13.5" customHeight="1"/>
    <row r="140829" ht="13.5" customHeight="1"/>
    <row r="140831" ht="13.5" customHeight="1"/>
    <row r="140833" ht="13.5" customHeight="1"/>
    <row r="140835" ht="13.5" customHeight="1"/>
    <row r="140837" ht="13.5" customHeight="1"/>
    <row r="140839" ht="13.5" customHeight="1"/>
    <row r="140841" ht="13.5" customHeight="1"/>
    <row r="140843" ht="13.5" customHeight="1"/>
    <row r="140845" ht="13.5" customHeight="1"/>
    <row r="140847" ht="13.5" customHeight="1"/>
    <row r="140849" ht="13.5" customHeight="1"/>
    <row r="140851" ht="13.5" customHeight="1"/>
    <row r="140853" ht="13.5" customHeight="1"/>
    <row r="140855" ht="13.5" customHeight="1"/>
    <row r="140857" ht="13.5" customHeight="1"/>
    <row r="140859" ht="13.5" customHeight="1"/>
    <row r="140861" ht="13.5" customHeight="1"/>
    <row r="140863" ht="13.5" customHeight="1"/>
    <row r="140865" ht="13.5" customHeight="1"/>
    <row r="140867" ht="13.5" customHeight="1"/>
    <row r="140869" ht="13.5" customHeight="1"/>
    <row r="140871" ht="13.5" customHeight="1"/>
    <row r="140873" ht="13.5" customHeight="1"/>
    <row r="140875" ht="13.5" customHeight="1"/>
    <row r="140877" ht="13.5" customHeight="1"/>
    <row r="140879" ht="13.5" customHeight="1"/>
    <row r="140881" ht="13.5" customHeight="1"/>
    <row r="140883" ht="13.5" customHeight="1"/>
    <row r="140885" ht="13.5" customHeight="1"/>
    <row r="140887" ht="13.5" customHeight="1"/>
    <row r="140889" ht="13.5" customHeight="1"/>
    <row r="140891" ht="13.5" customHeight="1"/>
    <row r="140893" ht="13.5" customHeight="1"/>
    <row r="140895" ht="13.5" customHeight="1"/>
    <row r="140897" ht="13.5" customHeight="1"/>
    <row r="140899" ht="13.5" customHeight="1"/>
    <row r="140901" ht="13.5" customHeight="1"/>
    <row r="140903" ht="13.5" customHeight="1"/>
    <row r="140905" ht="13.5" customHeight="1"/>
    <row r="140907" ht="13.5" customHeight="1"/>
    <row r="140909" ht="13.5" customHeight="1"/>
    <row r="140911" ht="13.5" customHeight="1"/>
    <row r="140913" ht="13.5" customHeight="1"/>
    <row r="140915" ht="13.5" customHeight="1"/>
    <row r="140917" ht="13.5" customHeight="1"/>
    <row r="140919" ht="13.5" customHeight="1"/>
    <row r="140921" ht="13.5" customHeight="1"/>
    <row r="140923" ht="13.5" customHeight="1"/>
    <row r="140925" ht="13.5" customHeight="1"/>
    <row r="140927" ht="13.5" customHeight="1"/>
    <row r="140929" ht="13.5" customHeight="1"/>
    <row r="140931" ht="13.5" customHeight="1"/>
    <row r="140933" ht="13.5" customHeight="1"/>
    <row r="140935" ht="13.5" customHeight="1"/>
    <row r="140937" ht="13.5" customHeight="1"/>
    <row r="140939" ht="13.5" customHeight="1"/>
    <row r="140941" ht="13.5" customHeight="1"/>
    <row r="140943" ht="13.5" customHeight="1"/>
    <row r="140945" ht="13.5" customHeight="1"/>
    <row r="140947" ht="13.5" customHeight="1"/>
    <row r="140949" ht="13.5" customHeight="1"/>
    <row r="140951" ht="13.5" customHeight="1"/>
    <row r="140953" ht="13.5" customHeight="1"/>
    <row r="140955" ht="13.5" customHeight="1"/>
    <row r="140957" ht="13.5" customHeight="1"/>
    <row r="140959" ht="13.5" customHeight="1"/>
    <row r="140961" ht="13.5" customHeight="1"/>
    <row r="140963" ht="13.5" customHeight="1"/>
    <row r="140965" ht="13.5" customHeight="1"/>
    <row r="140967" ht="13.5" customHeight="1"/>
    <row r="140969" ht="13.5" customHeight="1"/>
    <row r="140971" ht="13.5" customHeight="1"/>
    <row r="140973" ht="13.5" customHeight="1"/>
    <row r="140975" ht="13.5" customHeight="1"/>
    <row r="140977" ht="13.5" customHeight="1"/>
    <row r="140979" ht="13.5" customHeight="1"/>
    <row r="140981" ht="13.5" customHeight="1"/>
    <row r="140983" ht="13.5" customHeight="1"/>
    <row r="140985" ht="13.5" customHeight="1"/>
    <row r="140987" ht="13.5" customHeight="1"/>
    <row r="140989" ht="13.5" customHeight="1"/>
    <row r="140991" ht="13.5" customHeight="1"/>
    <row r="140993" ht="13.5" customHeight="1"/>
    <row r="140995" ht="13.5" customHeight="1"/>
    <row r="140997" ht="13.5" customHeight="1"/>
    <row r="140999" ht="13.5" customHeight="1"/>
    <row r="141001" ht="13.5" customHeight="1"/>
    <row r="141003" ht="13.5" customHeight="1"/>
    <row r="141005" ht="13.5" customHeight="1"/>
    <row r="141007" ht="13.5" customHeight="1"/>
    <row r="141009" ht="13.5" customHeight="1"/>
    <row r="141011" ht="13.5" customHeight="1"/>
    <row r="141013" ht="13.5" customHeight="1"/>
    <row r="141015" ht="13.5" customHeight="1"/>
    <row r="141017" ht="13.5" customHeight="1"/>
    <row r="141019" ht="13.5" customHeight="1"/>
    <row r="141021" ht="13.5" customHeight="1"/>
    <row r="141023" ht="13.5" customHeight="1"/>
    <row r="141025" ht="13.5" customHeight="1"/>
    <row r="141027" ht="13.5" customHeight="1"/>
    <row r="141029" ht="13.5" customHeight="1"/>
    <row r="141031" ht="13.5" customHeight="1"/>
    <row r="141033" ht="13.5" customHeight="1"/>
    <row r="141035" ht="13.5" customHeight="1"/>
    <row r="141037" ht="13.5" customHeight="1"/>
    <row r="141039" ht="13.5" customHeight="1"/>
    <row r="141041" ht="13.5" customHeight="1"/>
    <row r="141043" ht="13.5" customHeight="1"/>
    <row r="141045" ht="13.5" customHeight="1"/>
    <row r="141047" ht="13.5" customHeight="1"/>
    <row r="141049" ht="13.5" customHeight="1"/>
    <row r="141051" ht="13.5" customHeight="1"/>
    <row r="141053" ht="13.5" customHeight="1"/>
    <row r="141055" ht="13.5" customHeight="1"/>
    <row r="141057" ht="13.5" customHeight="1"/>
    <row r="141059" ht="13.5" customHeight="1"/>
    <row r="141061" ht="13.5" customHeight="1"/>
    <row r="141063" ht="13.5" customHeight="1"/>
    <row r="141065" ht="13.5" customHeight="1"/>
    <row r="141067" ht="13.5" customHeight="1"/>
    <row r="141069" ht="13.5" customHeight="1"/>
    <row r="141071" ht="13.5" customHeight="1"/>
    <row r="141073" ht="13.5" customHeight="1"/>
    <row r="141075" ht="13.5" customHeight="1"/>
    <row r="141077" ht="13.5" customHeight="1"/>
    <row r="141079" ht="13.5" customHeight="1"/>
    <row r="141081" ht="13.5" customHeight="1"/>
    <row r="141083" ht="13.5" customHeight="1"/>
    <row r="141085" ht="13.5" customHeight="1"/>
    <row r="141087" ht="13.5" customHeight="1"/>
    <row r="141089" ht="13.5" customHeight="1"/>
    <row r="141091" ht="13.5" customHeight="1"/>
    <row r="141093" ht="13.5" customHeight="1"/>
    <row r="141095" ht="13.5" customHeight="1"/>
    <row r="141097" ht="13.5" customHeight="1"/>
    <row r="141099" ht="13.5" customHeight="1"/>
    <row r="141101" ht="13.5" customHeight="1"/>
    <row r="141103" ht="13.5" customHeight="1"/>
    <row r="141105" ht="13.5" customHeight="1"/>
    <row r="141107" ht="13.5" customHeight="1"/>
    <row r="141109" ht="13.5" customHeight="1"/>
    <row r="141111" ht="13.5" customHeight="1"/>
    <row r="141113" ht="13.5" customHeight="1"/>
    <row r="141115" ht="13.5" customHeight="1"/>
    <row r="141117" ht="13.5" customHeight="1"/>
    <row r="141119" ht="13.5" customHeight="1"/>
    <row r="141121" ht="13.5" customHeight="1"/>
    <row r="141123" ht="13.5" customHeight="1"/>
    <row r="141125" ht="13.5" customHeight="1"/>
    <row r="141127" ht="13.5" customHeight="1"/>
    <row r="141129" ht="13.5" customHeight="1"/>
    <row r="141131" ht="13.5" customHeight="1"/>
    <row r="141133" ht="13.5" customHeight="1"/>
    <row r="141135" ht="13.5" customHeight="1"/>
    <row r="141137" ht="13.5" customHeight="1"/>
    <row r="141139" ht="13.5" customHeight="1"/>
    <row r="141141" ht="13.5" customHeight="1"/>
    <row r="141143" ht="13.5" customHeight="1"/>
    <row r="141145" ht="13.5" customHeight="1"/>
    <row r="141147" ht="13.5" customHeight="1"/>
    <row r="141149" ht="13.5" customHeight="1"/>
    <row r="141151" ht="13.5" customHeight="1"/>
    <row r="141153" ht="13.5" customHeight="1"/>
    <row r="141155" ht="13.5" customHeight="1"/>
    <row r="141157" ht="13.5" customHeight="1"/>
    <row r="141159" ht="13.5" customHeight="1"/>
    <row r="141161" ht="13.5" customHeight="1"/>
    <row r="141163" ht="13.5" customHeight="1"/>
    <row r="141165" ht="13.5" customHeight="1"/>
    <row r="141167" ht="13.5" customHeight="1"/>
    <row r="141169" ht="13.5" customHeight="1"/>
    <row r="141171" ht="13.5" customHeight="1"/>
    <row r="141173" ht="13.5" customHeight="1"/>
    <row r="141175" ht="13.5" customHeight="1"/>
    <row r="141177" ht="13.5" customHeight="1"/>
    <row r="141179" ht="13.5" customHeight="1"/>
    <row r="141181" ht="13.5" customHeight="1"/>
    <row r="141183" ht="13.5" customHeight="1"/>
    <row r="141185" ht="13.5" customHeight="1"/>
    <row r="141187" ht="13.5" customHeight="1"/>
    <row r="141189" ht="13.5" customHeight="1"/>
    <row r="141191" ht="13.5" customHeight="1"/>
    <row r="141193" ht="13.5" customHeight="1"/>
    <row r="141195" ht="13.5" customHeight="1"/>
    <row r="141197" ht="13.5" customHeight="1"/>
    <row r="141199" ht="13.5" customHeight="1"/>
    <row r="141201" ht="13.5" customHeight="1"/>
    <row r="141203" ht="13.5" customHeight="1"/>
    <row r="141205" ht="13.5" customHeight="1"/>
    <row r="141207" ht="13.5" customHeight="1"/>
    <row r="141209" ht="13.5" customHeight="1"/>
    <row r="141211" ht="13.5" customHeight="1"/>
    <row r="141213" ht="13.5" customHeight="1"/>
    <row r="141215" ht="13.5" customHeight="1"/>
    <row r="141217" ht="13.5" customHeight="1"/>
    <row r="141219" ht="13.5" customHeight="1"/>
    <row r="141221" ht="13.5" customHeight="1"/>
    <row r="141223" ht="13.5" customHeight="1"/>
    <row r="141225" ht="13.5" customHeight="1"/>
    <row r="141227" ht="13.5" customHeight="1"/>
    <row r="141229" ht="13.5" customHeight="1"/>
    <row r="141231" ht="13.5" customHeight="1"/>
    <row r="141233" ht="13.5" customHeight="1"/>
    <row r="141235" ht="13.5" customHeight="1"/>
    <row r="141237" ht="13.5" customHeight="1"/>
    <row r="141239" ht="13.5" customHeight="1"/>
    <row r="141241" ht="13.5" customHeight="1"/>
    <row r="141243" ht="13.5" customHeight="1"/>
    <row r="141245" ht="13.5" customHeight="1"/>
    <row r="141247" ht="13.5" customHeight="1"/>
    <row r="141249" ht="13.5" customHeight="1"/>
    <row r="141251" ht="13.5" customHeight="1"/>
    <row r="141253" ht="13.5" customHeight="1"/>
    <row r="141255" ht="13.5" customHeight="1"/>
    <row r="141257" ht="13.5" customHeight="1"/>
    <row r="141259" ht="13.5" customHeight="1"/>
    <row r="141261" ht="13.5" customHeight="1"/>
    <row r="141263" ht="13.5" customHeight="1"/>
    <row r="141265" ht="13.5" customHeight="1"/>
    <row r="141267" ht="13.5" customHeight="1"/>
    <row r="141269" ht="13.5" customHeight="1"/>
    <row r="141271" ht="13.5" customHeight="1"/>
    <row r="141273" ht="13.5" customHeight="1"/>
    <row r="141275" ht="13.5" customHeight="1"/>
    <row r="141277" ht="13.5" customHeight="1"/>
    <row r="141279" ht="13.5" customHeight="1"/>
    <row r="141281" ht="13.5" customHeight="1"/>
    <row r="141283" ht="13.5" customHeight="1"/>
    <row r="141285" ht="13.5" customHeight="1"/>
    <row r="141287" ht="13.5" customHeight="1"/>
    <row r="141289" ht="13.5" customHeight="1"/>
    <row r="141291" ht="13.5" customHeight="1"/>
    <row r="141293" ht="13.5" customHeight="1"/>
    <row r="141295" ht="13.5" customHeight="1"/>
    <row r="141297" ht="13.5" customHeight="1"/>
    <row r="141299" ht="13.5" customHeight="1"/>
    <row r="141301" ht="13.5" customHeight="1"/>
    <row r="141303" ht="13.5" customHeight="1"/>
    <row r="141305" ht="13.5" customHeight="1"/>
    <row r="141307" ht="13.5" customHeight="1"/>
    <row r="141309" ht="13.5" customHeight="1"/>
    <row r="141311" ht="13.5" customHeight="1"/>
    <row r="141313" ht="13.5" customHeight="1"/>
    <row r="141315" ht="13.5" customHeight="1"/>
    <row r="141317" ht="13.5" customHeight="1"/>
    <row r="141319" ht="13.5" customHeight="1"/>
    <row r="141321" ht="13.5" customHeight="1"/>
    <row r="141323" ht="13.5" customHeight="1"/>
    <row r="141325" ht="13.5" customHeight="1"/>
    <row r="141327" ht="13.5" customHeight="1"/>
    <row r="141329" ht="13.5" customHeight="1"/>
    <row r="141331" ht="13.5" customHeight="1"/>
    <row r="141333" ht="13.5" customHeight="1"/>
    <row r="141335" ht="13.5" customHeight="1"/>
    <row r="141337" ht="13.5" customHeight="1"/>
    <row r="141339" ht="13.5" customHeight="1"/>
    <row r="141341" ht="13.5" customHeight="1"/>
    <row r="141343" ht="13.5" customHeight="1"/>
    <row r="141345" ht="13.5" customHeight="1"/>
    <row r="141347" ht="13.5" customHeight="1"/>
    <row r="141349" ht="13.5" customHeight="1"/>
    <row r="141351" ht="13.5" customHeight="1"/>
    <row r="141353" ht="13.5" customHeight="1"/>
    <row r="141355" ht="13.5" customHeight="1"/>
    <row r="141357" ht="13.5" customHeight="1"/>
    <row r="141359" ht="13.5" customHeight="1"/>
    <row r="141361" ht="13.5" customHeight="1"/>
    <row r="141363" ht="13.5" customHeight="1"/>
    <row r="141365" ht="13.5" customHeight="1"/>
    <row r="141367" ht="13.5" customHeight="1"/>
    <row r="141369" ht="13.5" customHeight="1"/>
    <row r="141371" ht="13.5" customHeight="1"/>
    <row r="141373" ht="13.5" customHeight="1"/>
    <row r="141375" ht="13.5" customHeight="1"/>
    <row r="141377" ht="13.5" customHeight="1"/>
    <row r="141379" ht="13.5" customHeight="1"/>
    <row r="141381" ht="13.5" customHeight="1"/>
    <row r="141383" ht="13.5" customHeight="1"/>
    <row r="141385" ht="13.5" customHeight="1"/>
    <row r="141387" ht="13.5" customHeight="1"/>
    <row r="141389" ht="13.5" customHeight="1"/>
    <row r="141391" ht="13.5" customHeight="1"/>
    <row r="141393" ht="13.5" customHeight="1"/>
    <row r="141395" ht="13.5" customHeight="1"/>
    <row r="141397" ht="13.5" customHeight="1"/>
    <row r="141399" ht="13.5" customHeight="1"/>
    <row r="141401" ht="13.5" customHeight="1"/>
    <row r="141403" ht="13.5" customHeight="1"/>
    <row r="141405" ht="13.5" customHeight="1"/>
    <row r="141407" ht="13.5" customHeight="1"/>
    <row r="141409" ht="13.5" customHeight="1"/>
    <row r="141411" ht="13.5" customHeight="1"/>
    <row r="141413" ht="13.5" customHeight="1"/>
    <row r="141415" ht="13.5" customHeight="1"/>
    <row r="141417" ht="13.5" customHeight="1"/>
    <row r="141419" ht="13.5" customHeight="1"/>
    <row r="141421" ht="13.5" customHeight="1"/>
    <row r="141423" ht="13.5" customHeight="1"/>
    <row r="141425" ht="13.5" customHeight="1"/>
    <row r="141427" ht="13.5" customHeight="1"/>
    <row r="141429" ht="13.5" customHeight="1"/>
    <row r="141431" ht="13.5" customHeight="1"/>
    <row r="141433" ht="13.5" customHeight="1"/>
    <row r="141435" ht="13.5" customHeight="1"/>
    <row r="141437" ht="13.5" customHeight="1"/>
    <row r="141439" ht="13.5" customHeight="1"/>
    <row r="141441" ht="13.5" customHeight="1"/>
    <row r="141443" ht="13.5" customHeight="1"/>
    <row r="141445" ht="13.5" customHeight="1"/>
    <row r="141447" ht="13.5" customHeight="1"/>
    <row r="141449" ht="13.5" customHeight="1"/>
    <row r="141451" ht="13.5" customHeight="1"/>
    <row r="141453" ht="13.5" customHeight="1"/>
    <row r="141455" ht="13.5" customHeight="1"/>
    <row r="141457" ht="13.5" customHeight="1"/>
    <row r="141459" ht="13.5" customHeight="1"/>
    <row r="141461" ht="13.5" customHeight="1"/>
    <row r="141463" ht="13.5" customHeight="1"/>
    <row r="141465" ht="13.5" customHeight="1"/>
    <row r="141467" ht="13.5" customHeight="1"/>
    <row r="141469" ht="13.5" customHeight="1"/>
    <row r="141471" ht="13.5" customHeight="1"/>
    <row r="141473" ht="13.5" customHeight="1"/>
    <row r="141475" ht="13.5" customHeight="1"/>
    <row r="141477" ht="13.5" customHeight="1"/>
    <row r="141479" ht="13.5" customHeight="1"/>
    <row r="141481" ht="13.5" customHeight="1"/>
    <row r="141483" ht="13.5" customHeight="1"/>
    <row r="141485" ht="13.5" customHeight="1"/>
    <row r="141487" ht="13.5" customHeight="1"/>
    <row r="141489" ht="13.5" customHeight="1"/>
    <row r="141491" ht="13.5" customHeight="1"/>
    <row r="141493" ht="13.5" customHeight="1"/>
    <row r="141495" ht="13.5" customHeight="1"/>
    <row r="141497" ht="13.5" customHeight="1"/>
    <row r="141499" ht="13.5" customHeight="1"/>
    <row r="141501" ht="13.5" customHeight="1"/>
    <row r="141503" ht="13.5" customHeight="1"/>
    <row r="141505" ht="13.5" customHeight="1"/>
    <row r="141507" ht="13.5" customHeight="1"/>
    <row r="141509" ht="13.5" customHeight="1"/>
    <row r="141511" ht="13.5" customHeight="1"/>
    <row r="141513" ht="13.5" customHeight="1"/>
    <row r="141515" ht="13.5" customHeight="1"/>
    <row r="141517" ht="13.5" customHeight="1"/>
    <row r="141519" ht="13.5" customHeight="1"/>
    <row r="141521" ht="13.5" customHeight="1"/>
    <row r="141523" ht="13.5" customHeight="1"/>
    <row r="141525" ht="13.5" customHeight="1"/>
    <row r="141527" ht="13.5" customHeight="1"/>
    <row r="141529" ht="13.5" customHeight="1"/>
    <row r="141531" ht="13.5" customHeight="1"/>
    <row r="141533" ht="13.5" customHeight="1"/>
    <row r="141535" ht="13.5" customHeight="1"/>
    <row r="141537" ht="13.5" customHeight="1"/>
    <row r="141539" ht="13.5" customHeight="1"/>
    <row r="141541" ht="13.5" customHeight="1"/>
    <row r="141543" ht="13.5" customHeight="1"/>
    <row r="141545" ht="13.5" customHeight="1"/>
    <row r="141547" ht="13.5" customHeight="1"/>
    <row r="141549" ht="13.5" customHeight="1"/>
    <row r="141551" ht="13.5" customHeight="1"/>
    <row r="141553" ht="13.5" customHeight="1"/>
    <row r="141555" ht="13.5" customHeight="1"/>
    <row r="141557" ht="13.5" customHeight="1"/>
    <row r="141559" ht="13.5" customHeight="1"/>
    <row r="141561" ht="13.5" customHeight="1"/>
    <row r="141563" ht="13.5" customHeight="1"/>
    <row r="141565" ht="13.5" customHeight="1"/>
    <row r="141567" ht="13.5" customHeight="1"/>
    <row r="141569" ht="13.5" customHeight="1"/>
    <row r="141571" ht="13.5" customHeight="1"/>
    <row r="141573" ht="13.5" customHeight="1"/>
    <row r="141575" ht="13.5" customHeight="1"/>
    <row r="141577" ht="13.5" customHeight="1"/>
    <row r="141579" ht="13.5" customHeight="1"/>
    <row r="141581" ht="13.5" customHeight="1"/>
    <row r="141583" ht="13.5" customHeight="1"/>
    <row r="141585" ht="13.5" customHeight="1"/>
    <row r="141587" ht="13.5" customHeight="1"/>
    <row r="141589" ht="13.5" customHeight="1"/>
    <row r="141591" ht="13.5" customHeight="1"/>
    <row r="141593" ht="13.5" customHeight="1"/>
    <row r="141595" ht="13.5" customHeight="1"/>
    <row r="141597" ht="13.5" customHeight="1"/>
    <row r="141599" ht="13.5" customHeight="1"/>
    <row r="141601" ht="13.5" customHeight="1"/>
    <row r="141603" ht="13.5" customHeight="1"/>
    <row r="141605" ht="13.5" customHeight="1"/>
    <row r="141607" ht="13.5" customHeight="1"/>
    <row r="141609" ht="13.5" customHeight="1"/>
    <row r="141611" ht="13.5" customHeight="1"/>
    <row r="141613" ht="13.5" customHeight="1"/>
    <row r="141615" ht="13.5" customHeight="1"/>
    <row r="141617" ht="13.5" customHeight="1"/>
    <row r="141619" ht="13.5" customHeight="1"/>
    <row r="141621" ht="13.5" customHeight="1"/>
    <row r="141623" ht="13.5" customHeight="1"/>
    <row r="141625" ht="13.5" customHeight="1"/>
    <row r="141627" ht="13.5" customHeight="1"/>
    <row r="141629" ht="13.5" customHeight="1"/>
    <row r="141631" ht="13.5" customHeight="1"/>
    <row r="141633" ht="13.5" customHeight="1"/>
    <row r="141635" ht="13.5" customHeight="1"/>
    <row r="141637" ht="13.5" customHeight="1"/>
    <row r="141639" ht="13.5" customHeight="1"/>
    <row r="141641" ht="13.5" customHeight="1"/>
    <row r="141643" ht="13.5" customHeight="1"/>
    <row r="141645" ht="13.5" customHeight="1"/>
    <row r="141647" ht="13.5" customHeight="1"/>
    <row r="141649" ht="13.5" customHeight="1"/>
    <row r="141651" ht="13.5" customHeight="1"/>
    <row r="141653" ht="13.5" customHeight="1"/>
    <row r="141655" ht="13.5" customHeight="1"/>
    <row r="141657" ht="13.5" customHeight="1"/>
    <row r="141659" ht="13.5" customHeight="1"/>
    <row r="141661" ht="13.5" customHeight="1"/>
    <row r="141663" ht="13.5" customHeight="1"/>
    <row r="141665" ht="13.5" customHeight="1"/>
    <row r="141667" ht="13.5" customHeight="1"/>
    <row r="141669" ht="13.5" customHeight="1"/>
    <row r="141671" ht="13.5" customHeight="1"/>
    <row r="141673" ht="13.5" customHeight="1"/>
    <row r="141675" ht="13.5" customHeight="1"/>
    <row r="141677" ht="13.5" customHeight="1"/>
    <row r="141679" ht="13.5" customHeight="1"/>
    <row r="141681" ht="13.5" customHeight="1"/>
    <row r="141683" ht="13.5" customHeight="1"/>
    <row r="141685" ht="13.5" customHeight="1"/>
    <row r="141687" ht="13.5" customHeight="1"/>
    <row r="141689" ht="13.5" customHeight="1"/>
    <row r="141691" ht="13.5" customHeight="1"/>
    <row r="141693" ht="13.5" customHeight="1"/>
    <row r="141695" ht="13.5" customHeight="1"/>
    <row r="141697" ht="13.5" customHeight="1"/>
    <row r="141699" ht="13.5" customHeight="1"/>
    <row r="141701" ht="13.5" customHeight="1"/>
    <row r="141703" ht="13.5" customHeight="1"/>
    <row r="141705" ht="13.5" customHeight="1"/>
    <row r="141707" ht="13.5" customHeight="1"/>
    <row r="141709" ht="13.5" customHeight="1"/>
    <row r="141711" ht="13.5" customHeight="1"/>
    <row r="141713" ht="13.5" customHeight="1"/>
    <row r="141715" ht="13.5" customHeight="1"/>
    <row r="141717" ht="13.5" customHeight="1"/>
    <row r="141719" ht="13.5" customHeight="1"/>
    <row r="141721" ht="13.5" customHeight="1"/>
    <row r="141723" ht="13.5" customHeight="1"/>
    <row r="141725" ht="13.5" customHeight="1"/>
    <row r="141727" ht="13.5" customHeight="1"/>
    <row r="141729" ht="13.5" customHeight="1"/>
    <row r="141731" ht="13.5" customHeight="1"/>
    <row r="141733" ht="13.5" customHeight="1"/>
    <row r="141735" ht="13.5" customHeight="1"/>
    <row r="141737" ht="13.5" customHeight="1"/>
    <row r="141739" ht="13.5" customHeight="1"/>
    <row r="141741" ht="13.5" customHeight="1"/>
    <row r="141743" ht="13.5" customHeight="1"/>
    <row r="141745" ht="13.5" customHeight="1"/>
    <row r="141747" ht="13.5" customHeight="1"/>
    <row r="141749" ht="13.5" customHeight="1"/>
    <row r="141751" ht="13.5" customHeight="1"/>
    <row r="141753" ht="13.5" customHeight="1"/>
    <row r="141755" ht="13.5" customHeight="1"/>
    <row r="141757" ht="13.5" customHeight="1"/>
    <row r="141759" ht="13.5" customHeight="1"/>
    <row r="141761" ht="13.5" customHeight="1"/>
    <row r="141763" ht="13.5" customHeight="1"/>
    <row r="141765" ht="13.5" customHeight="1"/>
    <row r="141767" ht="13.5" customHeight="1"/>
    <row r="141769" ht="13.5" customHeight="1"/>
    <row r="141771" ht="13.5" customHeight="1"/>
    <row r="141773" ht="13.5" customHeight="1"/>
    <row r="141775" ht="13.5" customHeight="1"/>
    <row r="141777" ht="13.5" customHeight="1"/>
    <row r="141779" ht="13.5" customHeight="1"/>
    <row r="141781" ht="13.5" customHeight="1"/>
    <row r="141783" ht="13.5" customHeight="1"/>
    <row r="141785" ht="13.5" customHeight="1"/>
    <row r="141787" ht="13.5" customHeight="1"/>
    <row r="141789" ht="13.5" customHeight="1"/>
    <row r="141791" ht="13.5" customHeight="1"/>
    <row r="141793" ht="13.5" customHeight="1"/>
    <row r="141795" ht="13.5" customHeight="1"/>
    <row r="141797" ht="13.5" customHeight="1"/>
    <row r="141799" ht="13.5" customHeight="1"/>
    <row r="141801" ht="13.5" customHeight="1"/>
    <row r="141803" ht="13.5" customHeight="1"/>
    <row r="141805" ht="13.5" customHeight="1"/>
    <row r="141807" ht="13.5" customHeight="1"/>
    <row r="141809" ht="13.5" customHeight="1"/>
    <row r="141811" ht="13.5" customHeight="1"/>
    <row r="141813" ht="13.5" customHeight="1"/>
    <row r="141815" ht="13.5" customHeight="1"/>
    <row r="141817" ht="13.5" customHeight="1"/>
    <row r="141819" ht="13.5" customHeight="1"/>
    <row r="141821" ht="13.5" customHeight="1"/>
    <row r="141823" ht="13.5" customHeight="1"/>
    <row r="141825" ht="13.5" customHeight="1"/>
    <row r="141827" ht="13.5" customHeight="1"/>
    <row r="141829" ht="13.5" customHeight="1"/>
    <row r="141831" ht="13.5" customHeight="1"/>
    <row r="141833" ht="13.5" customHeight="1"/>
    <row r="141835" ht="13.5" customHeight="1"/>
    <row r="141837" ht="13.5" customHeight="1"/>
    <row r="141839" ht="13.5" customHeight="1"/>
    <row r="141841" ht="13.5" customHeight="1"/>
    <row r="141843" ht="13.5" customHeight="1"/>
    <row r="141845" ht="13.5" customHeight="1"/>
    <row r="141847" ht="13.5" customHeight="1"/>
    <row r="141849" ht="13.5" customHeight="1"/>
    <row r="141851" ht="13.5" customHeight="1"/>
    <row r="141853" ht="13.5" customHeight="1"/>
    <row r="141855" ht="13.5" customHeight="1"/>
    <row r="141857" ht="13.5" customHeight="1"/>
    <row r="141859" ht="13.5" customHeight="1"/>
    <row r="141861" ht="13.5" customHeight="1"/>
    <row r="141863" ht="13.5" customHeight="1"/>
    <row r="141865" ht="13.5" customHeight="1"/>
    <row r="141867" ht="13.5" customHeight="1"/>
    <row r="141869" ht="13.5" customHeight="1"/>
    <row r="141871" ht="13.5" customHeight="1"/>
    <row r="141873" ht="13.5" customHeight="1"/>
    <row r="141875" ht="13.5" customHeight="1"/>
    <row r="141877" ht="13.5" customHeight="1"/>
    <row r="141879" ht="13.5" customHeight="1"/>
    <row r="141881" ht="13.5" customHeight="1"/>
    <row r="141883" ht="13.5" customHeight="1"/>
    <row r="141885" ht="13.5" customHeight="1"/>
    <row r="141887" ht="13.5" customHeight="1"/>
    <row r="141889" ht="13.5" customHeight="1"/>
    <row r="141891" ht="13.5" customHeight="1"/>
    <row r="141893" ht="13.5" customHeight="1"/>
    <row r="141895" ht="13.5" customHeight="1"/>
    <row r="141897" ht="13.5" customHeight="1"/>
    <row r="141899" ht="13.5" customHeight="1"/>
    <row r="141901" ht="13.5" customHeight="1"/>
    <row r="141903" ht="13.5" customHeight="1"/>
    <row r="141905" ht="13.5" customHeight="1"/>
    <row r="141907" ht="13.5" customHeight="1"/>
    <row r="141909" ht="13.5" customHeight="1"/>
    <row r="141911" ht="13.5" customHeight="1"/>
    <row r="141913" ht="13.5" customHeight="1"/>
    <row r="141915" ht="13.5" customHeight="1"/>
    <row r="141917" ht="13.5" customHeight="1"/>
    <row r="141919" ht="13.5" customHeight="1"/>
    <row r="141921" ht="13.5" customHeight="1"/>
    <row r="141923" ht="13.5" customHeight="1"/>
    <row r="141925" ht="13.5" customHeight="1"/>
    <row r="141927" ht="13.5" customHeight="1"/>
    <row r="141929" ht="13.5" customHeight="1"/>
    <row r="141931" ht="13.5" customHeight="1"/>
    <row r="141933" ht="13.5" customHeight="1"/>
    <row r="141935" ht="13.5" customHeight="1"/>
    <row r="141937" ht="13.5" customHeight="1"/>
    <row r="141939" ht="13.5" customHeight="1"/>
    <row r="141941" ht="13.5" customHeight="1"/>
    <row r="141943" ht="13.5" customHeight="1"/>
    <row r="141945" ht="13.5" customHeight="1"/>
    <row r="141947" ht="13.5" customHeight="1"/>
    <row r="141949" ht="13.5" customHeight="1"/>
    <row r="141951" ht="13.5" customHeight="1"/>
    <row r="141953" ht="13.5" customHeight="1"/>
    <row r="141955" ht="13.5" customHeight="1"/>
    <row r="141957" ht="13.5" customHeight="1"/>
    <row r="141959" ht="13.5" customHeight="1"/>
    <row r="141961" ht="13.5" customHeight="1"/>
    <row r="141963" ht="13.5" customHeight="1"/>
    <row r="141965" ht="13.5" customHeight="1"/>
    <row r="141967" ht="13.5" customHeight="1"/>
    <row r="141969" ht="13.5" customHeight="1"/>
    <row r="141971" ht="13.5" customHeight="1"/>
    <row r="141973" ht="13.5" customHeight="1"/>
    <row r="141975" ht="13.5" customHeight="1"/>
    <row r="141977" ht="13.5" customHeight="1"/>
    <row r="141979" ht="13.5" customHeight="1"/>
    <row r="141981" ht="13.5" customHeight="1"/>
    <row r="141983" ht="13.5" customHeight="1"/>
    <row r="141985" ht="13.5" customHeight="1"/>
    <row r="141987" ht="13.5" customHeight="1"/>
    <row r="141989" ht="13.5" customHeight="1"/>
    <row r="141991" ht="13.5" customHeight="1"/>
    <row r="141993" ht="13.5" customHeight="1"/>
    <row r="141995" ht="13.5" customHeight="1"/>
    <row r="141997" ht="13.5" customHeight="1"/>
    <row r="141999" ht="13.5" customHeight="1"/>
    <row r="142001" ht="13.5" customHeight="1"/>
    <row r="142003" ht="13.5" customHeight="1"/>
    <row r="142005" ht="13.5" customHeight="1"/>
    <row r="142007" ht="13.5" customHeight="1"/>
    <row r="142009" ht="13.5" customHeight="1"/>
    <row r="142011" ht="13.5" customHeight="1"/>
    <row r="142013" ht="13.5" customHeight="1"/>
    <row r="142015" ht="13.5" customHeight="1"/>
    <row r="142017" ht="13.5" customHeight="1"/>
    <row r="142019" ht="13.5" customHeight="1"/>
    <row r="142021" ht="13.5" customHeight="1"/>
    <row r="142023" ht="13.5" customHeight="1"/>
    <row r="142025" ht="13.5" customHeight="1"/>
    <row r="142027" ht="13.5" customHeight="1"/>
    <row r="142029" ht="13.5" customHeight="1"/>
    <row r="142031" ht="13.5" customHeight="1"/>
    <row r="142033" ht="13.5" customHeight="1"/>
    <row r="142035" ht="13.5" customHeight="1"/>
    <row r="142037" ht="13.5" customHeight="1"/>
    <row r="142039" ht="13.5" customHeight="1"/>
    <row r="142041" ht="13.5" customHeight="1"/>
    <row r="142043" ht="13.5" customHeight="1"/>
    <row r="142045" ht="13.5" customHeight="1"/>
    <row r="142047" ht="13.5" customHeight="1"/>
    <row r="142049" ht="13.5" customHeight="1"/>
    <row r="142051" ht="13.5" customHeight="1"/>
    <row r="142053" ht="13.5" customHeight="1"/>
    <row r="142055" ht="13.5" customHeight="1"/>
    <row r="142057" ht="13.5" customHeight="1"/>
    <row r="142059" ht="13.5" customHeight="1"/>
    <row r="142061" ht="13.5" customHeight="1"/>
    <row r="142063" ht="13.5" customHeight="1"/>
    <row r="142065" ht="13.5" customHeight="1"/>
    <row r="142067" ht="13.5" customHeight="1"/>
    <row r="142069" ht="13.5" customHeight="1"/>
    <row r="142071" ht="13.5" customHeight="1"/>
    <row r="142073" ht="13.5" customHeight="1"/>
    <row r="142075" ht="13.5" customHeight="1"/>
    <row r="142077" ht="13.5" customHeight="1"/>
    <row r="142079" ht="13.5" customHeight="1"/>
    <row r="142081" ht="13.5" customHeight="1"/>
    <row r="142083" ht="13.5" customHeight="1"/>
    <row r="142085" ht="13.5" customHeight="1"/>
    <row r="142087" ht="13.5" customHeight="1"/>
    <row r="142089" ht="13.5" customHeight="1"/>
    <row r="142091" ht="13.5" customHeight="1"/>
    <row r="142093" ht="13.5" customHeight="1"/>
    <row r="142095" ht="13.5" customHeight="1"/>
    <row r="142097" ht="13.5" customHeight="1"/>
    <row r="142099" ht="13.5" customHeight="1"/>
    <row r="142101" ht="13.5" customHeight="1"/>
    <row r="142103" ht="13.5" customHeight="1"/>
    <row r="142105" ht="13.5" customHeight="1"/>
    <row r="142107" ht="13.5" customHeight="1"/>
    <row r="142109" ht="13.5" customHeight="1"/>
    <row r="142111" ht="13.5" customHeight="1"/>
    <row r="142113" ht="13.5" customHeight="1"/>
    <row r="142115" ht="13.5" customHeight="1"/>
    <row r="142117" ht="13.5" customHeight="1"/>
    <row r="142119" ht="13.5" customHeight="1"/>
    <row r="142121" ht="13.5" customHeight="1"/>
    <row r="142123" ht="13.5" customHeight="1"/>
    <row r="142125" ht="13.5" customHeight="1"/>
    <row r="142127" ht="13.5" customHeight="1"/>
    <row r="142129" ht="13.5" customHeight="1"/>
    <row r="142131" ht="13.5" customHeight="1"/>
    <row r="142133" ht="13.5" customHeight="1"/>
    <row r="142135" ht="13.5" customHeight="1"/>
    <row r="142137" ht="13.5" customHeight="1"/>
    <row r="142139" ht="13.5" customHeight="1"/>
    <row r="142141" ht="13.5" customHeight="1"/>
    <row r="142143" ht="13.5" customHeight="1"/>
    <row r="142145" ht="13.5" customHeight="1"/>
    <row r="142147" ht="13.5" customHeight="1"/>
    <row r="142149" ht="13.5" customHeight="1"/>
    <row r="142151" ht="13.5" customHeight="1"/>
    <row r="142153" ht="13.5" customHeight="1"/>
    <row r="142155" ht="13.5" customHeight="1"/>
    <row r="142157" ht="13.5" customHeight="1"/>
    <row r="142159" ht="13.5" customHeight="1"/>
    <row r="142161" ht="13.5" customHeight="1"/>
    <row r="142163" ht="13.5" customHeight="1"/>
    <row r="142165" ht="13.5" customHeight="1"/>
    <row r="142167" ht="13.5" customHeight="1"/>
    <row r="142169" ht="13.5" customHeight="1"/>
    <row r="142171" ht="13.5" customHeight="1"/>
    <row r="142173" ht="13.5" customHeight="1"/>
    <row r="142175" ht="13.5" customHeight="1"/>
    <row r="142177" ht="13.5" customHeight="1"/>
    <row r="142179" ht="13.5" customHeight="1"/>
    <row r="142181" ht="13.5" customHeight="1"/>
    <row r="142183" ht="13.5" customHeight="1"/>
    <row r="142185" ht="13.5" customHeight="1"/>
    <row r="142187" ht="13.5" customHeight="1"/>
    <row r="142189" ht="13.5" customHeight="1"/>
    <row r="142191" ht="13.5" customHeight="1"/>
    <row r="142193" ht="13.5" customHeight="1"/>
    <row r="142195" ht="13.5" customHeight="1"/>
    <row r="142197" ht="13.5" customHeight="1"/>
    <row r="142199" ht="13.5" customHeight="1"/>
    <row r="142201" ht="13.5" customHeight="1"/>
    <row r="142203" ht="13.5" customHeight="1"/>
    <row r="142205" ht="13.5" customHeight="1"/>
    <row r="142207" ht="13.5" customHeight="1"/>
    <row r="142209" ht="13.5" customHeight="1"/>
    <row r="142211" ht="13.5" customHeight="1"/>
    <row r="142213" ht="13.5" customHeight="1"/>
    <row r="142215" ht="13.5" customHeight="1"/>
    <row r="142217" ht="13.5" customHeight="1"/>
    <row r="142219" ht="13.5" customHeight="1"/>
    <row r="142221" ht="13.5" customHeight="1"/>
    <row r="142223" ht="13.5" customHeight="1"/>
    <row r="142225" ht="13.5" customHeight="1"/>
    <row r="142227" ht="13.5" customHeight="1"/>
    <row r="142229" ht="13.5" customHeight="1"/>
    <row r="142231" ht="13.5" customHeight="1"/>
    <row r="142233" ht="13.5" customHeight="1"/>
    <row r="142235" ht="13.5" customHeight="1"/>
    <row r="142237" ht="13.5" customHeight="1"/>
    <row r="142239" ht="13.5" customHeight="1"/>
    <row r="142241" ht="13.5" customHeight="1"/>
    <row r="142243" ht="13.5" customHeight="1"/>
    <row r="142245" ht="13.5" customHeight="1"/>
    <row r="142247" ht="13.5" customHeight="1"/>
    <row r="142249" ht="13.5" customHeight="1"/>
    <row r="142251" ht="13.5" customHeight="1"/>
    <row r="142253" ht="13.5" customHeight="1"/>
    <row r="142255" ht="13.5" customHeight="1"/>
    <row r="142257" ht="13.5" customHeight="1"/>
    <row r="142259" ht="13.5" customHeight="1"/>
    <row r="142261" ht="13.5" customHeight="1"/>
    <row r="142263" ht="13.5" customHeight="1"/>
    <row r="142265" ht="13.5" customHeight="1"/>
    <row r="142267" ht="13.5" customHeight="1"/>
    <row r="142269" ht="13.5" customHeight="1"/>
    <row r="142271" ht="13.5" customHeight="1"/>
    <row r="142273" ht="13.5" customHeight="1"/>
    <row r="142275" ht="13.5" customHeight="1"/>
    <row r="142277" ht="13.5" customHeight="1"/>
    <row r="142279" ht="13.5" customHeight="1"/>
    <row r="142281" ht="13.5" customHeight="1"/>
    <row r="142283" ht="13.5" customHeight="1"/>
    <row r="142285" ht="13.5" customHeight="1"/>
    <row r="142287" ht="13.5" customHeight="1"/>
    <row r="142289" ht="13.5" customHeight="1"/>
    <row r="142291" ht="13.5" customHeight="1"/>
    <row r="142293" ht="13.5" customHeight="1"/>
    <row r="142295" ht="13.5" customHeight="1"/>
    <row r="142297" ht="13.5" customHeight="1"/>
    <row r="142299" ht="13.5" customHeight="1"/>
    <row r="142301" ht="13.5" customHeight="1"/>
    <row r="142303" ht="13.5" customHeight="1"/>
    <row r="142305" ht="13.5" customHeight="1"/>
    <row r="142307" ht="13.5" customHeight="1"/>
    <row r="142309" ht="13.5" customHeight="1"/>
    <row r="142311" ht="13.5" customHeight="1"/>
    <row r="142313" ht="13.5" customHeight="1"/>
    <row r="142315" ht="13.5" customHeight="1"/>
    <row r="142317" ht="13.5" customHeight="1"/>
    <row r="142319" ht="13.5" customHeight="1"/>
    <row r="142321" ht="13.5" customHeight="1"/>
    <row r="142323" ht="13.5" customHeight="1"/>
    <row r="142325" ht="13.5" customHeight="1"/>
    <row r="142327" ht="13.5" customHeight="1"/>
    <row r="142329" ht="13.5" customHeight="1"/>
    <row r="142331" ht="13.5" customHeight="1"/>
    <row r="142333" ht="13.5" customHeight="1"/>
    <row r="142335" ht="13.5" customHeight="1"/>
    <row r="142337" ht="13.5" customHeight="1"/>
    <row r="142339" ht="13.5" customHeight="1"/>
    <row r="142341" ht="13.5" customHeight="1"/>
    <row r="142343" ht="13.5" customHeight="1"/>
    <row r="142345" ht="13.5" customHeight="1"/>
    <row r="142347" ht="13.5" customHeight="1"/>
    <row r="142349" ht="13.5" customHeight="1"/>
    <row r="142351" ht="13.5" customHeight="1"/>
    <row r="142353" ht="13.5" customHeight="1"/>
    <row r="142355" ht="13.5" customHeight="1"/>
    <row r="142357" ht="13.5" customHeight="1"/>
    <row r="142359" ht="13.5" customHeight="1"/>
    <row r="142361" ht="13.5" customHeight="1"/>
    <row r="142363" ht="13.5" customHeight="1"/>
    <row r="142365" ht="13.5" customHeight="1"/>
    <row r="142367" ht="13.5" customHeight="1"/>
    <row r="142369" ht="13.5" customHeight="1"/>
    <row r="142371" ht="13.5" customHeight="1"/>
    <row r="142373" ht="13.5" customHeight="1"/>
    <row r="142375" ht="13.5" customHeight="1"/>
    <row r="142377" ht="13.5" customHeight="1"/>
    <row r="142379" ht="13.5" customHeight="1"/>
    <row r="142381" ht="13.5" customHeight="1"/>
    <row r="142383" ht="13.5" customHeight="1"/>
    <row r="142385" ht="13.5" customHeight="1"/>
    <row r="142387" ht="13.5" customHeight="1"/>
    <row r="142389" ht="13.5" customHeight="1"/>
    <row r="142391" ht="13.5" customHeight="1"/>
    <row r="142393" ht="13.5" customHeight="1"/>
    <row r="142395" ht="13.5" customHeight="1"/>
    <row r="142397" ht="13.5" customHeight="1"/>
    <row r="142399" ht="13.5" customHeight="1"/>
    <row r="142401" ht="13.5" customHeight="1"/>
    <row r="142403" ht="13.5" customHeight="1"/>
    <row r="142405" ht="13.5" customHeight="1"/>
    <row r="142407" ht="13.5" customHeight="1"/>
    <row r="142409" ht="13.5" customHeight="1"/>
    <row r="142411" ht="13.5" customHeight="1"/>
    <row r="142413" ht="13.5" customHeight="1"/>
    <row r="142415" ht="13.5" customHeight="1"/>
    <row r="142417" ht="13.5" customHeight="1"/>
    <row r="142419" ht="13.5" customHeight="1"/>
    <row r="142421" ht="13.5" customHeight="1"/>
    <row r="142423" ht="13.5" customHeight="1"/>
    <row r="142425" ht="13.5" customHeight="1"/>
    <row r="142427" ht="13.5" customHeight="1"/>
    <row r="142429" ht="13.5" customHeight="1"/>
    <row r="142431" ht="13.5" customHeight="1"/>
    <row r="142433" ht="13.5" customHeight="1"/>
    <row r="142435" ht="13.5" customHeight="1"/>
    <row r="142437" ht="13.5" customHeight="1"/>
    <row r="142439" ht="13.5" customHeight="1"/>
    <row r="142441" ht="13.5" customHeight="1"/>
    <row r="142443" ht="13.5" customHeight="1"/>
    <row r="142445" ht="13.5" customHeight="1"/>
    <row r="142447" ht="13.5" customHeight="1"/>
    <row r="142449" ht="13.5" customHeight="1"/>
    <row r="142451" ht="13.5" customHeight="1"/>
    <row r="142453" ht="13.5" customHeight="1"/>
    <row r="142455" ht="13.5" customHeight="1"/>
    <row r="142457" ht="13.5" customHeight="1"/>
    <row r="142459" ht="13.5" customHeight="1"/>
    <row r="142461" ht="13.5" customHeight="1"/>
    <row r="142463" ht="13.5" customHeight="1"/>
    <row r="142465" ht="13.5" customHeight="1"/>
    <row r="142467" ht="13.5" customHeight="1"/>
    <row r="142469" ht="13.5" customHeight="1"/>
    <row r="142471" ht="13.5" customHeight="1"/>
    <row r="142473" ht="13.5" customHeight="1"/>
    <row r="142475" ht="13.5" customHeight="1"/>
    <row r="142477" ht="13.5" customHeight="1"/>
    <row r="142479" ht="13.5" customHeight="1"/>
    <row r="142481" ht="13.5" customHeight="1"/>
    <row r="142483" ht="13.5" customHeight="1"/>
    <row r="142485" ht="13.5" customHeight="1"/>
    <row r="142487" ht="13.5" customHeight="1"/>
    <row r="142489" ht="13.5" customHeight="1"/>
    <row r="142491" ht="13.5" customHeight="1"/>
    <row r="142493" ht="13.5" customHeight="1"/>
    <row r="142495" ht="13.5" customHeight="1"/>
    <row r="142497" ht="13.5" customHeight="1"/>
    <row r="142499" ht="13.5" customHeight="1"/>
    <row r="142501" ht="13.5" customHeight="1"/>
    <row r="142503" ht="13.5" customHeight="1"/>
    <row r="142505" ht="13.5" customHeight="1"/>
    <row r="142507" ht="13.5" customHeight="1"/>
    <row r="142509" ht="13.5" customHeight="1"/>
    <row r="142511" ht="13.5" customHeight="1"/>
    <row r="142513" ht="13.5" customHeight="1"/>
    <row r="142515" ht="13.5" customHeight="1"/>
    <row r="142517" ht="13.5" customHeight="1"/>
    <row r="142519" ht="13.5" customHeight="1"/>
    <row r="142521" ht="13.5" customHeight="1"/>
    <row r="142523" ht="13.5" customHeight="1"/>
    <row r="142525" ht="13.5" customHeight="1"/>
    <row r="142527" ht="13.5" customHeight="1"/>
    <row r="142529" ht="13.5" customHeight="1"/>
    <row r="142531" ht="13.5" customHeight="1"/>
    <row r="142533" ht="13.5" customHeight="1"/>
    <row r="142535" ht="13.5" customHeight="1"/>
    <row r="142537" ht="13.5" customHeight="1"/>
    <row r="142539" ht="13.5" customHeight="1"/>
    <row r="142541" ht="13.5" customHeight="1"/>
    <row r="142543" ht="13.5" customHeight="1"/>
    <row r="142545" ht="13.5" customHeight="1"/>
    <row r="142547" ht="13.5" customHeight="1"/>
    <row r="142549" ht="13.5" customHeight="1"/>
    <row r="142551" ht="13.5" customHeight="1"/>
    <row r="142553" ht="13.5" customHeight="1"/>
    <row r="142555" ht="13.5" customHeight="1"/>
    <row r="142557" ht="13.5" customHeight="1"/>
    <row r="142559" ht="13.5" customHeight="1"/>
    <row r="142561" ht="13.5" customHeight="1"/>
    <row r="142563" ht="13.5" customHeight="1"/>
    <row r="142565" ht="13.5" customHeight="1"/>
    <row r="142567" ht="13.5" customHeight="1"/>
    <row r="142569" ht="13.5" customHeight="1"/>
    <row r="142571" ht="13.5" customHeight="1"/>
    <row r="142573" ht="13.5" customHeight="1"/>
    <row r="142575" ht="13.5" customHeight="1"/>
    <row r="142577" ht="13.5" customHeight="1"/>
    <row r="142579" ht="13.5" customHeight="1"/>
    <row r="142581" ht="13.5" customHeight="1"/>
    <row r="142583" ht="13.5" customHeight="1"/>
    <row r="142585" ht="13.5" customHeight="1"/>
    <row r="142587" ht="13.5" customHeight="1"/>
    <row r="142589" ht="13.5" customHeight="1"/>
    <row r="142591" ht="13.5" customHeight="1"/>
    <row r="142593" ht="13.5" customHeight="1"/>
    <row r="142595" ht="13.5" customHeight="1"/>
    <row r="142597" ht="13.5" customHeight="1"/>
    <row r="142599" ht="13.5" customHeight="1"/>
    <row r="142601" ht="13.5" customHeight="1"/>
    <row r="142603" ht="13.5" customHeight="1"/>
    <row r="142605" ht="13.5" customHeight="1"/>
    <row r="142607" ht="13.5" customHeight="1"/>
    <row r="142609" ht="13.5" customHeight="1"/>
    <row r="142611" ht="13.5" customHeight="1"/>
    <row r="142613" ht="13.5" customHeight="1"/>
    <row r="142615" ht="13.5" customHeight="1"/>
    <row r="142617" ht="13.5" customHeight="1"/>
    <row r="142619" ht="13.5" customHeight="1"/>
    <row r="142621" ht="13.5" customHeight="1"/>
    <row r="142623" ht="13.5" customHeight="1"/>
    <row r="142625" ht="13.5" customHeight="1"/>
    <row r="142627" ht="13.5" customHeight="1"/>
    <row r="142629" ht="13.5" customHeight="1"/>
    <row r="142631" ht="13.5" customHeight="1"/>
    <row r="142633" ht="13.5" customHeight="1"/>
    <row r="142635" ht="13.5" customHeight="1"/>
    <row r="142637" ht="13.5" customHeight="1"/>
    <row r="142639" ht="13.5" customHeight="1"/>
    <row r="142641" ht="13.5" customHeight="1"/>
    <row r="142643" ht="13.5" customHeight="1"/>
    <row r="142645" ht="13.5" customHeight="1"/>
    <row r="142647" ht="13.5" customHeight="1"/>
    <row r="142649" ht="13.5" customHeight="1"/>
    <row r="142651" ht="13.5" customHeight="1"/>
    <row r="142653" ht="13.5" customHeight="1"/>
    <row r="142655" ht="13.5" customHeight="1"/>
    <row r="142657" ht="13.5" customHeight="1"/>
    <row r="142659" ht="13.5" customHeight="1"/>
    <row r="142661" ht="13.5" customHeight="1"/>
    <row r="142663" ht="13.5" customHeight="1"/>
    <row r="142665" ht="13.5" customHeight="1"/>
    <row r="142667" ht="13.5" customHeight="1"/>
    <row r="142669" ht="13.5" customHeight="1"/>
    <row r="142671" ht="13.5" customHeight="1"/>
    <row r="142673" ht="13.5" customHeight="1"/>
    <row r="142675" ht="13.5" customHeight="1"/>
    <row r="142677" ht="13.5" customHeight="1"/>
    <row r="142679" ht="13.5" customHeight="1"/>
    <row r="142681" ht="13.5" customHeight="1"/>
    <row r="142683" ht="13.5" customHeight="1"/>
    <row r="142685" ht="13.5" customHeight="1"/>
    <row r="142687" ht="13.5" customHeight="1"/>
    <row r="142689" ht="13.5" customHeight="1"/>
    <row r="142691" ht="13.5" customHeight="1"/>
    <row r="142693" ht="13.5" customHeight="1"/>
    <row r="142695" ht="13.5" customHeight="1"/>
    <row r="142697" ht="13.5" customHeight="1"/>
    <row r="142699" ht="13.5" customHeight="1"/>
    <row r="142701" ht="13.5" customHeight="1"/>
    <row r="142703" ht="13.5" customHeight="1"/>
    <row r="142705" ht="13.5" customHeight="1"/>
    <row r="142707" ht="13.5" customHeight="1"/>
    <row r="142709" ht="13.5" customHeight="1"/>
    <row r="142711" ht="13.5" customHeight="1"/>
    <row r="142713" ht="13.5" customHeight="1"/>
    <row r="142715" ht="13.5" customHeight="1"/>
    <row r="142717" ht="13.5" customHeight="1"/>
    <row r="142719" ht="13.5" customHeight="1"/>
    <row r="142721" ht="13.5" customHeight="1"/>
    <row r="142723" ht="13.5" customHeight="1"/>
    <row r="142725" ht="13.5" customHeight="1"/>
    <row r="142727" ht="13.5" customHeight="1"/>
    <row r="142729" ht="13.5" customHeight="1"/>
    <row r="142731" ht="13.5" customHeight="1"/>
    <row r="142733" ht="13.5" customHeight="1"/>
    <row r="142735" ht="13.5" customHeight="1"/>
    <row r="142737" ht="13.5" customHeight="1"/>
    <row r="142739" ht="13.5" customHeight="1"/>
    <row r="142741" ht="13.5" customHeight="1"/>
    <row r="142743" ht="13.5" customHeight="1"/>
    <row r="142745" ht="13.5" customHeight="1"/>
    <row r="142747" ht="13.5" customHeight="1"/>
    <row r="142749" ht="13.5" customHeight="1"/>
    <row r="142751" ht="13.5" customHeight="1"/>
    <row r="142753" ht="13.5" customHeight="1"/>
    <row r="142755" ht="13.5" customHeight="1"/>
    <row r="142757" ht="13.5" customHeight="1"/>
    <row r="142759" ht="13.5" customHeight="1"/>
    <row r="142761" ht="13.5" customHeight="1"/>
    <row r="142763" ht="13.5" customHeight="1"/>
    <row r="142765" ht="13.5" customHeight="1"/>
    <row r="142767" ht="13.5" customHeight="1"/>
    <row r="142769" ht="13.5" customHeight="1"/>
    <row r="142771" ht="13.5" customHeight="1"/>
    <row r="142773" ht="13.5" customHeight="1"/>
    <row r="142775" ht="13.5" customHeight="1"/>
    <row r="142777" ht="13.5" customHeight="1"/>
    <row r="142779" ht="13.5" customHeight="1"/>
    <row r="142781" ht="13.5" customHeight="1"/>
    <row r="142783" ht="13.5" customHeight="1"/>
    <row r="142785" ht="13.5" customHeight="1"/>
    <row r="142787" ht="13.5" customHeight="1"/>
    <row r="142789" ht="13.5" customHeight="1"/>
    <row r="142791" ht="13.5" customHeight="1"/>
    <row r="142793" ht="13.5" customHeight="1"/>
    <row r="142795" ht="13.5" customHeight="1"/>
    <row r="142797" ht="13.5" customHeight="1"/>
    <row r="142799" ht="13.5" customHeight="1"/>
    <row r="142801" ht="13.5" customHeight="1"/>
    <row r="142803" ht="13.5" customHeight="1"/>
    <row r="142805" ht="13.5" customHeight="1"/>
    <row r="142807" ht="13.5" customHeight="1"/>
    <row r="142809" ht="13.5" customHeight="1"/>
    <row r="142811" ht="13.5" customHeight="1"/>
    <row r="142813" ht="13.5" customHeight="1"/>
    <row r="142815" ht="13.5" customHeight="1"/>
    <row r="142817" ht="13.5" customHeight="1"/>
    <row r="142819" ht="13.5" customHeight="1"/>
    <row r="142821" ht="13.5" customHeight="1"/>
    <row r="142823" ht="13.5" customHeight="1"/>
    <row r="142825" ht="13.5" customHeight="1"/>
    <row r="142827" ht="13.5" customHeight="1"/>
    <row r="142829" ht="13.5" customHeight="1"/>
    <row r="142831" ht="13.5" customHeight="1"/>
    <row r="142833" ht="13.5" customHeight="1"/>
    <row r="142835" ht="13.5" customHeight="1"/>
    <row r="142837" ht="13.5" customHeight="1"/>
    <row r="142839" ht="13.5" customHeight="1"/>
    <row r="142841" ht="13.5" customHeight="1"/>
    <row r="142843" ht="13.5" customHeight="1"/>
    <row r="142845" ht="13.5" customHeight="1"/>
    <row r="142847" ht="13.5" customHeight="1"/>
    <row r="142849" ht="13.5" customHeight="1"/>
    <row r="142851" ht="13.5" customHeight="1"/>
    <row r="142853" ht="13.5" customHeight="1"/>
    <row r="142855" ht="13.5" customHeight="1"/>
    <row r="142857" ht="13.5" customHeight="1"/>
    <row r="142859" ht="13.5" customHeight="1"/>
    <row r="142861" ht="13.5" customHeight="1"/>
    <row r="142863" ht="13.5" customHeight="1"/>
    <row r="142865" ht="13.5" customHeight="1"/>
    <row r="142867" ht="13.5" customHeight="1"/>
    <row r="142869" ht="13.5" customHeight="1"/>
    <row r="142871" ht="13.5" customHeight="1"/>
    <row r="142873" ht="13.5" customHeight="1"/>
    <row r="142875" ht="13.5" customHeight="1"/>
    <row r="142877" ht="13.5" customHeight="1"/>
    <row r="142879" ht="13.5" customHeight="1"/>
    <row r="142881" ht="13.5" customHeight="1"/>
    <row r="142883" ht="13.5" customHeight="1"/>
    <row r="142885" ht="13.5" customHeight="1"/>
    <row r="142887" ht="13.5" customHeight="1"/>
    <row r="142889" ht="13.5" customHeight="1"/>
    <row r="142891" ht="13.5" customHeight="1"/>
    <row r="142893" ht="13.5" customHeight="1"/>
    <row r="142895" ht="13.5" customHeight="1"/>
    <row r="142897" ht="13.5" customHeight="1"/>
    <row r="142899" ht="13.5" customHeight="1"/>
    <row r="142901" ht="13.5" customHeight="1"/>
    <row r="142903" ht="13.5" customHeight="1"/>
    <row r="142905" ht="13.5" customHeight="1"/>
    <row r="142907" ht="13.5" customHeight="1"/>
    <row r="142909" ht="13.5" customHeight="1"/>
    <row r="142911" ht="13.5" customHeight="1"/>
    <row r="142913" ht="13.5" customHeight="1"/>
    <row r="142915" ht="13.5" customHeight="1"/>
    <row r="142917" ht="13.5" customHeight="1"/>
    <row r="142919" ht="13.5" customHeight="1"/>
    <row r="142921" ht="13.5" customHeight="1"/>
    <row r="142923" ht="13.5" customHeight="1"/>
    <row r="142925" ht="13.5" customHeight="1"/>
    <row r="142927" ht="13.5" customHeight="1"/>
    <row r="142929" ht="13.5" customHeight="1"/>
    <row r="142931" ht="13.5" customHeight="1"/>
    <row r="142933" ht="13.5" customHeight="1"/>
    <row r="142935" ht="13.5" customHeight="1"/>
    <row r="142937" ht="13.5" customHeight="1"/>
    <row r="142939" ht="13.5" customHeight="1"/>
    <row r="142941" ht="13.5" customHeight="1"/>
    <row r="142943" ht="13.5" customHeight="1"/>
    <row r="142945" ht="13.5" customHeight="1"/>
    <row r="142947" ht="13.5" customHeight="1"/>
    <row r="142949" ht="13.5" customHeight="1"/>
    <row r="142951" ht="13.5" customHeight="1"/>
    <row r="142953" ht="13.5" customHeight="1"/>
    <row r="142955" ht="13.5" customHeight="1"/>
    <row r="142957" ht="13.5" customHeight="1"/>
    <row r="142959" ht="13.5" customHeight="1"/>
    <row r="142961" ht="13.5" customHeight="1"/>
    <row r="142963" ht="13.5" customHeight="1"/>
    <row r="142965" ht="13.5" customHeight="1"/>
    <row r="142967" ht="13.5" customHeight="1"/>
    <row r="142969" ht="13.5" customHeight="1"/>
    <row r="142971" ht="13.5" customHeight="1"/>
    <row r="142973" ht="13.5" customHeight="1"/>
    <row r="142975" ht="13.5" customHeight="1"/>
    <row r="142977" ht="13.5" customHeight="1"/>
    <row r="142979" ht="13.5" customHeight="1"/>
    <row r="142981" ht="13.5" customHeight="1"/>
    <row r="142983" ht="13.5" customHeight="1"/>
    <row r="142985" ht="13.5" customHeight="1"/>
    <row r="142987" ht="13.5" customHeight="1"/>
    <row r="142989" ht="13.5" customHeight="1"/>
    <row r="142991" ht="13.5" customHeight="1"/>
    <row r="142993" ht="13.5" customHeight="1"/>
    <row r="142995" ht="13.5" customHeight="1"/>
    <row r="142997" ht="13.5" customHeight="1"/>
    <row r="142999" ht="13.5" customHeight="1"/>
    <row r="143001" ht="13.5" customHeight="1"/>
    <row r="143003" ht="13.5" customHeight="1"/>
    <row r="143005" ht="13.5" customHeight="1"/>
    <row r="143007" ht="13.5" customHeight="1"/>
    <row r="143009" ht="13.5" customHeight="1"/>
    <row r="143011" ht="13.5" customHeight="1"/>
    <row r="143013" ht="13.5" customHeight="1"/>
    <row r="143015" ht="13.5" customHeight="1"/>
    <row r="143017" ht="13.5" customHeight="1"/>
    <row r="143019" ht="13.5" customHeight="1"/>
    <row r="143021" ht="13.5" customHeight="1"/>
    <row r="143023" ht="13.5" customHeight="1"/>
    <row r="143025" ht="13.5" customHeight="1"/>
    <row r="143027" ht="13.5" customHeight="1"/>
    <row r="143029" ht="13.5" customHeight="1"/>
    <row r="143031" ht="13.5" customHeight="1"/>
    <row r="143033" ht="13.5" customHeight="1"/>
    <row r="143035" ht="13.5" customHeight="1"/>
    <row r="143037" ht="13.5" customHeight="1"/>
    <row r="143039" ht="13.5" customHeight="1"/>
    <row r="143041" ht="13.5" customHeight="1"/>
    <row r="143043" ht="13.5" customHeight="1"/>
    <row r="143045" ht="13.5" customHeight="1"/>
    <row r="143047" ht="13.5" customHeight="1"/>
    <row r="143049" ht="13.5" customHeight="1"/>
    <row r="143051" ht="13.5" customHeight="1"/>
    <row r="143053" ht="13.5" customHeight="1"/>
    <row r="143055" ht="13.5" customHeight="1"/>
    <row r="143057" ht="13.5" customHeight="1"/>
    <row r="143059" ht="13.5" customHeight="1"/>
    <row r="143061" ht="13.5" customHeight="1"/>
    <row r="143063" ht="13.5" customHeight="1"/>
    <row r="143065" ht="13.5" customHeight="1"/>
    <row r="143067" ht="13.5" customHeight="1"/>
    <row r="143069" ht="13.5" customHeight="1"/>
    <row r="143071" ht="13.5" customHeight="1"/>
    <row r="143073" ht="13.5" customHeight="1"/>
    <row r="143075" ht="13.5" customHeight="1"/>
    <row r="143077" ht="13.5" customHeight="1"/>
    <row r="143079" ht="13.5" customHeight="1"/>
    <row r="143081" ht="13.5" customHeight="1"/>
    <row r="143083" ht="13.5" customHeight="1"/>
    <row r="143085" ht="13.5" customHeight="1"/>
    <row r="143087" ht="13.5" customHeight="1"/>
    <row r="143089" ht="13.5" customHeight="1"/>
    <row r="143091" ht="13.5" customHeight="1"/>
    <row r="143093" ht="13.5" customHeight="1"/>
    <row r="143095" ht="13.5" customHeight="1"/>
    <row r="143097" ht="13.5" customHeight="1"/>
    <row r="143099" ht="13.5" customHeight="1"/>
    <row r="143101" ht="13.5" customHeight="1"/>
    <row r="143103" ht="13.5" customHeight="1"/>
    <row r="143105" ht="13.5" customHeight="1"/>
    <row r="143107" ht="13.5" customHeight="1"/>
    <row r="143109" ht="13.5" customHeight="1"/>
    <row r="143111" ht="13.5" customHeight="1"/>
    <row r="143113" ht="13.5" customHeight="1"/>
    <row r="143115" ht="13.5" customHeight="1"/>
    <row r="143117" ht="13.5" customHeight="1"/>
    <row r="143119" ht="13.5" customHeight="1"/>
    <row r="143121" ht="13.5" customHeight="1"/>
    <row r="143123" ht="13.5" customHeight="1"/>
    <row r="143125" ht="13.5" customHeight="1"/>
    <row r="143127" ht="13.5" customHeight="1"/>
    <row r="143129" ht="13.5" customHeight="1"/>
    <row r="143131" ht="13.5" customHeight="1"/>
    <row r="143133" ht="13.5" customHeight="1"/>
    <row r="143135" ht="13.5" customHeight="1"/>
    <row r="143137" ht="13.5" customHeight="1"/>
    <row r="143139" ht="13.5" customHeight="1"/>
    <row r="143141" ht="13.5" customHeight="1"/>
    <row r="143143" ht="13.5" customHeight="1"/>
    <row r="143145" ht="13.5" customHeight="1"/>
    <row r="143147" ht="13.5" customHeight="1"/>
    <row r="143149" ht="13.5" customHeight="1"/>
    <row r="143151" ht="13.5" customHeight="1"/>
    <row r="143153" ht="13.5" customHeight="1"/>
    <row r="143155" ht="13.5" customHeight="1"/>
    <row r="143157" ht="13.5" customHeight="1"/>
    <row r="143159" ht="13.5" customHeight="1"/>
    <row r="143161" ht="13.5" customHeight="1"/>
    <row r="143163" ht="13.5" customHeight="1"/>
    <row r="143165" ht="13.5" customHeight="1"/>
    <row r="143167" ht="13.5" customHeight="1"/>
    <row r="143169" ht="13.5" customHeight="1"/>
    <row r="143171" ht="13.5" customHeight="1"/>
    <row r="143173" ht="13.5" customHeight="1"/>
    <row r="143175" ht="13.5" customHeight="1"/>
    <row r="143177" ht="13.5" customHeight="1"/>
    <row r="143179" ht="13.5" customHeight="1"/>
    <row r="143181" ht="13.5" customHeight="1"/>
    <row r="143183" ht="13.5" customHeight="1"/>
    <row r="143185" ht="13.5" customHeight="1"/>
    <row r="143187" ht="13.5" customHeight="1"/>
    <row r="143189" ht="13.5" customHeight="1"/>
    <row r="143191" ht="13.5" customHeight="1"/>
    <row r="143193" ht="13.5" customHeight="1"/>
    <row r="143195" ht="13.5" customHeight="1"/>
    <row r="143197" ht="13.5" customHeight="1"/>
    <row r="143199" ht="13.5" customHeight="1"/>
    <row r="143201" ht="13.5" customHeight="1"/>
    <row r="143203" ht="13.5" customHeight="1"/>
    <row r="143205" ht="13.5" customHeight="1"/>
    <row r="143207" ht="13.5" customHeight="1"/>
    <row r="143209" ht="13.5" customHeight="1"/>
    <row r="143211" ht="13.5" customHeight="1"/>
    <row r="143213" ht="13.5" customHeight="1"/>
    <row r="143215" ht="13.5" customHeight="1"/>
    <row r="143217" ht="13.5" customHeight="1"/>
    <row r="143219" ht="13.5" customHeight="1"/>
    <row r="143221" ht="13.5" customHeight="1"/>
    <row r="143223" ht="13.5" customHeight="1"/>
    <row r="143225" ht="13.5" customHeight="1"/>
    <row r="143227" ht="13.5" customHeight="1"/>
    <row r="143229" ht="13.5" customHeight="1"/>
    <row r="143231" ht="13.5" customHeight="1"/>
    <row r="143233" ht="13.5" customHeight="1"/>
    <row r="143235" ht="13.5" customHeight="1"/>
    <row r="143237" ht="13.5" customHeight="1"/>
    <row r="143239" ht="13.5" customHeight="1"/>
    <row r="143241" ht="13.5" customHeight="1"/>
    <row r="143243" ht="13.5" customHeight="1"/>
    <row r="143245" ht="13.5" customHeight="1"/>
    <row r="143247" ht="13.5" customHeight="1"/>
    <row r="143249" ht="13.5" customHeight="1"/>
    <row r="143251" ht="13.5" customHeight="1"/>
    <row r="143253" ht="13.5" customHeight="1"/>
    <row r="143255" ht="13.5" customHeight="1"/>
    <row r="143257" ht="13.5" customHeight="1"/>
    <row r="143259" ht="13.5" customHeight="1"/>
    <row r="143261" ht="13.5" customHeight="1"/>
    <row r="143263" ht="13.5" customHeight="1"/>
    <row r="143265" ht="13.5" customHeight="1"/>
    <row r="143267" ht="13.5" customHeight="1"/>
    <row r="143269" ht="13.5" customHeight="1"/>
    <row r="143271" ht="13.5" customHeight="1"/>
    <row r="143273" ht="13.5" customHeight="1"/>
    <row r="143275" ht="13.5" customHeight="1"/>
    <row r="143277" ht="13.5" customHeight="1"/>
    <row r="143279" ht="13.5" customHeight="1"/>
    <row r="143281" ht="13.5" customHeight="1"/>
    <row r="143283" ht="13.5" customHeight="1"/>
    <row r="143285" ht="13.5" customHeight="1"/>
    <row r="143287" ht="13.5" customHeight="1"/>
    <row r="143289" ht="13.5" customHeight="1"/>
    <row r="143291" ht="13.5" customHeight="1"/>
    <row r="143293" ht="13.5" customHeight="1"/>
    <row r="143295" ht="13.5" customHeight="1"/>
    <row r="143297" ht="13.5" customHeight="1"/>
    <row r="143299" ht="13.5" customHeight="1"/>
    <row r="143301" ht="13.5" customHeight="1"/>
    <row r="143303" ht="13.5" customHeight="1"/>
    <row r="143305" ht="13.5" customHeight="1"/>
    <row r="143307" ht="13.5" customHeight="1"/>
    <row r="143309" ht="13.5" customHeight="1"/>
    <row r="143311" ht="13.5" customHeight="1"/>
    <row r="143313" ht="13.5" customHeight="1"/>
    <row r="143315" ht="13.5" customHeight="1"/>
    <row r="143317" ht="13.5" customHeight="1"/>
    <row r="143319" ht="13.5" customHeight="1"/>
    <row r="143321" ht="13.5" customHeight="1"/>
    <row r="143323" ht="13.5" customHeight="1"/>
    <row r="143325" ht="13.5" customHeight="1"/>
    <row r="143327" ht="13.5" customHeight="1"/>
    <row r="143329" ht="13.5" customHeight="1"/>
    <row r="143331" ht="13.5" customHeight="1"/>
    <row r="143333" ht="13.5" customHeight="1"/>
    <row r="143335" ht="13.5" customHeight="1"/>
    <row r="143337" ht="13.5" customHeight="1"/>
    <row r="143339" ht="13.5" customHeight="1"/>
    <row r="143341" ht="13.5" customHeight="1"/>
    <row r="143343" ht="13.5" customHeight="1"/>
    <row r="143345" ht="13.5" customHeight="1"/>
    <row r="143347" ht="13.5" customHeight="1"/>
    <row r="143349" ht="13.5" customHeight="1"/>
    <row r="143351" ht="13.5" customHeight="1"/>
    <row r="143353" ht="13.5" customHeight="1"/>
    <row r="143355" ht="13.5" customHeight="1"/>
    <row r="143357" ht="13.5" customHeight="1"/>
    <row r="143359" ht="13.5" customHeight="1"/>
    <row r="143361" ht="13.5" customHeight="1"/>
    <row r="143363" ht="13.5" customHeight="1"/>
    <row r="143365" ht="13.5" customHeight="1"/>
    <row r="143367" ht="13.5" customHeight="1"/>
    <row r="143369" ht="13.5" customHeight="1"/>
    <row r="143371" ht="13.5" customHeight="1"/>
    <row r="143373" ht="13.5" customHeight="1"/>
    <row r="143375" ht="13.5" customHeight="1"/>
    <row r="143377" ht="13.5" customHeight="1"/>
    <row r="143379" ht="13.5" customHeight="1"/>
    <row r="143381" ht="13.5" customHeight="1"/>
    <row r="143383" ht="13.5" customHeight="1"/>
    <row r="143385" ht="13.5" customHeight="1"/>
    <row r="143387" ht="13.5" customHeight="1"/>
    <row r="143389" ht="13.5" customHeight="1"/>
    <row r="143391" ht="13.5" customHeight="1"/>
    <row r="143393" ht="13.5" customHeight="1"/>
    <row r="143395" ht="13.5" customHeight="1"/>
    <row r="143397" ht="13.5" customHeight="1"/>
    <row r="143399" ht="13.5" customHeight="1"/>
    <row r="143401" ht="13.5" customHeight="1"/>
    <row r="143403" ht="13.5" customHeight="1"/>
    <row r="143405" ht="13.5" customHeight="1"/>
    <row r="143407" ht="13.5" customHeight="1"/>
    <row r="143409" ht="13.5" customHeight="1"/>
    <row r="143411" ht="13.5" customHeight="1"/>
    <row r="143413" ht="13.5" customHeight="1"/>
    <row r="143415" ht="13.5" customHeight="1"/>
    <row r="143417" ht="13.5" customHeight="1"/>
    <row r="143419" ht="13.5" customHeight="1"/>
    <row r="143421" ht="13.5" customHeight="1"/>
    <row r="143423" ht="13.5" customHeight="1"/>
    <row r="143425" ht="13.5" customHeight="1"/>
    <row r="143427" ht="13.5" customHeight="1"/>
    <row r="143429" ht="13.5" customHeight="1"/>
    <row r="143431" ht="13.5" customHeight="1"/>
    <row r="143433" ht="13.5" customHeight="1"/>
    <row r="143435" ht="13.5" customHeight="1"/>
    <row r="143437" ht="13.5" customHeight="1"/>
    <row r="143439" ht="13.5" customHeight="1"/>
    <row r="143441" ht="13.5" customHeight="1"/>
    <row r="143443" ht="13.5" customHeight="1"/>
    <row r="143445" ht="13.5" customHeight="1"/>
    <row r="143447" ht="13.5" customHeight="1"/>
    <row r="143449" ht="13.5" customHeight="1"/>
    <row r="143451" ht="13.5" customHeight="1"/>
    <row r="143453" ht="13.5" customHeight="1"/>
    <row r="143455" ht="13.5" customHeight="1"/>
    <row r="143457" ht="13.5" customHeight="1"/>
    <row r="143459" ht="13.5" customHeight="1"/>
    <row r="143461" ht="13.5" customHeight="1"/>
    <row r="143463" ht="13.5" customHeight="1"/>
    <row r="143465" ht="13.5" customHeight="1"/>
    <row r="143467" ht="13.5" customHeight="1"/>
    <row r="143469" ht="13.5" customHeight="1"/>
    <row r="143471" ht="13.5" customHeight="1"/>
    <row r="143473" ht="13.5" customHeight="1"/>
    <row r="143475" ht="13.5" customHeight="1"/>
    <row r="143477" ht="13.5" customHeight="1"/>
    <row r="143479" ht="13.5" customHeight="1"/>
    <row r="143481" ht="13.5" customHeight="1"/>
    <row r="143483" ht="13.5" customHeight="1"/>
    <row r="143485" ht="13.5" customHeight="1"/>
    <row r="143487" ht="13.5" customHeight="1"/>
    <row r="143489" ht="13.5" customHeight="1"/>
    <row r="143491" ht="13.5" customHeight="1"/>
    <row r="143493" ht="13.5" customHeight="1"/>
    <row r="143495" ht="13.5" customHeight="1"/>
    <row r="143497" ht="13.5" customHeight="1"/>
    <row r="143499" ht="13.5" customHeight="1"/>
    <row r="143501" ht="13.5" customHeight="1"/>
    <row r="143503" ht="13.5" customHeight="1"/>
    <row r="143505" ht="13.5" customHeight="1"/>
    <row r="143507" ht="13.5" customHeight="1"/>
    <row r="143509" ht="13.5" customHeight="1"/>
    <row r="143511" ht="13.5" customHeight="1"/>
    <row r="143513" ht="13.5" customHeight="1"/>
    <row r="143515" ht="13.5" customHeight="1"/>
    <row r="143517" ht="13.5" customHeight="1"/>
    <row r="143519" ht="13.5" customHeight="1"/>
    <row r="143521" ht="13.5" customHeight="1"/>
    <row r="143523" ht="13.5" customHeight="1"/>
    <row r="143525" ht="13.5" customHeight="1"/>
    <row r="143527" ht="13.5" customHeight="1"/>
    <row r="143529" ht="13.5" customHeight="1"/>
    <row r="143531" ht="13.5" customHeight="1"/>
    <row r="143533" ht="13.5" customHeight="1"/>
    <row r="143535" ht="13.5" customHeight="1"/>
    <row r="143537" ht="13.5" customHeight="1"/>
    <row r="143539" ht="13.5" customHeight="1"/>
    <row r="143541" ht="13.5" customHeight="1"/>
    <row r="143543" ht="13.5" customHeight="1"/>
    <row r="143545" ht="13.5" customHeight="1"/>
    <row r="143547" ht="13.5" customHeight="1"/>
    <row r="143549" ht="13.5" customHeight="1"/>
    <row r="143551" ht="13.5" customHeight="1"/>
    <row r="143553" ht="13.5" customHeight="1"/>
    <row r="143555" ht="13.5" customHeight="1"/>
    <row r="143557" ht="13.5" customHeight="1"/>
    <row r="143559" ht="13.5" customHeight="1"/>
    <row r="143561" ht="13.5" customHeight="1"/>
    <row r="143563" ht="13.5" customHeight="1"/>
    <row r="143565" ht="13.5" customHeight="1"/>
    <row r="143567" ht="13.5" customHeight="1"/>
    <row r="143569" ht="13.5" customHeight="1"/>
    <row r="143571" ht="13.5" customHeight="1"/>
    <row r="143573" ht="13.5" customHeight="1"/>
    <row r="143575" ht="13.5" customHeight="1"/>
    <row r="143577" ht="13.5" customHeight="1"/>
    <row r="143579" ht="13.5" customHeight="1"/>
    <row r="143581" ht="13.5" customHeight="1"/>
    <row r="143583" ht="13.5" customHeight="1"/>
    <row r="143585" ht="13.5" customHeight="1"/>
    <row r="143587" ht="13.5" customHeight="1"/>
    <row r="143589" ht="13.5" customHeight="1"/>
    <row r="143591" ht="13.5" customHeight="1"/>
    <row r="143593" ht="13.5" customHeight="1"/>
    <row r="143595" ht="13.5" customHeight="1"/>
    <row r="143597" ht="13.5" customHeight="1"/>
    <row r="143599" ht="13.5" customHeight="1"/>
    <row r="143601" ht="13.5" customHeight="1"/>
    <row r="143603" ht="13.5" customHeight="1"/>
    <row r="143605" ht="13.5" customHeight="1"/>
    <row r="143607" ht="13.5" customHeight="1"/>
    <row r="143609" ht="13.5" customHeight="1"/>
    <row r="143611" ht="13.5" customHeight="1"/>
    <row r="143613" ht="13.5" customHeight="1"/>
    <row r="143615" ht="13.5" customHeight="1"/>
    <row r="143617" ht="13.5" customHeight="1"/>
    <row r="143619" ht="13.5" customHeight="1"/>
    <row r="143621" ht="13.5" customHeight="1"/>
    <row r="143623" ht="13.5" customHeight="1"/>
    <row r="143625" ht="13.5" customHeight="1"/>
    <row r="143627" ht="13.5" customHeight="1"/>
    <row r="143629" ht="13.5" customHeight="1"/>
    <row r="143631" ht="13.5" customHeight="1"/>
    <row r="143633" ht="13.5" customHeight="1"/>
    <row r="143635" ht="13.5" customHeight="1"/>
    <row r="143637" ht="13.5" customHeight="1"/>
    <row r="143639" ht="13.5" customHeight="1"/>
    <row r="143641" ht="13.5" customHeight="1"/>
    <row r="143643" ht="13.5" customHeight="1"/>
    <row r="143645" ht="13.5" customHeight="1"/>
    <row r="143647" ht="13.5" customHeight="1"/>
    <row r="143649" ht="13.5" customHeight="1"/>
    <row r="143651" ht="13.5" customHeight="1"/>
    <row r="143653" ht="13.5" customHeight="1"/>
    <row r="143655" ht="13.5" customHeight="1"/>
    <row r="143657" ht="13.5" customHeight="1"/>
    <row r="143659" ht="13.5" customHeight="1"/>
    <row r="143661" ht="13.5" customHeight="1"/>
    <row r="143663" ht="13.5" customHeight="1"/>
    <row r="143665" ht="13.5" customHeight="1"/>
    <row r="143667" ht="13.5" customHeight="1"/>
    <row r="143669" ht="13.5" customHeight="1"/>
    <row r="143671" ht="13.5" customHeight="1"/>
    <row r="143673" ht="13.5" customHeight="1"/>
    <row r="143675" ht="13.5" customHeight="1"/>
    <row r="143677" ht="13.5" customHeight="1"/>
    <row r="143679" ht="13.5" customHeight="1"/>
    <row r="143681" ht="13.5" customHeight="1"/>
    <row r="143683" ht="13.5" customHeight="1"/>
    <row r="143685" ht="13.5" customHeight="1"/>
    <row r="143687" ht="13.5" customHeight="1"/>
    <row r="143689" ht="13.5" customHeight="1"/>
    <row r="143691" ht="13.5" customHeight="1"/>
    <row r="143693" ht="13.5" customHeight="1"/>
    <row r="143695" ht="13.5" customHeight="1"/>
    <row r="143697" ht="13.5" customHeight="1"/>
    <row r="143699" ht="13.5" customHeight="1"/>
    <row r="143701" ht="13.5" customHeight="1"/>
    <row r="143703" ht="13.5" customHeight="1"/>
    <row r="143705" ht="13.5" customHeight="1"/>
    <row r="143707" ht="13.5" customHeight="1"/>
    <row r="143709" ht="13.5" customHeight="1"/>
    <row r="143711" ht="13.5" customHeight="1"/>
    <row r="143713" ht="13.5" customHeight="1"/>
    <row r="143715" ht="13.5" customHeight="1"/>
    <row r="143717" ht="13.5" customHeight="1"/>
    <row r="143719" ht="13.5" customHeight="1"/>
    <row r="143721" ht="13.5" customHeight="1"/>
    <row r="143723" ht="13.5" customHeight="1"/>
    <row r="143725" ht="13.5" customHeight="1"/>
    <row r="143727" ht="13.5" customHeight="1"/>
    <row r="143729" ht="13.5" customHeight="1"/>
    <row r="143731" ht="13.5" customHeight="1"/>
    <row r="143733" ht="13.5" customHeight="1"/>
    <row r="143735" ht="13.5" customHeight="1"/>
    <row r="143737" ht="13.5" customHeight="1"/>
    <row r="143739" ht="13.5" customHeight="1"/>
    <row r="143741" ht="13.5" customHeight="1"/>
    <row r="143743" ht="13.5" customHeight="1"/>
    <row r="143745" ht="13.5" customHeight="1"/>
    <row r="143747" ht="13.5" customHeight="1"/>
    <row r="143749" ht="13.5" customHeight="1"/>
    <row r="143751" ht="13.5" customHeight="1"/>
    <row r="143753" ht="13.5" customHeight="1"/>
    <row r="143755" ht="13.5" customHeight="1"/>
    <row r="143757" ht="13.5" customHeight="1"/>
    <row r="143759" ht="13.5" customHeight="1"/>
    <row r="143761" ht="13.5" customHeight="1"/>
    <row r="143763" ht="13.5" customHeight="1"/>
    <row r="143765" ht="13.5" customHeight="1"/>
    <row r="143767" ht="13.5" customHeight="1"/>
    <row r="143769" ht="13.5" customHeight="1"/>
    <row r="143771" ht="13.5" customHeight="1"/>
    <row r="143773" ht="13.5" customHeight="1"/>
    <row r="143775" ht="13.5" customHeight="1"/>
    <row r="143777" ht="13.5" customHeight="1"/>
    <row r="143779" ht="13.5" customHeight="1"/>
    <row r="143781" ht="13.5" customHeight="1"/>
    <row r="143783" ht="13.5" customHeight="1"/>
    <row r="143785" ht="13.5" customHeight="1"/>
    <row r="143787" ht="13.5" customHeight="1"/>
    <row r="143789" ht="13.5" customHeight="1"/>
    <row r="143791" ht="13.5" customHeight="1"/>
    <row r="143793" ht="13.5" customHeight="1"/>
    <row r="143795" ht="13.5" customHeight="1"/>
    <row r="143797" ht="13.5" customHeight="1"/>
    <row r="143799" ht="13.5" customHeight="1"/>
    <row r="143801" ht="13.5" customHeight="1"/>
    <row r="143803" ht="13.5" customHeight="1"/>
    <row r="143805" ht="13.5" customHeight="1"/>
    <row r="143807" ht="13.5" customHeight="1"/>
    <row r="143809" ht="13.5" customHeight="1"/>
    <row r="143811" ht="13.5" customHeight="1"/>
    <row r="143813" ht="13.5" customHeight="1"/>
    <row r="143815" ht="13.5" customHeight="1"/>
    <row r="143817" ht="13.5" customHeight="1"/>
    <row r="143819" ht="13.5" customHeight="1"/>
    <row r="143821" ht="13.5" customHeight="1"/>
    <row r="143823" ht="13.5" customHeight="1"/>
    <row r="143825" ht="13.5" customHeight="1"/>
    <row r="143827" ht="13.5" customHeight="1"/>
    <row r="143829" ht="13.5" customHeight="1"/>
    <row r="143831" ht="13.5" customHeight="1"/>
    <row r="143833" ht="13.5" customHeight="1"/>
    <row r="143835" ht="13.5" customHeight="1"/>
    <row r="143837" ht="13.5" customHeight="1"/>
    <row r="143839" ht="13.5" customHeight="1"/>
    <row r="143841" ht="13.5" customHeight="1"/>
    <row r="143843" ht="13.5" customHeight="1"/>
    <row r="143845" ht="13.5" customHeight="1"/>
    <row r="143847" ht="13.5" customHeight="1"/>
    <row r="143849" ht="13.5" customHeight="1"/>
    <row r="143851" ht="13.5" customHeight="1"/>
    <row r="143853" ht="13.5" customHeight="1"/>
    <row r="143855" ht="13.5" customHeight="1"/>
    <row r="143857" ht="13.5" customHeight="1"/>
    <row r="143859" ht="13.5" customHeight="1"/>
    <row r="143861" ht="13.5" customHeight="1"/>
    <row r="143863" ht="13.5" customHeight="1"/>
    <row r="143865" ht="13.5" customHeight="1"/>
    <row r="143867" ht="13.5" customHeight="1"/>
    <row r="143869" ht="13.5" customHeight="1"/>
    <row r="143871" ht="13.5" customHeight="1"/>
    <row r="143873" ht="13.5" customHeight="1"/>
    <row r="143875" ht="13.5" customHeight="1"/>
    <row r="143877" ht="13.5" customHeight="1"/>
    <row r="143879" ht="13.5" customHeight="1"/>
    <row r="143881" ht="13.5" customHeight="1"/>
    <row r="143883" ht="13.5" customHeight="1"/>
    <row r="143885" ht="13.5" customHeight="1"/>
    <row r="143887" ht="13.5" customHeight="1"/>
    <row r="143889" ht="13.5" customHeight="1"/>
    <row r="143891" ht="13.5" customHeight="1"/>
    <row r="143893" ht="13.5" customHeight="1"/>
    <row r="143895" ht="13.5" customHeight="1"/>
    <row r="143897" ht="13.5" customHeight="1"/>
    <row r="143899" ht="13.5" customHeight="1"/>
    <row r="143901" ht="13.5" customHeight="1"/>
    <row r="143903" ht="13.5" customHeight="1"/>
    <row r="143905" ht="13.5" customHeight="1"/>
    <row r="143907" ht="13.5" customHeight="1"/>
    <row r="143909" ht="13.5" customHeight="1"/>
    <row r="143911" ht="13.5" customHeight="1"/>
    <row r="143913" ht="13.5" customHeight="1"/>
    <row r="143915" ht="13.5" customHeight="1"/>
    <row r="143917" ht="13.5" customHeight="1"/>
    <row r="143919" ht="13.5" customHeight="1"/>
    <row r="143921" ht="13.5" customHeight="1"/>
    <row r="143923" ht="13.5" customHeight="1"/>
    <row r="143925" ht="13.5" customHeight="1"/>
    <row r="143927" ht="13.5" customHeight="1"/>
    <row r="143929" ht="13.5" customHeight="1"/>
    <row r="143931" ht="13.5" customHeight="1"/>
    <row r="143933" ht="13.5" customHeight="1"/>
    <row r="143935" ht="13.5" customHeight="1"/>
    <row r="143937" ht="13.5" customHeight="1"/>
    <row r="143939" ht="13.5" customHeight="1"/>
    <row r="143941" ht="13.5" customHeight="1"/>
    <row r="143943" ht="13.5" customHeight="1"/>
    <row r="143945" ht="13.5" customHeight="1"/>
    <row r="143947" ht="13.5" customHeight="1"/>
    <row r="143949" ht="13.5" customHeight="1"/>
    <row r="143951" ht="13.5" customHeight="1"/>
    <row r="143953" ht="13.5" customHeight="1"/>
    <row r="143955" ht="13.5" customHeight="1"/>
    <row r="143957" ht="13.5" customHeight="1"/>
    <row r="143959" ht="13.5" customHeight="1"/>
    <row r="143961" ht="13.5" customHeight="1"/>
    <row r="143963" ht="13.5" customHeight="1"/>
    <row r="143965" ht="13.5" customHeight="1"/>
    <row r="143967" ht="13.5" customHeight="1"/>
    <row r="143969" ht="13.5" customHeight="1"/>
    <row r="143971" ht="13.5" customHeight="1"/>
    <row r="143973" ht="13.5" customHeight="1"/>
    <row r="143975" ht="13.5" customHeight="1"/>
    <row r="143977" ht="13.5" customHeight="1"/>
    <row r="143979" ht="13.5" customHeight="1"/>
    <row r="143981" ht="13.5" customHeight="1"/>
    <row r="143983" ht="13.5" customHeight="1"/>
    <row r="143985" ht="13.5" customHeight="1"/>
    <row r="143987" ht="13.5" customHeight="1"/>
    <row r="143989" ht="13.5" customHeight="1"/>
    <row r="143991" ht="13.5" customHeight="1"/>
    <row r="143993" ht="13.5" customHeight="1"/>
    <row r="143995" ht="13.5" customHeight="1"/>
    <row r="143997" ht="13.5" customHeight="1"/>
    <row r="143999" ht="13.5" customHeight="1"/>
    <row r="144001" ht="13.5" customHeight="1"/>
    <row r="144003" ht="13.5" customHeight="1"/>
    <row r="144005" ht="13.5" customHeight="1"/>
    <row r="144007" ht="13.5" customHeight="1"/>
    <row r="144009" ht="13.5" customHeight="1"/>
    <row r="144011" ht="13.5" customHeight="1"/>
    <row r="144013" ht="13.5" customHeight="1"/>
    <row r="144015" ht="13.5" customHeight="1"/>
    <row r="144017" ht="13.5" customHeight="1"/>
    <row r="144019" ht="13.5" customHeight="1"/>
    <row r="144021" ht="13.5" customHeight="1"/>
    <row r="144023" ht="13.5" customHeight="1"/>
    <row r="144025" ht="13.5" customHeight="1"/>
    <row r="144027" ht="13.5" customHeight="1"/>
    <row r="144029" ht="13.5" customHeight="1"/>
    <row r="144031" ht="13.5" customHeight="1"/>
    <row r="144033" ht="13.5" customHeight="1"/>
    <row r="144035" ht="13.5" customHeight="1"/>
    <row r="144037" ht="13.5" customHeight="1"/>
    <row r="144039" ht="13.5" customHeight="1"/>
    <row r="144041" ht="13.5" customHeight="1"/>
    <row r="144043" ht="13.5" customHeight="1"/>
    <row r="144045" ht="13.5" customHeight="1"/>
    <row r="144047" ht="13.5" customHeight="1"/>
    <row r="144049" ht="13.5" customHeight="1"/>
    <row r="144051" ht="13.5" customHeight="1"/>
    <row r="144053" ht="13.5" customHeight="1"/>
    <row r="144055" ht="13.5" customHeight="1"/>
    <row r="144057" ht="13.5" customHeight="1"/>
    <row r="144059" ht="13.5" customHeight="1"/>
    <row r="144061" ht="13.5" customHeight="1"/>
    <row r="144063" ht="13.5" customHeight="1"/>
    <row r="144065" ht="13.5" customHeight="1"/>
    <row r="144067" ht="13.5" customHeight="1"/>
    <row r="144069" ht="13.5" customHeight="1"/>
    <row r="144071" ht="13.5" customHeight="1"/>
    <row r="144073" ht="13.5" customHeight="1"/>
    <row r="144075" ht="13.5" customHeight="1"/>
    <row r="144077" ht="13.5" customHeight="1"/>
    <row r="144079" ht="13.5" customHeight="1"/>
    <row r="144081" ht="13.5" customHeight="1"/>
    <row r="144083" ht="13.5" customHeight="1"/>
    <row r="144085" ht="13.5" customHeight="1"/>
    <row r="144087" ht="13.5" customHeight="1"/>
    <row r="144089" ht="13.5" customHeight="1"/>
    <row r="144091" ht="13.5" customHeight="1"/>
    <row r="144093" ht="13.5" customHeight="1"/>
    <row r="144095" ht="13.5" customHeight="1"/>
    <row r="144097" ht="13.5" customHeight="1"/>
    <row r="144099" ht="13.5" customHeight="1"/>
    <row r="144101" ht="13.5" customHeight="1"/>
    <row r="144103" ht="13.5" customHeight="1"/>
    <row r="144105" ht="13.5" customHeight="1"/>
    <row r="144107" ht="13.5" customHeight="1"/>
    <row r="144109" ht="13.5" customHeight="1"/>
    <row r="144111" ht="13.5" customHeight="1"/>
    <row r="144113" ht="13.5" customHeight="1"/>
    <row r="144115" ht="13.5" customHeight="1"/>
    <row r="144117" ht="13.5" customHeight="1"/>
    <row r="144119" ht="13.5" customHeight="1"/>
    <row r="144121" ht="13.5" customHeight="1"/>
    <row r="144123" ht="13.5" customHeight="1"/>
    <row r="144125" ht="13.5" customHeight="1"/>
    <row r="144127" ht="13.5" customHeight="1"/>
    <row r="144129" ht="13.5" customHeight="1"/>
    <row r="144131" ht="13.5" customHeight="1"/>
    <row r="144133" ht="13.5" customHeight="1"/>
    <row r="144135" ht="13.5" customHeight="1"/>
    <row r="144137" ht="13.5" customHeight="1"/>
    <row r="144139" ht="13.5" customHeight="1"/>
    <row r="144141" ht="13.5" customHeight="1"/>
    <row r="144143" ht="13.5" customHeight="1"/>
    <row r="144145" ht="13.5" customHeight="1"/>
    <row r="144147" ht="13.5" customHeight="1"/>
    <row r="144149" ht="13.5" customHeight="1"/>
    <row r="144151" ht="13.5" customHeight="1"/>
    <row r="144153" ht="13.5" customHeight="1"/>
    <row r="144155" ht="13.5" customHeight="1"/>
    <row r="144157" ht="13.5" customHeight="1"/>
    <row r="144159" ht="13.5" customHeight="1"/>
    <row r="144161" ht="13.5" customHeight="1"/>
    <row r="144163" ht="13.5" customHeight="1"/>
    <row r="144165" ht="13.5" customHeight="1"/>
    <row r="144167" ht="13.5" customHeight="1"/>
    <row r="144169" ht="13.5" customHeight="1"/>
    <row r="144171" ht="13.5" customHeight="1"/>
    <row r="144173" ht="13.5" customHeight="1"/>
    <row r="144175" ht="13.5" customHeight="1"/>
    <row r="144177" ht="13.5" customHeight="1"/>
    <row r="144179" ht="13.5" customHeight="1"/>
    <row r="144181" ht="13.5" customHeight="1"/>
    <row r="144183" ht="13.5" customHeight="1"/>
    <row r="144185" ht="13.5" customHeight="1"/>
    <row r="144187" ht="13.5" customHeight="1"/>
    <row r="144189" ht="13.5" customHeight="1"/>
    <row r="144191" ht="13.5" customHeight="1"/>
    <row r="144193" ht="13.5" customHeight="1"/>
    <row r="144195" ht="13.5" customHeight="1"/>
    <row r="144197" ht="13.5" customHeight="1"/>
    <row r="144199" ht="13.5" customHeight="1"/>
    <row r="144201" ht="13.5" customHeight="1"/>
    <row r="144203" ht="13.5" customHeight="1"/>
    <row r="144205" ht="13.5" customHeight="1"/>
    <row r="144207" ht="13.5" customHeight="1"/>
    <row r="144209" ht="13.5" customHeight="1"/>
    <row r="144211" ht="13.5" customHeight="1"/>
    <row r="144213" ht="13.5" customHeight="1"/>
    <row r="144215" ht="13.5" customHeight="1"/>
    <row r="144217" ht="13.5" customHeight="1"/>
    <row r="144219" ht="13.5" customHeight="1"/>
    <row r="144221" ht="13.5" customHeight="1"/>
    <row r="144223" ht="13.5" customHeight="1"/>
    <row r="144225" ht="13.5" customHeight="1"/>
    <row r="144227" ht="13.5" customHeight="1"/>
    <row r="144229" ht="13.5" customHeight="1"/>
    <row r="144231" ht="13.5" customHeight="1"/>
    <row r="144233" ht="13.5" customHeight="1"/>
    <row r="144235" ht="13.5" customHeight="1"/>
    <row r="144237" ht="13.5" customHeight="1"/>
    <row r="144239" ht="13.5" customHeight="1"/>
    <row r="144241" ht="13.5" customHeight="1"/>
    <row r="144243" ht="13.5" customHeight="1"/>
    <row r="144245" ht="13.5" customHeight="1"/>
    <row r="144247" ht="13.5" customHeight="1"/>
    <row r="144249" ht="13.5" customHeight="1"/>
    <row r="144251" ht="13.5" customHeight="1"/>
    <row r="144253" ht="13.5" customHeight="1"/>
    <row r="144255" ht="13.5" customHeight="1"/>
    <row r="144257" ht="13.5" customHeight="1"/>
    <row r="144259" ht="13.5" customHeight="1"/>
    <row r="144261" ht="13.5" customHeight="1"/>
    <row r="144263" ht="13.5" customHeight="1"/>
    <row r="144265" ht="13.5" customHeight="1"/>
    <row r="144267" ht="13.5" customHeight="1"/>
    <row r="144269" ht="13.5" customHeight="1"/>
    <row r="144271" ht="13.5" customHeight="1"/>
    <row r="144273" ht="13.5" customHeight="1"/>
    <row r="144275" ht="13.5" customHeight="1"/>
    <row r="144277" ht="13.5" customHeight="1"/>
    <row r="144279" ht="13.5" customHeight="1"/>
    <row r="144281" ht="13.5" customHeight="1"/>
    <row r="144283" ht="13.5" customHeight="1"/>
    <row r="144285" ht="13.5" customHeight="1"/>
    <row r="144287" ht="13.5" customHeight="1"/>
    <row r="144289" ht="13.5" customHeight="1"/>
    <row r="144291" ht="13.5" customHeight="1"/>
    <row r="144293" ht="13.5" customHeight="1"/>
    <row r="144295" ht="13.5" customHeight="1"/>
    <row r="144297" ht="13.5" customHeight="1"/>
    <row r="144299" ht="13.5" customHeight="1"/>
    <row r="144301" ht="13.5" customHeight="1"/>
    <row r="144303" ht="13.5" customHeight="1"/>
    <row r="144305" ht="13.5" customHeight="1"/>
    <row r="144307" ht="13.5" customHeight="1"/>
    <row r="144309" ht="13.5" customHeight="1"/>
    <row r="144311" ht="13.5" customHeight="1"/>
    <row r="144313" ht="13.5" customHeight="1"/>
    <row r="144315" ht="13.5" customHeight="1"/>
    <row r="144317" ht="13.5" customHeight="1"/>
    <row r="144319" ht="13.5" customHeight="1"/>
    <row r="144321" ht="13.5" customHeight="1"/>
    <row r="144323" ht="13.5" customHeight="1"/>
    <row r="144325" ht="13.5" customHeight="1"/>
    <row r="144327" ht="13.5" customHeight="1"/>
    <row r="144329" ht="13.5" customHeight="1"/>
    <row r="144331" ht="13.5" customHeight="1"/>
    <row r="144333" ht="13.5" customHeight="1"/>
    <row r="144335" ht="13.5" customHeight="1"/>
    <row r="144337" ht="13.5" customHeight="1"/>
    <row r="144339" ht="13.5" customHeight="1"/>
    <row r="144341" ht="13.5" customHeight="1"/>
    <row r="144343" ht="13.5" customHeight="1"/>
    <row r="144345" ht="13.5" customHeight="1"/>
    <row r="144347" ht="13.5" customHeight="1"/>
    <row r="144349" ht="13.5" customHeight="1"/>
    <row r="144351" ht="13.5" customHeight="1"/>
    <row r="144353" ht="13.5" customHeight="1"/>
    <row r="144355" ht="13.5" customHeight="1"/>
    <row r="144357" ht="13.5" customHeight="1"/>
    <row r="144359" ht="13.5" customHeight="1"/>
    <row r="144361" ht="13.5" customHeight="1"/>
    <row r="144363" ht="13.5" customHeight="1"/>
    <row r="144365" ht="13.5" customHeight="1"/>
    <row r="144367" ht="13.5" customHeight="1"/>
    <row r="144369" ht="13.5" customHeight="1"/>
    <row r="144371" ht="13.5" customHeight="1"/>
    <row r="144373" ht="13.5" customHeight="1"/>
    <row r="144375" ht="13.5" customHeight="1"/>
    <row r="144377" ht="13.5" customHeight="1"/>
    <row r="144379" ht="13.5" customHeight="1"/>
    <row r="144381" ht="13.5" customHeight="1"/>
    <row r="144383" ht="13.5" customHeight="1"/>
    <row r="144385" ht="13.5" customHeight="1"/>
    <row r="144387" ht="13.5" customHeight="1"/>
    <row r="144389" ht="13.5" customHeight="1"/>
    <row r="144391" ht="13.5" customHeight="1"/>
    <row r="144393" ht="13.5" customHeight="1"/>
    <row r="144395" ht="13.5" customHeight="1"/>
    <row r="144397" ht="13.5" customHeight="1"/>
    <row r="144399" ht="13.5" customHeight="1"/>
    <row r="144401" ht="13.5" customHeight="1"/>
    <row r="144403" ht="13.5" customHeight="1"/>
    <row r="144405" ht="13.5" customHeight="1"/>
    <row r="144407" ht="13.5" customHeight="1"/>
    <row r="144409" ht="13.5" customHeight="1"/>
    <row r="144411" ht="13.5" customHeight="1"/>
    <row r="144413" ht="13.5" customHeight="1"/>
    <row r="144415" ht="13.5" customHeight="1"/>
    <row r="144417" ht="13.5" customHeight="1"/>
    <row r="144419" ht="13.5" customHeight="1"/>
    <row r="144421" ht="13.5" customHeight="1"/>
    <row r="144423" ht="13.5" customHeight="1"/>
    <row r="144425" ht="13.5" customHeight="1"/>
    <row r="144427" ht="13.5" customHeight="1"/>
    <row r="144429" ht="13.5" customHeight="1"/>
    <row r="144431" ht="13.5" customHeight="1"/>
    <row r="144433" ht="13.5" customHeight="1"/>
    <row r="144435" ht="13.5" customHeight="1"/>
    <row r="144437" ht="13.5" customHeight="1"/>
    <row r="144439" ht="13.5" customHeight="1"/>
    <row r="144441" ht="13.5" customHeight="1"/>
    <row r="144443" ht="13.5" customHeight="1"/>
    <row r="144445" ht="13.5" customHeight="1"/>
    <row r="144447" ht="13.5" customHeight="1"/>
    <row r="144449" ht="13.5" customHeight="1"/>
    <row r="144451" ht="13.5" customHeight="1"/>
    <row r="144453" ht="13.5" customHeight="1"/>
    <row r="144455" ht="13.5" customHeight="1"/>
    <row r="144457" ht="13.5" customHeight="1"/>
    <row r="144459" ht="13.5" customHeight="1"/>
    <row r="144461" ht="13.5" customHeight="1"/>
    <row r="144463" ht="13.5" customHeight="1"/>
    <row r="144465" ht="13.5" customHeight="1"/>
    <row r="144467" ht="13.5" customHeight="1"/>
    <row r="144469" ht="13.5" customHeight="1"/>
    <row r="144471" ht="13.5" customHeight="1"/>
    <row r="144473" ht="13.5" customHeight="1"/>
    <row r="144475" ht="13.5" customHeight="1"/>
    <row r="144477" ht="13.5" customHeight="1"/>
    <row r="144479" ht="13.5" customHeight="1"/>
    <row r="144481" ht="13.5" customHeight="1"/>
    <row r="144483" ht="13.5" customHeight="1"/>
    <row r="144485" ht="13.5" customHeight="1"/>
    <row r="144487" ht="13.5" customHeight="1"/>
    <row r="144489" ht="13.5" customHeight="1"/>
    <row r="144491" ht="13.5" customHeight="1"/>
    <row r="144493" ht="13.5" customHeight="1"/>
    <row r="144495" ht="13.5" customHeight="1"/>
    <row r="144497" ht="13.5" customHeight="1"/>
    <row r="144499" ht="13.5" customHeight="1"/>
    <row r="144501" ht="13.5" customHeight="1"/>
    <row r="144503" ht="13.5" customHeight="1"/>
    <row r="144505" ht="13.5" customHeight="1"/>
    <row r="144507" ht="13.5" customHeight="1"/>
    <row r="144509" ht="13.5" customHeight="1"/>
    <row r="144511" ht="13.5" customHeight="1"/>
    <row r="144513" ht="13.5" customHeight="1"/>
    <row r="144515" ht="13.5" customHeight="1"/>
    <row r="144517" ht="13.5" customHeight="1"/>
    <row r="144519" ht="13.5" customHeight="1"/>
    <row r="144521" ht="13.5" customHeight="1"/>
    <row r="144523" ht="13.5" customHeight="1"/>
    <row r="144525" ht="13.5" customHeight="1"/>
    <row r="144527" ht="13.5" customHeight="1"/>
    <row r="144529" ht="13.5" customHeight="1"/>
    <row r="144531" ht="13.5" customHeight="1"/>
    <row r="144533" ht="13.5" customHeight="1"/>
    <row r="144535" ht="13.5" customHeight="1"/>
    <row r="144537" ht="13.5" customHeight="1"/>
    <row r="144539" ht="13.5" customHeight="1"/>
    <row r="144541" ht="13.5" customHeight="1"/>
    <row r="144543" ht="13.5" customHeight="1"/>
    <row r="144545" ht="13.5" customHeight="1"/>
    <row r="144547" ht="13.5" customHeight="1"/>
    <row r="144549" ht="13.5" customHeight="1"/>
    <row r="144551" ht="13.5" customHeight="1"/>
    <row r="144553" ht="13.5" customHeight="1"/>
    <row r="144555" ht="13.5" customHeight="1"/>
    <row r="144557" ht="13.5" customHeight="1"/>
    <row r="144559" ht="13.5" customHeight="1"/>
    <row r="144561" ht="13.5" customHeight="1"/>
    <row r="144563" ht="13.5" customHeight="1"/>
    <row r="144565" ht="13.5" customHeight="1"/>
    <row r="144567" ht="13.5" customHeight="1"/>
    <row r="144569" ht="13.5" customHeight="1"/>
    <row r="144571" ht="13.5" customHeight="1"/>
    <row r="144573" ht="13.5" customHeight="1"/>
    <row r="144575" ht="13.5" customHeight="1"/>
    <row r="144577" ht="13.5" customHeight="1"/>
    <row r="144579" ht="13.5" customHeight="1"/>
    <row r="144581" ht="13.5" customHeight="1"/>
    <row r="144583" ht="13.5" customHeight="1"/>
    <row r="144585" ht="13.5" customHeight="1"/>
    <row r="144587" ht="13.5" customHeight="1"/>
    <row r="144589" ht="13.5" customHeight="1"/>
    <row r="144591" ht="13.5" customHeight="1"/>
    <row r="144593" ht="13.5" customHeight="1"/>
    <row r="144595" ht="13.5" customHeight="1"/>
    <row r="144597" ht="13.5" customHeight="1"/>
    <row r="144599" ht="13.5" customHeight="1"/>
    <row r="144601" ht="13.5" customHeight="1"/>
    <row r="144603" ht="13.5" customHeight="1"/>
    <row r="144605" ht="13.5" customHeight="1"/>
    <row r="144607" ht="13.5" customHeight="1"/>
    <row r="144609" ht="13.5" customHeight="1"/>
    <row r="144611" ht="13.5" customHeight="1"/>
    <row r="144613" ht="13.5" customHeight="1"/>
    <row r="144615" ht="13.5" customHeight="1"/>
    <row r="144617" ht="13.5" customHeight="1"/>
    <row r="144619" ht="13.5" customHeight="1"/>
    <row r="144621" ht="13.5" customHeight="1"/>
    <row r="144623" ht="13.5" customHeight="1"/>
    <row r="144625" ht="13.5" customHeight="1"/>
    <row r="144627" ht="13.5" customHeight="1"/>
    <row r="144629" ht="13.5" customHeight="1"/>
    <row r="144631" ht="13.5" customHeight="1"/>
    <row r="144633" ht="13.5" customHeight="1"/>
    <row r="144635" ht="13.5" customHeight="1"/>
    <row r="144637" ht="13.5" customHeight="1"/>
    <row r="144639" ht="13.5" customHeight="1"/>
    <row r="144641" ht="13.5" customHeight="1"/>
    <row r="144643" ht="13.5" customHeight="1"/>
    <row r="144645" ht="13.5" customHeight="1"/>
    <row r="144647" ht="13.5" customHeight="1"/>
    <row r="144649" ht="13.5" customHeight="1"/>
    <row r="144651" ht="13.5" customHeight="1"/>
    <row r="144653" ht="13.5" customHeight="1"/>
    <row r="144655" ht="13.5" customHeight="1"/>
    <row r="144657" ht="13.5" customHeight="1"/>
    <row r="144659" ht="13.5" customHeight="1"/>
    <row r="144661" ht="13.5" customHeight="1"/>
    <row r="144663" ht="13.5" customHeight="1"/>
    <row r="144665" ht="13.5" customHeight="1"/>
    <row r="144667" ht="13.5" customHeight="1"/>
    <row r="144669" ht="13.5" customHeight="1"/>
    <row r="144671" ht="13.5" customHeight="1"/>
    <row r="144673" ht="13.5" customHeight="1"/>
    <row r="144675" ht="13.5" customHeight="1"/>
    <row r="144677" ht="13.5" customHeight="1"/>
    <row r="144679" ht="13.5" customHeight="1"/>
    <row r="144681" ht="13.5" customHeight="1"/>
    <row r="144683" ht="13.5" customHeight="1"/>
    <row r="144685" ht="13.5" customHeight="1"/>
    <row r="144687" ht="13.5" customHeight="1"/>
    <row r="144689" ht="13.5" customHeight="1"/>
    <row r="144691" ht="13.5" customHeight="1"/>
    <row r="144693" ht="13.5" customHeight="1"/>
    <row r="144695" ht="13.5" customHeight="1"/>
    <row r="144697" ht="13.5" customHeight="1"/>
    <row r="144699" ht="13.5" customHeight="1"/>
    <row r="144701" ht="13.5" customHeight="1"/>
    <row r="144703" ht="13.5" customHeight="1"/>
    <row r="144705" ht="13.5" customHeight="1"/>
    <row r="144707" ht="13.5" customHeight="1"/>
    <row r="144709" ht="13.5" customHeight="1"/>
    <row r="144711" ht="13.5" customHeight="1"/>
    <row r="144713" ht="13.5" customHeight="1"/>
    <row r="144715" ht="13.5" customHeight="1"/>
    <row r="144717" ht="13.5" customHeight="1"/>
    <row r="144719" ht="13.5" customHeight="1"/>
    <row r="144721" ht="13.5" customHeight="1"/>
    <row r="144723" ht="13.5" customHeight="1"/>
    <row r="144725" ht="13.5" customHeight="1"/>
    <row r="144727" ht="13.5" customHeight="1"/>
    <row r="144729" ht="13.5" customHeight="1"/>
    <row r="144731" ht="13.5" customHeight="1"/>
    <row r="144733" ht="13.5" customHeight="1"/>
    <row r="144735" ht="13.5" customHeight="1"/>
    <row r="144737" ht="13.5" customHeight="1"/>
    <row r="144739" ht="13.5" customHeight="1"/>
    <row r="144741" ht="13.5" customHeight="1"/>
    <row r="144743" ht="13.5" customHeight="1"/>
    <row r="144745" ht="13.5" customHeight="1"/>
    <row r="144747" ht="13.5" customHeight="1"/>
    <row r="144749" ht="13.5" customHeight="1"/>
    <row r="144751" ht="13.5" customHeight="1"/>
    <row r="144753" ht="13.5" customHeight="1"/>
    <row r="144755" ht="13.5" customHeight="1"/>
    <row r="144757" ht="13.5" customHeight="1"/>
    <row r="144759" ht="13.5" customHeight="1"/>
    <row r="144761" ht="13.5" customHeight="1"/>
    <row r="144763" ht="13.5" customHeight="1"/>
    <row r="144765" ht="13.5" customHeight="1"/>
    <row r="144767" ht="13.5" customHeight="1"/>
    <row r="144769" ht="13.5" customHeight="1"/>
    <row r="144771" ht="13.5" customHeight="1"/>
    <row r="144773" ht="13.5" customHeight="1"/>
    <row r="144775" ht="13.5" customHeight="1"/>
    <row r="144777" ht="13.5" customHeight="1"/>
    <row r="144779" ht="13.5" customHeight="1"/>
    <row r="144781" ht="13.5" customHeight="1"/>
    <row r="144783" ht="13.5" customHeight="1"/>
    <row r="144785" ht="13.5" customHeight="1"/>
    <row r="144787" ht="13.5" customHeight="1"/>
    <row r="144789" ht="13.5" customHeight="1"/>
    <row r="144791" ht="13.5" customHeight="1"/>
    <row r="144793" ht="13.5" customHeight="1"/>
    <row r="144795" ht="13.5" customHeight="1"/>
    <row r="144797" ht="13.5" customHeight="1"/>
    <row r="144799" ht="13.5" customHeight="1"/>
    <row r="144801" ht="13.5" customHeight="1"/>
    <row r="144803" ht="13.5" customHeight="1"/>
    <row r="144805" ht="13.5" customHeight="1"/>
    <row r="144807" ht="13.5" customHeight="1"/>
    <row r="144809" ht="13.5" customHeight="1"/>
    <row r="144811" ht="13.5" customHeight="1"/>
    <row r="144813" ht="13.5" customHeight="1"/>
    <row r="144815" ht="13.5" customHeight="1"/>
    <row r="144817" ht="13.5" customHeight="1"/>
    <row r="144819" ht="13.5" customHeight="1"/>
    <row r="144821" ht="13.5" customHeight="1"/>
    <row r="144823" ht="13.5" customHeight="1"/>
    <row r="144825" ht="13.5" customHeight="1"/>
    <row r="144827" ht="13.5" customHeight="1"/>
    <row r="144829" ht="13.5" customHeight="1"/>
    <row r="144831" ht="13.5" customHeight="1"/>
    <row r="144833" ht="13.5" customHeight="1"/>
    <row r="144835" ht="13.5" customHeight="1"/>
    <row r="144837" ht="13.5" customHeight="1"/>
    <row r="144839" ht="13.5" customHeight="1"/>
    <row r="144841" ht="13.5" customHeight="1"/>
    <row r="144843" ht="13.5" customHeight="1"/>
    <row r="144845" ht="13.5" customHeight="1"/>
    <row r="144847" ht="13.5" customHeight="1"/>
    <row r="144849" ht="13.5" customHeight="1"/>
    <row r="144851" ht="13.5" customHeight="1"/>
    <row r="144853" ht="13.5" customHeight="1"/>
    <row r="144855" ht="13.5" customHeight="1"/>
    <row r="144857" ht="13.5" customHeight="1"/>
    <row r="144859" ht="13.5" customHeight="1"/>
    <row r="144861" ht="13.5" customHeight="1"/>
    <row r="144863" ht="13.5" customHeight="1"/>
    <row r="144865" ht="13.5" customHeight="1"/>
    <row r="144867" ht="13.5" customHeight="1"/>
    <row r="144869" ht="13.5" customHeight="1"/>
    <row r="144871" ht="13.5" customHeight="1"/>
    <row r="144873" ht="13.5" customHeight="1"/>
    <row r="144875" ht="13.5" customHeight="1"/>
    <row r="144877" ht="13.5" customHeight="1"/>
    <row r="144879" ht="13.5" customHeight="1"/>
    <row r="144881" ht="13.5" customHeight="1"/>
    <row r="144883" ht="13.5" customHeight="1"/>
    <row r="144885" ht="13.5" customHeight="1"/>
    <row r="144887" ht="13.5" customHeight="1"/>
    <row r="144889" ht="13.5" customHeight="1"/>
    <row r="144891" ht="13.5" customHeight="1"/>
    <row r="144893" ht="13.5" customHeight="1"/>
    <row r="144895" ht="13.5" customHeight="1"/>
    <row r="144897" ht="13.5" customHeight="1"/>
    <row r="144899" ht="13.5" customHeight="1"/>
    <row r="144901" ht="13.5" customHeight="1"/>
    <row r="144903" ht="13.5" customHeight="1"/>
    <row r="144905" ht="13.5" customHeight="1"/>
    <row r="144907" ht="13.5" customHeight="1"/>
    <row r="144909" ht="13.5" customHeight="1"/>
    <row r="144911" ht="13.5" customHeight="1"/>
    <row r="144913" ht="13.5" customHeight="1"/>
    <row r="144915" ht="13.5" customHeight="1"/>
    <row r="144917" ht="13.5" customHeight="1"/>
    <row r="144919" ht="13.5" customHeight="1"/>
    <row r="144921" ht="13.5" customHeight="1"/>
    <row r="144923" ht="13.5" customHeight="1"/>
    <row r="144925" ht="13.5" customHeight="1"/>
    <row r="144927" ht="13.5" customHeight="1"/>
    <row r="144929" ht="13.5" customHeight="1"/>
    <row r="144931" ht="13.5" customHeight="1"/>
    <row r="144933" ht="13.5" customHeight="1"/>
    <row r="144935" ht="13.5" customHeight="1"/>
    <row r="144937" ht="13.5" customHeight="1"/>
    <row r="144939" ht="13.5" customHeight="1"/>
    <row r="144941" ht="13.5" customHeight="1"/>
    <row r="144943" ht="13.5" customHeight="1"/>
    <row r="144945" ht="13.5" customHeight="1"/>
    <row r="144947" ht="13.5" customHeight="1"/>
    <row r="144949" ht="13.5" customHeight="1"/>
    <row r="144951" ht="13.5" customHeight="1"/>
    <row r="144953" ht="13.5" customHeight="1"/>
    <row r="144955" ht="13.5" customHeight="1"/>
    <row r="144957" ht="13.5" customHeight="1"/>
    <row r="144959" ht="13.5" customHeight="1"/>
    <row r="144961" ht="13.5" customHeight="1"/>
    <row r="144963" ht="13.5" customHeight="1"/>
    <row r="144965" ht="13.5" customHeight="1"/>
    <row r="144967" ht="13.5" customHeight="1"/>
    <row r="144969" ht="13.5" customHeight="1"/>
    <row r="144971" ht="13.5" customHeight="1"/>
    <row r="144973" ht="13.5" customHeight="1"/>
    <row r="144975" ht="13.5" customHeight="1"/>
    <row r="144977" ht="13.5" customHeight="1"/>
    <row r="144979" ht="13.5" customHeight="1"/>
    <row r="144981" ht="13.5" customHeight="1"/>
    <row r="144983" ht="13.5" customHeight="1"/>
    <row r="144985" ht="13.5" customHeight="1"/>
    <row r="144987" ht="13.5" customHeight="1"/>
    <row r="144989" ht="13.5" customHeight="1"/>
    <row r="144991" ht="13.5" customHeight="1"/>
    <row r="144993" ht="13.5" customHeight="1"/>
    <row r="144995" ht="13.5" customHeight="1"/>
    <row r="144997" ht="13.5" customHeight="1"/>
    <row r="144999" ht="13.5" customHeight="1"/>
    <row r="145001" ht="13.5" customHeight="1"/>
    <row r="145003" ht="13.5" customHeight="1"/>
    <row r="145005" ht="13.5" customHeight="1"/>
    <row r="145007" ht="13.5" customHeight="1"/>
    <row r="145009" ht="13.5" customHeight="1"/>
    <row r="145011" ht="13.5" customHeight="1"/>
    <row r="145013" ht="13.5" customHeight="1"/>
    <row r="145015" ht="13.5" customHeight="1"/>
    <row r="145017" ht="13.5" customHeight="1"/>
    <row r="145019" ht="13.5" customHeight="1"/>
    <row r="145021" ht="13.5" customHeight="1"/>
    <row r="145023" ht="13.5" customHeight="1"/>
    <row r="145025" ht="13.5" customHeight="1"/>
    <row r="145027" ht="13.5" customHeight="1"/>
    <row r="145029" ht="13.5" customHeight="1"/>
    <row r="145031" ht="13.5" customHeight="1"/>
    <row r="145033" ht="13.5" customHeight="1"/>
    <row r="145035" ht="13.5" customHeight="1"/>
    <row r="145037" ht="13.5" customHeight="1"/>
    <row r="145039" ht="13.5" customHeight="1"/>
    <row r="145041" ht="13.5" customHeight="1"/>
    <row r="145043" ht="13.5" customHeight="1"/>
    <row r="145045" ht="13.5" customHeight="1"/>
    <row r="145047" ht="13.5" customHeight="1"/>
    <row r="145049" ht="13.5" customHeight="1"/>
    <row r="145051" ht="13.5" customHeight="1"/>
    <row r="145053" ht="13.5" customHeight="1"/>
    <row r="145055" ht="13.5" customHeight="1"/>
    <row r="145057" ht="13.5" customHeight="1"/>
    <row r="145059" ht="13.5" customHeight="1"/>
    <row r="145061" ht="13.5" customHeight="1"/>
    <row r="145063" ht="13.5" customHeight="1"/>
    <row r="145065" ht="13.5" customHeight="1"/>
    <row r="145067" ht="13.5" customHeight="1"/>
    <row r="145069" ht="13.5" customHeight="1"/>
    <row r="145071" ht="13.5" customHeight="1"/>
    <row r="145073" ht="13.5" customHeight="1"/>
    <row r="145075" ht="13.5" customHeight="1"/>
    <row r="145077" ht="13.5" customHeight="1"/>
    <row r="145079" ht="13.5" customHeight="1"/>
    <row r="145081" ht="13.5" customHeight="1"/>
    <row r="145083" ht="13.5" customHeight="1"/>
    <row r="145085" ht="13.5" customHeight="1"/>
    <row r="145087" ht="13.5" customHeight="1"/>
    <row r="145089" ht="13.5" customHeight="1"/>
    <row r="145091" ht="13.5" customHeight="1"/>
    <row r="145093" ht="13.5" customHeight="1"/>
    <row r="145095" ht="13.5" customHeight="1"/>
    <row r="145097" ht="13.5" customHeight="1"/>
    <row r="145099" ht="13.5" customHeight="1"/>
    <row r="145101" ht="13.5" customHeight="1"/>
    <row r="145103" ht="13.5" customHeight="1"/>
    <row r="145105" ht="13.5" customHeight="1"/>
    <row r="145107" ht="13.5" customHeight="1"/>
    <row r="145109" ht="13.5" customHeight="1"/>
    <row r="145111" ht="13.5" customHeight="1"/>
    <row r="145113" ht="13.5" customHeight="1"/>
    <row r="145115" ht="13.5" customHeight="1"/>
    <row r="145117" ht="13.5" customHeight="1"/>
    <row r="145119" ht="13.5" customHeight="1"/>
    <row r="145121" ht="13.5" customHeight="1"/>
    <row r="145123" ht="13.5" customHeight="1"/>
    <row r="145125" ht="13.5" customHeight="1"/>
    <row r="145127" ht="13.5" customHeight="1"/>
    <row r="145129" ht="13.5" customHeight="1"/>
    <row r="145131" ht="13.5" customHeight="1"/>
    <row r="145133" ht="13.5" customHeight="1"/>
    <row r="145135" ht="13.5" customHeight="1"/>
    <row r="145137" ht="13.5" customHeight="1"/>
    <row r="145139" ht="13.5" customHeight="1"/>
    <row r="145141" ht="13.5" customHeight="1"/>
    <row r="145143" ht="13.5" customHeight="1"/>
    <row r="145145" ht="13.5" customHeight="1"/>
    <row r="145147" ht="13.5" customHeight="1"/>
    <row r="145149" ht="13.5" customHeight="1"/>
    <row r="145151" ht="13.5" customHeight="1"/>
    <row r="145153" ht="13.5" customHeight="1"/>
    <row r="145155" ht="13.5" customHeight="1"/>
    <row r="145157" ht="13.5" customHeight="1"/>
    <row r="145159" ht="13.5" customHeight="1"/>
    <row r="145161" ht="13.5" customHeight="1"/>
    <row r="145163" ht="13.5" customHeight="1"/>
    <row r="145165" ht="13.5" customHeight="1"/>
    <row r="145167" ht="13.5" customHeight="1"/>
    <row r="145169" ht="13.5" customHeight="1"/>
    <row r="145171" ht="13.5" customHeight="1"/>
    <row r="145173" ht="13.5" customHeight="1"/>
    <row r="145175" ht="13.5" customHeight="1"/>
    <row r="145177" ht="13.5" customHeight="1"/>
    <row r="145179" ht="13.5" customHeight="1"/>
    <row r="145181" ht="13.5" customHeight="1"/>
    <row r="145183" ht="13.5" customHeight="1"/>
    <row r="145185" ht="13.5" customHeight="1"/>
    <row r="145187" ht="13.5" customHeight="1"/>
    <row r="145189" ht="13.5" customHeight="1"/>
    <row r="145191" ht="13.5" customHeight="1"/>
    <row r="145193" ht="13.5" customHeight="1"/>
    <row r="145195" ht="13.5" customHeight="1"/>
    <row r="145197" ht="13.5" customHeight="1"/>
    <row r="145199" ht="13.5" customHeight="1"/>
    <row r="145201" ht="13.5" customHeight="1"/>
    <row r="145203" ht="13.5" customHeight="1"/>
    <row r="145205" ht="13.5" customHeight="1"/>
    <row r="145207" ht="13.5" customHeight="1"/>
    <row r="145209" ht="13.5" customHeight="1"/>
    <row r="145211" ht="13.5" customHeight="1"/>
    <row r="145213" ht="13.5" customHeight="1"/>
    <row r="145215" ht="13.5" customHeight="1"/>
    <row r="145217" ht="13.5" customHeight="1"/>
    <row r="145219" ht="13.5" customHeight="1"/>
    <row r="145221" ht="13.5" customHeight="1"/>
    <row r="145223" ht="13.5" customHeight="1"/>
    <row r="145225" ht="13.5" customHeight="1"/>
    <row r="145227" ht="13.5" customHeight="1"/>
    <row r="145229" ht="13.5" customHeight="1"/>
    <row r="145231" ht="13.5" customHeight="1"/>
    <row r="145233" ht="13.5" customHeight="1"/>
    <row r="145235" ht="13.5" customHeight="1"/>
    <row r="145237" ht="13.5" customHeight="1"/>
    <row r="145239" ht="13.5" customHeight="1"/>
    <row r="145241" ht="13.5" customHeight="1"/>
    <row r="145243" ht="13.5" customHeight="1"/>
    <row r="145245" ht="13.5" customHeight="1"/>
    <row r="145247" ht="13.5" customHeight="1"/>
    <row r="145249" ht="13.5" customHeight="1"/>
    <row r="145251" ht="13.5" customHeight="1"/>
    <row r="145253" ht="13.5" customHeight="1"/>
    <row r="145255" ht="13.5" customHeight="1"/>
    <row r="145257" ht="13.5" customHeight="1"/>
    <row r="145259" ht="13.5" customHeight="1"/>
    <row r="145261" ht="13.5" customHeight="1"/>
    <row r="145263" ht="13.5" customHeight="1"/>
    <row r="145265" ht="13.5" customHeight="1"/>
    <row r="145267" ht="13.5" customHeight="1"/>
    <row r="145269" ht="13.5" customHeight="1"/>
    <row r="145271" ht="13.5" customHeight="1"/>
    <row r="145273" ht="13.5" customHeight="1"/>
    <row r="145275" ht="13.5" customHeight="1"/>
    <row r="145277" ht="13.5" customHeight="1"/>
    <row r="145279" ht="13.5" customHeight="1"/>
    <row r="145281" ht="13.5" customHeight="1"/>
    <row r="145283" ht="13.5" customHeight="1"/>
    <row r="145285" ht="13.5" customHeight="1"/>
    <row r="145287" ht="13.5" customHeight="1"/>
    <row r="145289" ht="13.5" customHeight="1"/>
    <row r="145291" ht="13.5" customHeight="1"/>
    <row r="145293" ht="13.5" customHeight="1"/>
    <row r="145295" ht="13.5" customHeight="1"/>
    <row r="145297" ht="13.5" customHeight="1"/>
    <row r="145299" ht="13.5" customHeight="1"/>
    <row r="145301" ht="13.5" customHeight="1"/>
    <row r="145303" ht="13.5" customHeight="1"/>
    <row r="145305" ht="13.5" customHeight="1"/>
    <row r="145307" ht="13.5" customHeight="1"/>
    <row r="145309" ht="13.5" customHeight="1"/>
    <row r="145311" ht="13.5" customHeight="1"/>
    <row r="145313" ht="13.5" customHeight="1"/>
    <row r="145315" ht="13.5" customHeight="1"/>
    <row r="145317" ht="13.5" customHeight="1"/>
    <row r="145319" ht="13.5" customHeight="1"/>
    <row r="145321" ht="13.5" customHeight="1"/>
    <row r="145323" ht="13.5" customHeight="1"/>
    <row r="145325" ht="13.5" customHeight="1"/>
    <row r="145327" ht="13.5" customHeight="1"/>
    <row r="145329" ht="13.5" customHeight="1"/>
    <row r="145331" ht="13.5" customHeight="1"/>
    <row r="145333" ht="13.5" customHeight="1"/>
    <row r="145335" ht="13.5" customHeight="1"/>
    <row r="145337" ht="13.5" customHeight="1"/>
    <row r="145339" ht="13.5" customHeight="1"/>
    <row r="145341" ht="13.5" customHeight="1"/>
    <row r="145343" ht="13.5" customHeight="1"/>
    <row r="145345" ht="13.5" customHeight="1"/>
    <row r="145347" ht="13.5" customHeight="1"/>
    <row r="145349" ht="13.5" customHeight="1"/>
    <row r="145351" ht="13.5" customHeight="1"/>
    <row r="145353" ht="13.5" customHeight="1"/>
    <row r="145355" ht="13.5" customHeight="1"/>
    <row r="145357" ht="13.5" customHeight="1"/>
    <row r="145359" ht="13.5" customHeight="1"/>
    <row r="145361" ht="13.5" customHeight="1"/>
    <row r="145363" ht="13.5" customHeight="1"/>
    <row r="145365" ht="13.5" customHeight="1"/>
    <row r="145367" ht="13.5" customHeight="1"/>
    <row r="145369" ht="13.5" customHeight="1"/>
    <row r="145371" ht="13.5" customHeight="1"/>
    <row r="145373" ht="13.5" customHeight="1"/>
    <row r="145375" ht="13.5" customHeight="1"/>
    <row r="145377" ht="13.5" customHeight="1"/>
    <row r="145379" ht="13.5" customHeight="1"/>
    <row r="145381" ht="13.5" customHeight="1"/>
    <row r="145383" ht="13.5" customHeight="1"/>
    <row r="145385" ht="13.5" customHeight="1"/>
    <row r="145387" ht="13.5" customHeight="1"/>
    <row r="145389" ht="13.5" customHeight="1"/>
    <row r="145391" ht="13.5" customHeight="1"/>
    <row r="145393" ht="13.5" customHeight="1"/>
    <row r="145395" ht="13.5" customHeight="1"/>
    <row r="145397" ht="13.5" customHeight="1"/>
    <row r="145399" ht="13.5" customHeight="1"/>
    <row r="145401" ht="13.5" customHeight="1"/>
    <row r="145403" ht="13.5" customHeight="1"/>
    <row r="145405" ht="13.5" customHeight="1"/>
    <row r="145407" ht="13.5" customHeight="1"/>
    <row r="145409" ht="13.5" customHeight="1"/>
    <row r="145411" ht="13.5" customHeight="1"/>
    <row r="145413" ht="13.5" customHeight="1"/>
    <row r="145415" ht="13.5" customHeight="1"/>
    <row r="145417" ht="13.5" customHeight="1"/>
    <row r="145419" ht="13.5" customHeight="1"/>
    <row r="145421" ht="13.5" customHeight="1"/>
    <row r="145423" ht="13.5" customHeight="1"/>
    <row r="145425" ht="13.5" customHeight="1"/>
    <row r="145427" ht="13.5" customHeight="1"/>
    <row r="145429" ht="13.5" customHeight="1"/>
    <row r="145431" ht="13.5" customHeight="1"/>
    <row r="145433" ht="13.5" customHeight="1"/>
    <row r="145435" ht="13.5" customHeight="1"/>
    <row r="145437" ht="13.5" customHeight="1"/>
    <row r="145439" ht="13.5" customHeight="1"/>
    <row r="145441" ht="13.5" customHeight="1"/>
    <row r="145443" ht="13.5" customHeight="1"/>
    <row r="145445" ht="13.5" customHeight="1"/>
    <row r="145447" ht="13.5" customHeight="1"/>
    <row r="145449" ht="13.5" customHeight="1"/>
    <row r="145451" ht="13.5" customHeight="1"/>
    <row r="145453" ht="13.5" customHeight="1"/>
    <row r="145455" ht="13.5" customHeight="1"/>
    <row r="145457" ht="13.5" customHeight="1"/>
    <row r="145459" ht="13.5" customHeight="1"/>
    <row r="145461" ht="13.5" customHeight="1"/>
    <row r="145463" ht="13.5" customHeight="1"/>
    <row r="145465" ht="13.5" customHeight="1"/>
    <row r="145467" ht="13.5" customHeight="1"/>
    <row r="145469" ht="13.5" customHeight="1"/>
    <row r="145471" ht="13.5" customHeight="1"/>
    <row r="145473" ht="13.5" customHeight="1"/>
    <row r="145475" ht="13.5" customHeight="1"/>
    <row r="145477" ht="13.5" customHeight="1"/>
    <row r="145479" ht="13.5" customHeight="1"/>
    <row r="145481" ht="13.5" customHeight="1"/>
    <row r="145483" ht="13.5" customHeight="1"/>
    <row r="145485" ht="13.5" customHeight="1"/>
    <row r="145487" ht="13.5" customHeight="1"/>
    <row r="145489" ht="13.5" customHeight="1"/>
    <row r="145491" ht="13.5" customHeight="1"/>
    <row r="145493" ht="13.5" customHeight="1"/>
    <row r="145495" ht="13.5" customHeight="1"/>
    <row r="145497" ht="13.5" customHeight="1"/>
    <row r="145499" ht="13.5" customHeight="1"/>
    <row r="145501" ht="13.5" customHeight="1"/>
    <row r="145503" ht="13.5" customHeight="1"/>
    <row r="145505" ht="13.5" customHeight="1"/>
    <row r="145507" ht="13.5" customHeight="1"/>
    <row r="145509" ht="13.5" customHeight="1"/>
    <row r="145511" ht="13.5" customHeight="1"/>
    <row r="145513" ht="13.5" customHeight="1"/>
    <row r="145515" ht="13.5" customHeight="1"/>
    <row r="145517" ht="13.5" customHeight="1"/>
    <row r="145519" ht="13.5" customHeight="1"/>
    <row r="145521" ht="13.5" customHeight="1"/>
    <row r="145523" ht="13.5" customHeight="1"/>
    <row r="145525" ht="13.5" customHeight="1"/>
    <row r="145527" ht="13.5" customHeight="1"/>
    <row r="145529" ht="13.5" customHeight="1"/>
    <row r="145531" ht="13.5" customHeight="1"/>
    <row r="145533" ht="13.5" customHeight="1"/>
    <row r="145535" ht="13.5" customHeight="1"/>
    <row r="145537" ht="13.5" customHeight="1"/>
    <row r="145539" ht="13.5" customHeight="1"/>
    <row r="145541" ht="13.5" customHeight="1"/>
    <row r="145543" ht="13.5" customHeight="1"/>
    <row r="145545" ht="13.5" customHeight="1"/>
    <row r="145547" ht="13.5" customHeight="1"/>
    <row r="145549" ht="13.5" customHeight="1"/>
    <row r="145551" ht="13.5" customHeight="1"/>
    <row r="145553" ht="13.5" customHeight="1"/>
    <row r="145555" ht="13.5" customHeight="1"/>
    <row r="145557" ht="13.5" customHeight="1"/>
    <row r="145559" ht="13.5" customHeight="1"/>
    <row r="145561" ht="13.5" customHeight="1"/>
    <row r="145563" ht="13.5" customHeight="1"/>
    <row r="145565" ht="13.5" customHeight="1"/>
    <row r="145567" ht="13.5" customHeight="1"/>
    <row r="145569" ht="13.5" customHeight="1"/>
    <row r="145571" ht="13.5" customHeight="1"/>
    <row r="145573" ht="13.5" customHeight="1"/>
    <row r="145575" ht="13.5" customHeight="1"/>
    <row r="145577" ht="13.5" customHeight="1"/>
    <row r="145579" ht="13.5" customHeight="1"/>
    <row r="145581" ht="13.5" customHeight="1"/>
    <row r="145583" ht="13.5" customHeight="1"/>
    <row r="145585" ht="13.5" customHeight="1"/>
    <row r="145587" ht="13.5" customHeight="1"/>
    <row r="145589" ht="13.5" customHeight="1"/>
    <row r="145591" ht="13.5" customHeight="1"/>
    <row r="145593" ht="13.5" customHeight="1"/>
    <row r="145595" ht="13.5" customHeight="1"/>
    <row r="145597" ht="13.5" customHeight="1"/>
    <row r="145599" ht="13.5" customHeight="1"/>
    <row r="145601" ht="13.5" customHeight="1"/>
    <row r="145603" ht="13.5" customHeight="1"/>
    <row r="145605" ht="13.5" customHeight="1"/>
    <row r="145607" ht="13.5" customHeight="1"/>
    <row r="145609" ht="13.5" customHeight="1"/>
    <row r="145611" ht="13.5" customHeight="1"/>
    <row r="145613" ht="13.5" customHeight="1"/>
    <row r="145615" ht="13.5" customHeight="1"/>
    <row r="145617" ht="13.5" customHeight="1"/>
    <row r="145619" ht="13.5" customHeight="1"/>
    <row r="145621" ht="13.5" customHeight="1"/>
    <row r="145623" ht="13.5" customHeight="1"/>
    <row r="145625" ht="13.5" customHeight="1"/>
    <row r="145627" ht="13.5" customHeight="1"/>
    <row r="145629" ht="13.5" customHeight="1"/>
    <row r="145631" ht="13.5" customHeight="1"/>
    <row r="145633" ht="13.5" customHeight="1"/>
    <row r="145635" ht="13.5" customHeight="1"/>
    <row r="145637" ht="13.5" customHeight="1"/>
    <row r="145639" ht="13.5" customHeight="1"/>
    <row r="145641" ht="13.5" customHeight="1"/>
    <row r="145643" ht="13.5" customHeight="1"/>
    <row r="145645" ht="13.5" customHeight="1"/>
    <row r="145647" ht="13.5" customHeight="1"/>
    <row r="145649" ht="13.5" customHeight="1"/>
    <row r="145651" ht="13.5" customHeight="1"/>
    <row r="145653" ht="13.5" customHeight="1"/>
    <row r="145655" ht="13.5" customHeight="1"/>
    <row r="145657" ht="13.5" customHeight="1"/>
    <row r="145659" ht="13.5" customHeight="1"/>
    <row r="145661" ht="13.5" customHeight="1"/>
    <row r="145663" ht="13.5" customHeight="1"/>
    <row r="145665" ht="13.5" customHeight="1"/>
    <row r="145667" ht="13.5" customHeight="1"/>
    <row r="145669" ht="13.5" customHeight="1"/>
    <row r="145671" ht="13.5" customHeight="1"/>
    <row r="145673" ht="13.5" customHeight="1"/>
    <row r="145675" ht="13.5" customHeight="1"/>
    <row r="145677" ht="13.5" customHeight="1"/>
    <row r="145679" ht="13.5" customHeight="1"/>
    <row r="145681" ht="13.5" customHeight="1"/>
    <row r="145683" ht="13.5" customHeight="1"/>
    <row r="145685" ht="13.5" customHeight="1"/>
    <row r="145687" ht="13.5" customHeight="1"/>
    <row r="145689" ht="13.5" customHeight="1"/>
    <row r="145691" ht="13.5" customHeight="1"/>
    <row r="145693" ht="13.5" customHeight="1"/>
    <row r="145695" ht="13.5" customHeight="1"/>
    <row r="145697" ht="13.5" customHeight="1"/>
    <row r="145699" ht="13.5" customHeight="1"/>
    <row r="145701" ht="13.5" customHeight="1"/>
    <row r="145703" ht="13.5" customHeight="1"/>
    <row r="145705" ht="13.5" customHeight="1"/>
    <row r="145707" ht="13.5" customHeight="1"/>
    <row r="145709" ht="13.5" customHeight="1"/>
    <row r="145711" ht="13.5" customHeight="1"/>
    <row r="145713" ht="13.5" customHeight="1"/>
    <row r="145715" ht="13.5" customHeight="1"/>
    <row r="145717" ht="13.5" customHeight="1"/>
    <row r="145719" ht="13.5" customHeight="1"/>
    <row r="145721" ht="13.5" customHeight="1"/>
    <row r="145723" ht="13.5" customHeight="1"/>
    <row r="145725" ht="13.5" customHeight="1"/>
    <row r="145727" ht="13.5" customHeight="1"/>
    <row r="145729" ht="13.5" customHeight="1"/>
    <row r="145731" ht="13.5" customHeight="1"/>
    <row r="145733" ht="13.5" customHeight="1"/>
    <row r="145735" ht="13.5" customHeight="1"/>
    <row r="145737" ht="13.5" customHeight="1"/>
    <row r="145739" ht="13.5" customHeight="1"/>
    <row r="145741" ht="13.5" customHeight="1"/>
    <row r="145743" ht="13.5" customHeight="1"/>
    <row r="145745" ht="13.5" customHeight="1"/>
    <row r="145747" ht="13.5" customHeight="1"/>
    <row r="145749" ht="13.5" customHeight="1"/>
    <row r="145751" ht="13.5" customHeight="1"/>
    <row r="145753" ht="13.5" customHeight="1"/>
    <row r="145755" ht="13.5" customHeight="1"/>
    <row r="145757" ht="13.5" customHeight="1"/>
    <row r="145759" ht="13.5" customHeight="1"/>
    <row r="145761" ht="13.5" customHeight="1"/>
    <row r="145763" ht="13.5" customHeight="1"/>
    <row r="145765" ht="13.5" customHeight="1"/>
    <row r="145767" ht="13.5" customHeight="1"/>
    <row r="145769" ht="13.5" customHeight="1"/>
    <row r="145771" ht="13.5" customHeight="1"/>
    <row r="145773" ht="13.5" customHeight="1"/>
    <row r="145775" ht="13.5" customHeight="1"/>
    <row r="145777" ht="13.5" customHeight="1"/>
    <row r="145779" ht="13.5" customHeight="1"/>
    <row r="145781" ht="13.5" customHeight="1"/>
    <row r="145783" ht="13.5" customHeight="1"/>
    <row r="145785" ht="13.5" customHeight="1"/>
    <row r="145787" ht="13.5" customHeight="1"/>
    <row r="145789" ht="13.5" customHeight="1"/>
    <row r="145791" ht="13.5" customHeight="1"/>
    <row r="145793" ht="13.5" customHeight="1"/>
    <row r="145795" ht="13.5" customHeight="1"/>
    <row r="145797" ht="13.5" customHeight="1"/>
    <row r="145799" ht="13.5" customHeight="1"/>
    <row r="145801" ht="13.5" customHeight="1"/>
    <row r="145803" ht="13.5" customHeight="1"/>
    <row r="145805" ht="13.5" customHeight="1"/>
    <row r="145807" ht="13.5" customHeight="1"/>
    <row r="145809" ht="13.5" customHeight="1"/>
    <row r="145811" ht="13.5" customHeight="1"/>
    <row r="145813" ht="13.5" customHeight="1"/>
    <row r="145815" ht="13.5" customHeight="1"/>
    <row r="145817" ht="13.5" customHeight="1"/>
    <row r="145819" ht="13.5" customHeight="1"/>
    <row r="145821" ht="13.5" customHeight="1"/>
    <row r="145823" ht="13.5" customHeight="1"/>
    <row r="145825" ht="13.5" customHeight="1"/>
    <row r="145827" ht="13.5" customHeight="1"/>
    <row r="145829" ht="13.5" customHeight="1"/>
    <row r="145831" ht="13.5" customHeight="1"/>
    <row r="145833" ht="13.5" customHeight="1"/>
    <row r="145835" ht="13.5" customHeight="1"/>
    <row r="145837" ht="13.5" customHeight="1"/>
    <row r="145839" ht="13.5" customHeight="1"/>
    <row r="145841" ht="13.5" customHeight="1"/>
    <row r="145843" ht="13.5" customHeight="1"/>
    <row r="145845" ht="13.5" customHeight="1"/>
    <row r="145847" ht="13.5" customHeight="1"/>
    <row r="145849" ht="13.5" customHeight="1"/>
    <row r="145851" ht="13.5" customHeight="1"/>
    <row r="145853" ht="13.5" customHeight="1"/>
    <row r="145855" ht="13.5" customHeight="1"/>
    <row r="145857" ht="13.5" customHeight="1"/>
    <row r="145859" ht="13.5" customHeight="1"/>
    <row r="145861" ht="13.5" customHeight="1"/>
    <row r="145863" ht="13.5" customHeight="1"/>
    <row r="145865" ht="13.5" customHeight="1"/>
    <row r="145867" ht="13.5" customHeight="1"/>
    <row r="145869" ht="13.5" customHeight="1"/>
    <row r="145871" ht="13.5" customHeight="1"/>
    <row r="145873" ht="13.5" customHeight="1"/>
    <row r="145875" ht="13.5" customHeight="1"/>
    <row r="145877" ht="13.5" customHeight="1"/>
    <row r="145879" ht="13.5" customHeight="1"/>
    <row r="145881" ht="13.5" customHeight="1"/>
    <row r="145883" ht="13.5" customHeight="1"/>
    <row r="145885" ht="13.5" customHeight="1"/>
    <row r="145887" ht="13.5" customHeight="1"/>
    <row r="145889" ht="13.5" customHeight="1"/>
    <row r="145891" ht="13.5" customHeight="1"/>
    <row r="145893" ht="13.5" customHeight="1"/>
    <row r="145895" ht="13.5" customHeight="1"/>
    <row r="145897" ht="13.5" customHeight="1"/>
    <row r="145899" ht="13.5" customHeight="1"/>
    <row r="145901" ht="13.5" customHeight="1"/>
    <row r="145903" ht="13.5" customHeight="1"/>
    <row r="145905" ht="13.5" customHeight="1"/>
    <row r="145907" ht="13.5" customHeight="1"/>
    <row r="145909" ht="13.5" customHeight="1"/>
    <row r="145911" ht="13.5" customHeight="1"/>
    <row r="145913" ht="13.5" customHeight="1"/>
    <row r="145915" ht="13.5" customHeight="1"/>
    <row r="145917" ht="13.5" customHeight="1"/>
    <row r="145919" ht="13.5" customHeight="1"/>
    <row r="145921" ht="13.5" customHeight="1"/>
    <row r="145923" ht="13.5" customHeight="1"/>
    <row r="145925" ht="13.5" customHeight="1"/>
    <row r="145927" ht="13.5" customHeight="1"/>
    <row r="145929" ht="13.5" customHeight="1"/>
    <row r="145931" ht="13.5" customHeight="1"/>
    <row r="145933" ht="13.5" customHeight="1"/>
    <row r="145935" ht="13.5" customHeight="1"/>
    <row r="145937" ht="13.5" customHeight="1"/>
    <row r="145939" ht="13.5" customHeight="1"/>
    <row r="145941" ht="13.5" customHeight="1"/>
    <row r="145943" ht="13.5" customHeight="1"/>
    <row r="145945" ht="13.5" customHeight="1"/>
    <row r="145947" ht="13.5" customHeight="1"/>
    <row r="145949" ht="13.5" customHeight="1"/>
    <row r="145951" ht="13.5" customHeight="1"/>
    <row r="145953" ht="13.5" customHeight="1"/>
    <row r="145955" ht="13.5" customHeight="1"/>
    <row r="145957" ht="13.5" customHeight="1"/>
    <row r="145959" ht="13.5" customHeight="1"/>
    <row r="145961" ht="13.5" customHeight="1"/>
    <row r="145963" ht="13.5" customHeight="1"/>
    <row r="145965" ht="13.5" customHeight="1"/>
    <row r="145967" ht="13.5" customHeight="1"/>
    <row r="145969" ht="13.5" customHeight="1"/>
    <row r="145971" ht="13.5" customHeight="1"/>
    <row r="145973" ht="13.5" customHeight="1"/>
    <row r="145975" ht="13.5" customHeight="1"/>
    <row r="145977" ht="13.5" customHeight="1"/>
    <row r="145979" ht="13.5" customHeight="1"/>
    <row r="145981" ht="13.5" customHeight="1"/>
    <row r="145983" ht="13.5" customHeight="1"/>
    <row r="145985" ht="13.5" customHeight="1"/>
    <row r="145987" ht="13.5" customHeight="1"/>
    <row r="145989" ht="13.5" customHeight="1"/>
    <row r="145991" ht="13.5" customHeight="1"/>
    <row r="145993" ht="13.5" customHeight="1"/>
    <row r="145995" ht="13.5" customHeight="1"/>
    <row r="145997" ht="13.5" customHeight="1"/>
    <row r="145999" ht="13.5" customHeight="1"/>
    <row r="146001" ht="13.5" customHeight="1"/>
    <row r="146003" ht="13.5" customHeight="1"/>
    <row r="146005" ht="13.5" customHeight="1"/>
    <row r="146007" ht="13.5" customHeight="1"/>
    <row r="146009" ht="13.5" customHeight="1"/>
    <row r="146011" ht="13.5" customHeight="1"/>
    <row r="146013" ht="13.5" customHeight="1"/>
    <row r="146015" ht="13.5" customHeight="1"/>
    <row r="146017" ht="13.5" customHeight="1"/>
    <row r="146019" ht="13.5" customHeight="1"/>
    <row r="146021" ht="13.5" customHeight="1"/>
    <row r="146023" ht="13.5" customHeight="1"/>
    <row r="146025" ht="13.5" customHeight="1"/>
    <row r="146027" ht="13.5" customHeight="1"/>
    <row r="146029" ht="13.5" customHeight="1"/>
    <row r="146031" ht="13.5" customHeight="1"/>
    <row r="146033" ht="13.5" customHeight="1"/>
    <row r="146035" ht="13.5" customHeight="1"/>
    <row r="146037" ht="13.5" customHeight="1"/>
    <row r="146039" ht="13.5" customHeight="1"/>
    <row r="146041" ht="13.5" customHeight="1"/>
    <row r="146043" ht="13.5" customHeight="1"/>
    <row r="146045" ht="13.5" customHeight="1"/>
    <row r="146047" ht="13.5" customHeight="1"/>
    <row r="146049" ht="13.5" customHeight="1"/>
    <row r="146051" ht="13.5" customHeight="1"/>
    <row r="146053" ht="13.5" customHeight="1"/>
    <row r="146055" ht="13.5" customHeight="1"/>
    <row r="146057" ht="13.5" customHeight="1"/>
    <row r="146059" ht="13.5" customHeight="1"/>
    <row r="146061" ht="13.5" customHeight="1"/>
    <row r="146063" ht="13.5" customHeight="1"/>
    <row r="146065" ht="13.5" customHeight="1"/>
    <row r="146067" ht="13.5" customHeight="1"/>
    <row r="146069" ht="13.5" customHeight="1"/>
    <row r="146071" ht="13.5" customHeight="1"/>
    <row r="146073" ht="13.5" customHeight="1"/>
    <row r="146075" ht="13.5" customHeight="1"/>
    <row r="146077" ht="13.5" customHeight="1"/>
    <row r="146079" ht="13.5" customHeight="1"/>
    <row r="146081" ht="13.5" customHeight="1"/>
    <row r="146083" ht="13.5" customHeight="1"/>
    <row r="146085" ht="13.5" customHeight="1"/>
    <row r="146087" ht="13.5" customHeight="1"/>
    <row r="146089" ht="13.5" customHeight="1"/>
    <row r="146091" ht="13.5" customHeight="1"/>
    <row r="146093" ht="13.5" customHeight="1"/>
    <row r="146095" ht="13.5" customHeight="1"/>
    <row r="146097" ht="13.5" customHeight="1"/>
    <row r="146099" ht="13.5" customHeight="1"/>
    <row r="146101" ht="13.5" customHeight="1"/>
    <row r="146103" ht="13.5" customHeight="1"/>
    <row r="146105" ht="13.5" customHeight="1"/>
    <row r="146107" ht="13.5" customHeight="1"/>
    <row r="146109" ht="13.5" customHeight="1"/>
    <row r="146111" ht="13.5" customHeight="1"/>
    <row r="146113" ht="13.5" customHeight="1"/>
    <row r="146115" ht="13.5" customHeight="1"/>
    <row r="146117" ht="13.5" customHeight="1"/>
    <row r="146119" ht="13.5" customHeight="1"/>
    <row r="146121" ht="13.5" customHeight="1"/>
    <row r="146123" ht="13.5" customHeight="1"/>
    <row r="146125" ht="13.5" customHeight="1"/>
    <row r="146127" ht="13.5" customHeight="1"/>
    <row r="146129" ht="13.5" customHeight="1"/>
    <row r="146131" ht="13.5" customHeight="1"/>
    <row r="146133" ht="13.5" customHeight="1"/>
    <row r="146135" ht="13.5" customHeight="1"/>
    <row r="146137" ht="13.5" customHeight="1"/>
    <row r="146139" ht="13.5" customHeight="1"/>
    <row r="146141" ht="13.5" customHeight="1"/>
    <row r="146143" ht="13.5" customHeight="1"/>
    <row r="146145" ht="13.5" customHeight="1"/>
    <row r="146147" ht="13.5" customHeight="1"/>
    <row r="146149" ht="13.5" customHeight="1"/>
    <row r="146151" ht="13.5" customHeight="1"/>
    <row r="146153" ht="13.5" customHeight="1"/>
    <row r="146155" ht="13.5" customHeight="1"/>
    <row r="146157" ht="13.5" customHeight="1"/>
    <row r="146159" ht="13.5" customHeight="1"/>
    <row r="146161" ht="13.5" customHeight="1"/>
    <row r="146163" ht="13.5" customHeight="1"/>
    <row r="146165" ht="13.5" customHeight="1"/>
    <row r="146167" ht="13.5" customHeight="1"/>
    <row r="146169" ht="13.5" customHeight="1"/>
    <row r="146171" ht="13.5" customHeight="1"/>
    <row r="146173" ht="13.5" customHeight="1"/>
    <row r="146175" ht="13.5" customHeight="1"/>
    <row r="146177" ht="13.5" customHeight="1"/>
    <row r="146179" ht="13.5" customHeight="1"/>
    <row r="146181" ht="13.5" customHeight="1"/>
    <row r="146183" ht="13.5" customHeight="1"/>
    <row r="146185" ht="13.5" customHeight="1"/>
    <row r="146187" ht="13.5" customHeight="1"/>
    <row r="146189" ht="13.5" customHeight="1"/>
    <row r="146191" ht="13.5" customHeight="1"/>
    <row r="146193" ht="13.5" customHeight="1"/>
    <row r="146195" ht="13.5" customHeight="1"/>
    <row r="146197" ht="13.5" customHeight="1"/>
    <row r="146199" ht="13.5" customHeight="1"/>
    <row r="146201" ht="13.5" customHeight="1"/>
    <row r="146203" ht="13.5" customHeight="1"/>
    <row r="146205" ht="13.5" customHeight="1"/>
    <row r="146207" ht="13.5" customHeight="1"/>
    <row r="146209" ht="13.5" customHeight="1"/>
    <row r="146211" ht="13.5" customHeight="1"/>
    <row r="146213" ht="13.5" customHeight="1"/>
    <row r="146215" ht="13.5" customHeight="1"/>
    <row r="146217" ht="13.5" customHeight="1"/>
    <row r="146219" ht="13.5" customHeight="1"/>
    <row r="146221" ht="13.5" customHeight="1"/>
    <row r="146223" ht="13.5" customHeight="1"/>
    <row r="146225" ht="13.5" customHeight="1"/>
    <row r="146227" ht="13.5" customHeight="1"/>
    <row r="146229" ht="13.5" customHeight="1"/>
    <row r="146231" ht="13.5" customHeight="1"/>
    <row r="146233" ht="13.5" customHeight="1"/>
    <row r="146235" ht="13.5" customHeight="1"/>
    <row r="146237" ht="13.5" customHeight="1"/>
    <row r="146239" ht="13.5" customHeight="1"/>
    <row r="146241" ht="13.5" customHeight="1"/>
    <row r="146243" ht="13.5" customHeight="1"/>
    <row r="146245" ht="13.5" customHeight="1"/>
    <row r="146247" ht="13.5" customHeight="1"/>
    <row r="146249" ht="13.5" customHeight="1"/>
    <row r="146251" ht="13.5" customHeight="1"/>
    <row r="146253" ht="13.5" customHeight="1"/>
    <row r="146255" ht="13.5" customHeight="1"/>
    <row r="146257" ht="13.5" customHeight="1"/>
    <row r="146259" ht="13.5" customHeight="1"/>
    <row r="146261" ht="13.5" customHeight="1"/>
    <row r="146263" ht="13.5" customHeight="1"/>
    <row r="146265" ht="13.5" customHeight="1"/>
    <row r="146267" ht="13.5" customHeight="1"/>
    <row r="146269" ht="13.5" customHeight="1"/>
    <row r="146271" ht="13.5" customHeight="1"/>
    <row r="146273" ht="13.5" customHeight="1"/>
    <row r="146275" ht="13.5" customHeight="1"/>
    <row r="146277" ht="13.5" customHeight="1"/>
    <row r="146279" ht="13.5" customHeight="1"/>
    <row r="146281" ht="13.5" customHeight="1"/>
    <row r="146283" ht="13.5" customHeight="1"/>
    <row r="146285" ht="13.5" customHeight="1"/>
    <row r="146287" ht="13.5" customHeight="1"/>
    <row r="146289" ht="13.5" customHeight="1"/>
    <row r="146291" ht="13.5" customHeight="1"/>
    <row r="146293" ht="13.5" customHeight="1"/>
    <row r="146295" ht="13.5" customHeight="1"/>
    <row r="146297" ht="13.5" customHeight="1"/>
    <row r="146299" ht="13.5" customHeight="1"/>
    <row r="146301" ht="13.5" customHeight="1"/>
    <row r="146303" ht="13.5" customHeight="1"/>
    <row r="146305" ht="13.5" customHeight="1"/>
    <row r="146307" ht="13.5" customHeight="1"/>
    <row r="146309" ht="13.5" customHeight="1"/>
    <row r="146311" ht="13.5" customHeight="1"/>
    <row r="146313" ht="13.5" customHeight="1"/>
    <row r="146315" ht="13.5" customHeight="1"/>
    <row r="146317" ht="13.5" customHeight="1"/>
    <row r="146319" ht="13.5" customHeight="1"/>
    <row r="146321" ht="13.5" customHeight="1"/>
    <row r="146323" ht="13.5" customHeight="1"/>
    <row r="146325" ht="13.5" customHeight="1"/>
    <row r="146327" ht="13.5" customHeight="1"/>
    <row r="146329" ht="13.5" customHeight="1"/>
    <row r="146331" ht="13.5" customHeight="1"/>
    <row r="146333" ht="13.5" customHeight="1"/>
    <row r="146335" ht="13.5" customHeight="1"/>
    <row r="146337" ht="13.5" customHeight="1"/>
    <row r="146339" ht="13.5" customHeight="1"/>
    <row r="146341" ht="13.5" customHeight="1"/>
    <row r="146343" ht="13.5" customHeight="1"/>
    <row r="146345" ht="13.5" customHeight="1"/>
    <row r="146347" ht="13.5" customHeight="1"/>
    <row r="146349" ht="13.5" customHeight="1"/>
    <row r="146351" ht="13.5" customHeight="1"/>
    <row r="146353" ht="13.5" customHeight="1"/>
    <row r="146355" ht="13.5" customHeight="1"/>
    <row r="146357" ht="13.5" customHeight="1"/>
    <row r="146359" ht="13.5" customHeight="1"/>
    <row r="146361" ht="13.5" customHeight="1"/>
    <row r="146363" ht="13.5" customHeight="1"/>
    <row r="146365" ht="13.5" customHeight="1"/>
    <row r="146367" ht="13.5" customHeight="1"/>
    <row r="146369" ht="13.5" customHeight="1"/>
    <row r="146371" ht="13.5" customHeight="1"/>
    <row r="146373" ht="13.5" customHeight="1"/>
    <row r="146375" ht="13.5" customHeight="1"/>
    <row r="146377" ht="13.5" customHeight="1"/>
    <row r="146379" ht="13.5" customHeight="1"/>
    <row r="146381" ht="13.5" customHeight="1"/>
    <row r="146383" ht="13.5" customHeight="1"/>
    <row r="146385" ht="13.5" customHeight="1"/>
    <row r="146387" ht="13.5" customHeight="1"/>
    <row r="146389" ht="13.5" customHeight="1"/>
    <row r="146391" ht="13.5" customHeight="1"/>
    <row r="146393" ht="13.5" customHeight="1"/>
    <row r="146395" ht="13.5" customHeight="1"/>
    <row r="146397" ht="13.5" customHeight="1"/>
    <row r="146399" ht="13.5" customHeight="1"/>
    <row r="146401" ht="13.5" customHeight="1"/>
    <row r="146403" ht="13.5" customHeight="1"/>
    <row r="146405" ht="13.5" customHeight="1"/>
    <row r="146407" ht="13.5" customHeight="1"/>
    <row r="146409" ht="13.5" customHeight="1"/>
    <row r="146411" ht="13.5" customHeight="1"/>
    <row r="146413" ht="13.5" customHeight="1"/>
    <row r="146415" ht="13.5" customHeight="1"/>
    <row r="146417" ht="13.5" customHeight="1"/>
    <row r="146419" ht="13.5" customHeight="1"/>
    <row r="146421" ht="13.5" customHeight="1"/>
    <row r="146423" ht="13.5" customHeight="1"/>
    <row r="146425" ht="13.5" customHeight="1"/>
    <row r="146427" ht="13.5" customHeight="1"/>
    <row r="146429" ht="13.5" customHeight="1"/>
    <row r="146431" ht="13.5" customHeight="1"/>
    <row r="146433" ht="13.5" customHeight="1"/>
    <row r="146435" ht="13.5" customHeight="1"/>
    <row r="146437" ht="13.5" customHeight="1"/>
    <row r="146439" ht="13.5" customHeight="1"/>
    <row r="146441" ht="13.5" customHeight="1"/>
    <row r="146443" ht="13.5" customHeight="1"/>
    <row r="146445" ht="13.5" customHeight="1"/>
    <row r="146447" ht="13.5" customHeight="1"/>
    <row r="146449" ht="13.5" customHeight="1"/>
    <row r="146451" ht="13.5" customHeight="1"/>
    <row r="146453" ht="13.5" customHeight="1"/>
    <row r="146455" ht="13.5" customHeight="1"/>
    <row r="146457" ht="13.5" customHeight="1"/>
    <row r="146459" ht="13.5" customHeight="1"/>
    <row r="146461" ht="13.5" customHeight="1"/>
    <row r="146463" ht="13.5" customHeight="1"/>
    <row r="146465" ht="13.5" customHeight="1"/>
    <row r="146467" ht="13.5" customHeight="1"/>
    <row r="146469" ht="13.5" customHeight="1"/>
    <row r="146471" ht="13.5" customHeight="1"/>
    <row r="146473" ht="13.5" customHeight="1"/>
    <row r="146475" ht="13.5" customHeight="1"/>
    <row r="146477" ht="13.5" customHeight="1"/>
    <row r="146479" ht="13.5" customHeight="1"/>
    <row r="146481" ht="13.5" customHeight="1"/>
    <row r="146483" ht="13.5" customHeight="1"/>
    <row r="146485" ht="13.5" customHeight="1"/>
    <row r="146487" ht="13.5" customHeight="1"/>
    <row r="146489" ht="13.5" customHeight="1"/>
    <row r="146491" ht="13.5" customHeight="1"/>
    <row r="146493" ht="13.5" customHeight="1"/>
    <row r="146495" ht="13.5" customHeight="1"/>
    <row r="146497" ht="13.5" customHeight="1"/>
    <row r="146499" ht="13.5" customHeight="1"/>
    <row r="146501" ht="13.5" customHeight="1"/>
    <row r="146503" ht="13.5" customHeight="1"/>
    <row r="146505" ht="13.5" customHeight="1"/>
    <row r="146507" ht="13.5" customHeight="1"/>
    <row r="146509" ht="13.5" customHeight="1"/>
    <row r="146511" ht="13.5" customHeight="1"/>
    <row r="146513" ht="13.5" customHeight="1"/>
    <row r="146515" ht="13.5" customHeight="1"/>
    <row r="146517" ht="13.5" customHeight="1"/>
    <row r="146519" ht="13.5" customHeight="1"/>
    <row r="146521" ht="13.5" customHeight="1"/>
    <row r="146523" ht="13.5" customHeight="1"/>
    <row r="146525" ht="13.5" customHeight="1"/>
    <row r="146527" ht="13.5" customHeight="1"/>
    <row r="146529" ht="13.5" customHeight="1"/>
    <row r="146531" ht="13.5" customHeight="1"/>
    <row r="146533" ht="13.5" customHeight="1"/>
    <row r="146535" ht="13.5" customHeight="1"/>
    <row r="146537" ht="13.5" customHeight="1"/>
    <row r="146539" ht="13.5" customHeight="1"/>
    <row r="146541" ht="13.5" customHeight="1"/>
    <row r="146543" ht="13.5" customHeight="1"/>
    <row r="146545" ht="13.5" customHeight="1"/>
    <row r="146547" ht="13.5" customHeight="1"/>
    <row r="146549" ht="13.5" customHeight="1"/>
    <row r="146551" ht="13.5" customHeight="1"/>
    <row r="146553" ht="13.5" customHeight="1"/>
    <row r="146555" ht="13.5" customHeight="1"/>
    <row r="146557" ht="13.5" customHeight="1"/>
    <row r="146559" ht="13.5" customHeight="1"/>
    <row r="146561" ht="13.5" customHeight="1"/>
    <row r="146563" ht="13.5" customHeight="1"/>
    <row r="146565" ht="13.5" customHeight="1"/>
    <row r="146567" ht="13.5" customHeight="1"/>
    <row r="146569" ht="13.5" customHeight="1"/>
    <row r="146571" ht="13.5" customHeight="1"/>
    <row r="146573" ht="13.5" customHeight="1"/>
    <row r="146575" ht="13.5" customHeight="1"/>
    <row r="146577" ht="13.5" customHeight="1"/>
    <row r="146579" ht="13.5" customHeight="1"/>
    <row r="146581" ht="13.5" customHeight="1"/>
    <row r="146583" ht="13.5" customHeight="1"/>
    <row r="146585" ht="13.5" customHeight="1"/>
    <row r="146587" ht="13.5" customHeight="1"/>
    <row r="146589" ht="13.5" customHeight="1"/>
    <row r="146591" ht="13.5" customHeight="1"/>
    <row r="146593" ht="13.5" customHeight="1"/>
    <row r="146595" ht="13.5" customHeight="1"/>
    <row r="146597" ht="13.5" customHeight="1"/>
    <row r="146599" ht="13.5" customHeight="1"/>
    <row r="146601" ht="13.5" customHeight="1"/>
    <row r="146603" ht="13.5" customHeight="1"/>
    <row r="146605" ht="13.5" customHeight="1"/>
    <row r="146607" ht="13.5" customHeight="1"/>
    <row r="146609" ht="13.5" customHeight="1"/>
    <row r="146611" ht="13.5" customHeight="1"/>
    <row r="146613" ht="13.5" customHeight="1"/>
    <row r="146615" ht="13.5" customHeight="1"/>
    <row r="146617" ht="13.5" customHeight="1"/>
    <row r="146619" ht="13.5" customHeight="1"/>
    <row r="146621" ht="13.5" customHeight="1"/>
    <row r="146623" ht="13.5" customHeight="1"/>
    <row r="146625" ht="13.5" customHeight="1"/>
    <row r="146627" ht="13.5" customHeight="1"/>
    <row r="146629" ht="13.5" customHeight="1"/>
    <row r="146631" ht="13.5" customHeight="1"/>
    <row r="146633" ht="13.5" customHeight="1"/>
    <row r="146635" ht="13.5" customHeight="1"/>
    <row r="146637" ht="13.5" customHeight="1"/>
    <row r="146639" ht="13.5" customHeight="1"/>
    <row r="146641" ht="13.5" customHeight="1"/>
    <row r="146643" ht="13.5" customHeight="1"/>
    <row r="146645" ht="13.5" customHeight="1"/>
    <row r="146647" ht="13.5" customHeight="1"/>
    <row r="146649" ht="13.5" customHeight="1"/>
    <row r="146651" ht="13.5" customHeight="1"/>
    <row r="146653" ht="13.5" customHeight="1"/>
    <row r="146655" ht="13.5" customHeight="1"/>
    <row r="146657" ht="13.5" customHeight="1"/>
    <row r="146659" ht="13.5" customHeight="1"/>
    <row r="146661" ht="13.5" customHeight="1"/>
    <row r="146663" ht="13.5" customHeight="1"/>
    <row r="146665" ht="13.5" customHeight="1"/>
    <row r="146667" ht="13.5" customHeight="1"/>
    <row r="146669" ht="13.5" customHeight="1"/>
    <row r="146671" ht="13.5" customHeight="1"/>
    <row r="146673" ht="13.5" customHeight="1"/>
    <row r="146675" ht="13.5" customHeight="1"/>
    <row r="146677" ht="13.5" customHeight="1"/>
    <row r="146679" ht="13.5" customHeight="1"/>
    <row r="146681" ht="13.5" customHeight="1"/>
    <row r="146683" ht="13.5" customHeight="1"/>
    <row r="146685" ht="13.5" customHeight="1"/>
    <row r="146687" ht="13.5" customHeight="1"/>
    <row r="146689" ht="13.5" customHeight="1"/>
    <row r="146691" ht="13.5" customHeight="1"/>
    <row r="146693" ht="13.5" customHeight="1"/>
    <row r="146695" ht="13.5" customHeight="1"/>
    <row r="146697" ht="13.5" customHeight="1"/>
    <row r="146699" ht="13.5" customHeight="1"/>
    <row r="146701" ht="13.5" customHeight="1"/>
    <row r="146703" ht="13.5" customHeight="1"/>
    <row r="146705" ht="13.5" customHeight="1"/>
    <row r="146707" ht="13.5" customHeight="1"/>
    <row r="146709" ht="13.5" customHeight="1"/>
    <row r="146711" ht="13.5" customHeight="1"/>
    <row r="146713" ht="13.5" customHeight="1"/>
    <row r="146715" ht="13.5" customHeight="1"/>
    <row r="146717" ht="13.5" customHeight="1"/>
    <row r="146719" ht="13.5" customHeight="1"/>
    <row r="146721" ht="13.5" customHeight="1"/>
    <row r="146723" ht="13.5" customHeight="1"/>
    <row r="146725" ht="13.5" customHeight="1"/>
    <row r="146727" ht="13.5" customHeight="1"/>
    <row r="146729" ht="13.5" customHeight="1"/>
    <row r="146731" ht="13.5" customHeight="1"/>
    <row r="146733" ht="13.5" customHeight="1"/>
    <row r="146735" ht="13.5" customHeight="1"/>
    <row r="146737" ht="13.5" customHeight="1"/>
    <row r="146739" ht="13.5" customHeight="1"/>
    <row r="146741" ht="13.5" customHeight="1"/>
    <row r="146743" ht="13.5" customHeight="1"/>
    <row r="146745" ht="13.5" customHeight="1"/>
    <row r="146747" ht="13.5" customHeight="1"/>
    <row r="146749" ht="13.5" customHeight="1"/>
    <row r="146751" ht="13.5" customHeight="1"/>
    <row r="146753" ht="13.5" customHeight="1"/>
    <row r="146755" ht="13.5" customHeight="1"/>
    <row r="146757" ht="13.5" customHeight="1"/>
    <row r="146759" ht="13.5" customHeight="1"/>
    <row r="146761" ht="13.5" customHeight="1"/>
    <row r="146763" ht="13.5" customHeight="1"/>
    <row r="146765" ht="13.5" customHeight="1"/>
    <row r="146767" ht="13.5" customHeight="1"/>
    <row r="146769" ht="13.5" customHeight="1"/>
    <row r="146771" ht="13.5" customHeight="1"/>
    <row r="146773" ht="13.5" customHeight="1"/>
    <row r="146775" ht="13.5" customHeight="1"/>
    <row r="146777" ht="13.5" customHeight="1"/>
    <row r="146779" ht="13.5" customHeight="1"/>
    <row r="146781" ht="13.5" customHeight="1"/>
    <row r="146783" ht="13.5" customHeight="1"/>
    <row r="146785" ht="13.5" customHeight="1"/>
    <row r="146787" ht="13.5" customHeight="1"/>
    <row r="146789" ht="13.5" customHeight="1"/>
    <row r="146791" ht="13.5" customHeight="1"/>
    <row r="146793" ht="13.5" customHeight="1"/>
    <row r="146795" ht="13.5" customHeight="1"/>
    <row r="146797" ht="13.5" customHeight="1"/>
    <row r="146799" ht="13.5" customHeight="1"/>
    <row r="146801" ht="13.5" customHeight="1"/>
    <row r="146803" ht="13.5" customHeight="1"/>
    <row r="146805" ht="13.5" customHeight="1"/>
    <row r="146807" ht="13.5" customHeight="1"/>
    <row r="146809" ht="13.5" customHeight="1"/>
    <row r="146811" ht="13.5" customHeight="1"/>
    <row r="146813" ht="13.5" customHeight="1"/>
    <row r="146815" ht="13.5" customHeight="1"/>
    <row r="146817" ht="13.5" customHeight="1"/>
    <row r="146819" ht="13.5" customHeight="1"/>
    <row r="146821" ht="13.5" customHeight="1"/>
    <row r="146823" ht="13.5" customHeight="1"/>
    <row r="146825" ht="13.5" customHeight="1"/>
    <row r="146827" ht="13.5" customHeight="1"/>
    <row r="146829" ht="13.5" customHeight="1"/>
    <row r="146831" ht="13.5" customHeight="1"/>
    <row r="146833" ht="13.5" customHeight="1"/>
    <row r="146835" ht="13.5" customHeight="1"/>
    <row r="146837" ht="13.5" customHeight="1"/>
    <row r="146839" ht="13.5" customHeight="1"/>
    <row r="146841" ht="13.5" customHeight="1"/>
    <row r="146843" ht="13.5" customHeight="1"/>
    <row r="146845" ht="13.5" customHeight="1"/>
    <row r="146847" ht="13.5" customHeight="1"/>
    <row r="146849" ht="13.5" customHeight="1"/>
    <row r="146851" ht="13.5" customHeight="1"/>
    <row r="146853" ht="13.5" customHeight="1"/>
    <row r="146855" ht="13.5" customHeight="1"/>
    <row r="146857" ht="13.5" customHeight="1"/>
    <row r="146859" ht="13.5" customHeight="1"/>
    <row r="146861" ht="13.5" customHeight="1"/>
    <row r="146863" ht="13.5" customHeight="1"/>
    <row r="146865" ht="13.5" customHeight="1"/>
    <row r="146867" ht="13.5" customHeight="1"/>
    <row r="146869" ht="13.5" customHeight="1"/>
    <row r="146871" ht="13.5" customHeight="1"/>
    <row r="146873" ht="13.5" customHeight="1"/>
    <row r="146875" ht="13.5" customHeight="1"/>
    <row r="146877" ht="13.5" customHeight="1"/>
    <row r="146879" ht="13.5" customHeight="1"/>
    <row r="146881" ht="13.5" customHeight="1"/>
    <row r="146883" ht="13.5" customHeight="1"/>
    <row r="146885" ht="13.5" customHeight="1"/>
    <row r="146887" ht="13.5" customHeight="1"/>
    <row r="146889" ht="13.5" customHeight="1"/>
    <row r="146891" ht="13.5" customHeight="1"/>
    <row r="146893" ht="13.5" customHeight="1"/>
    <row r="146895" ht="13.5" customHeight="1"/>
    <row r="146897" ht="13.5" customHeight="1"/>
    <row r="146899" ht="13.5" customHeight="1"/>
    <row r="146901" ht="13.5" customHeight="1"/>
    <row r="146903" ht="13.5" customHeight="1"/>
    <row r="146905" ht="13.5" customHeight="1"/>
    <row r="146907" ht="13.5" customHeight="1"/>
    <row r="146909" ht="13.5" customHeight="1"/>
    <row r="146911" ht="13.5" customHeight="1"/>
    <row r="146913" ht="13.5" customHeight="1"/>
    <row r="146915" ht="13.5" customHeight="1"/>
    <row r="146917" ht="13.5" customHeight="1"/>
    <row r="146919" ht="13.5" customHeight="1"/>
    <row r="146921" ht="13.5" customHeight="1"/>
    <row r="146923" ht="13.5" customHeight="1"/>
    <row r="146925" ht="13.5" customHeight="1"/>
    <row r="146927" ht="13.5" customHeight="1"/>
    <row r="146929" ht="13.5" customHeight="1"/>
    <row r="146931" ht="13.5" customHeight="1"/>
    <row r="146933" ht="13.5" customHeight="1"/>
    <row r="146935" ht="13.5" customHeight="1"/>
    <row r="146937" ht="13.5" customHeight="1"/>
    <row r="146939" ht="13.5" customHeight="1"/>
    <row r="146941" ht="13.5" customHeight="1"/>
    <row r="146943" ht="13.5" customHeight="1"/>
    <row r="146945" ht="13.5" customHeight="1"/>
    <row r="146947" ht="13.5" customHeight="1"/>
    <row r="146949" ht="13.5" customHeight="1"/>
    <row r="146951" ht="13.5" customHeight="1"/>
    <row r="146953" ht="13.5" customHeight="1"/>
    <row r="146955" ht="13.5" customHeight="1"/>
    <row r="146957" ht="13.5" customHeight="1"/>
    <row r="146959" ht="13.5" customHeight="1"/>
    <row r="146961" ht="13.5" customHeight="1"/>
    <row r="146963" ht="13.5" customHeight="1"/>
    <row r="146965" ht="13.5" customHeight="1"/>
    <row r="146967" ht="13.5" customHeight="1"/>
    <row r="146969" ht="13.5" customHeight="1"/>
    <row r="146971" ht="13.5" customHeight="1"/>
    <row r="146973" ht="13.5" customHeight="1"/>
    <row r="146975" ht="13.5" customHeight="1"/>
    <row r="146977" ht="13.5" customHeight="1"/>
    <row r="146979" ht="13.5" customHeight="1"/>
    <row r="146981" ht="13.5" customHeight="1"/>
    <row r="146983" ht="13.5" customHeight="1"/>
    <row r="146985" ht="13.5" customHeight="1"/>
    <row r="146987" ht="13.5" customHeight="1"/>
    <row r="146989" ht="13.5" customHeight="1"/>
    <row r="146991" ht="13.5" customHeight="1"/>
    <row r="146993" ht="13.5" customHeight="1"/>
    <row r="146995" ht="13.5" customHeight="1"/>
    <row r="146997" ht="13.5" customHeight="1"/>
    <row r="146999" ht="13.5" customHeight="1"/>
    <row r="147001" ht="13.5" customHeight="1"/>
    <row r="147003" ht="13.5" customHeight="1"/>
    <row r="147005" ht="13.5" customHeight="1"/>
    <row r="147007" ht="13.5" customHeight="1"/>
    <row r="147009" ht="13.5" customHeight="1"/>
    <row r="147011" ht="13.5" customHeight="1"/>
    <row r="147013" ht="13.5" customHeight="1"/>
    <row r="147015" ht="13.5" customHeight="1"/>
    <row r="147017" ht="13.5" customHeight="1"/>
    <row r="147019" ht="13.5" customHeight="1"/>
    <row r="147021" ht="13.5" customHeight="1"/>
    <row r="147023" ht="13.5" customHeight="1"/>
    <row r="147025" ht="13.5" customHeight="1"/>
    <row r="147027" ht="13.5" customHeight="1"/>
    <row r="147029" ht="13.5" customHeight="1"/>
    <row r="147031" ht="13.5" customHeight="1"/>
    <row r="147033" ht="13.5" customHeight="1"/>
    <row r="147035" ht="13.5" customHeight="1"/>
    <row r="147037" ht="13.5" customHeight="1"/>
    <row r="147039" ht="13.5" customHeight="1"/>
    <row r="147041" ht="13.5" customHeight="1"/>
    <row r="147043" ht="13.5" customHeight="1"/>
    <row r="147045" ht="13.5" customHeight="1"/>
    <row r="147047" ht="13.5" customHeight="1"/>
    <row r="147049" ht="13.5" customHeight="1"/>
    <row r="147051" ht="13.5" customHeight="1"/>
    <row r="147053" ht="13.5" customHeight="1"/>
    <row r="147055" ht="13.5" customHeight="1"/>
    <row r="147057" ht="13.5" customHeight="1"/>
    <row r="147059" ht="13.5" customHeight="1"/>
    <row r="147061" ht="13.5" customHeight="1"/>
    <row r="147063" ht="13.5" customHeight="1"/>
    <row r="147065" ht="13.5" customHeight="1"/>
    <row r="147067" ht="13.5" customHeight="1"/>
    <row r="147069" ht="13.5" customHeight="1"/>
    <row r="147071" ht="13.5" customHeight="1"/>
    <row r="147073" ht="13.5" customHeight="1"/>
    <row r="147075" ht="13.5" customHeight="1"/>
    <row r="147077" ht="13.5" customHeight="1"/>
    <row r="147079" ht="13.5" customHeight="1"/>
    <row r="147081" ht="13.5" customHeight="1"/>
    <row r="147083" ht="13.5" customHeight="1"/>
    <row r="147085" ht="13.5" customHeight="1"/>
    <row r="147087" ht="13.5" customHeight="1"/>
    <row r="147089" ht="13.5" customHeight="1"/>
    <row r="147091" ht="13.5" customHeight="1"/>
    <row r="147093" ht="13.5" customHeight="1"/>
    <row r="147095" ht="13.5" customHeight="1"/>
    <row r="147097" ht="13.5" customHeight="1"/>
    <row r="147099" ht="13.5" customHeight="1"/>
    <row r="147101" ht="13.5" customHeight="1"/>
    <row r="147103" ht="13.5" customHeight="1"/>
    <row r="147105" ht="13.5" customHeight="1"/>
    <row r="147107" ht="13.5" customHeight="1"/>
    <row r="147109" ht="13.5" customHeight="1"/>
    <row r="147111" ht="13.5" customHeight="1"/>
    <row r="147113" ht="13.5" customHeight="1"/>
    <row r="147115" ht="13.5" customHeight="1"/>
    <row r="147117" ht="13.5" customHeight="1"/>
    <row r="147119" ht="13.5" customHeight="1"/>
    <row r="147121" ht="13.5" customHeight="1"/>
    <row r="147123" ht="13.5" customHeight="1"/>
    <row r="147125" ht="13.5" customHeight="1"/>
    <row r="147127" ht="13.5" customHeight="1"/>
    <row r="147129" ht="13.5" customHeight="1"/>
    <row r="147131" ht="13.5" customHeight="1"/>
    <row r="147133" ht="13.5" customHeight="1"/>
    <row r="147135" ht="13.5" customHeight="1"/>
    <row r="147137" ht="13.5" customHeight="1"/>
    <row r="147139" ht="13.5" customHeight="1"/>
    <row r="147141" ht="13.5" customHeight="1"/>
    <row r="147143" ht="13.5" customHeight="1"/>
    <row r="147145" ht="13.5" customHeight="1"/>
    <row r="147147" ht="13.5" customHeight="1"/>
    <row r="147149" ht="13.5" customHeight="1"/>
    <row r="147151" ht="13.5" customHeight="1"/>
    <row r="147153" ht="13.5" customHeight="1"/>
    <row r="147155" ht="13.5" customHeight="1"/>
    <row r="147157" ht="13.5" customHeight="1"/>
    <row r="147159" ht="13.5" customHeight="1"/>
    <row r="147161" ht="13.5" customHeight="1"/>
    <row r="147163" ht="13.5" customHeight="1"/>
    <row r="147165" ht="13.5" customHeight="1"/>
    <row r="147167" ht="13.5" customHeight="1"/>
    <row r="147169" ht="13.5" customHeight="1"/>
    <row r="147171" ht="13.5" customHeight="1"/>
    <row r="147173" ht="13.5" customHeight="1"/>
    <row r="147175" ht="13.5" customHeight="1"/>
    <row r="147177" ht="13.5" customHeight="1"/>
    <row r="147179" ht="13.5" customHeight="1"/>
    <row r="147181" ht="13.5" customHeight="1"/>
    <row r="147183" ht="13.5" customHeight="1"/>
    <row r="147185" ht="13.5" customHeight="1"/>
    <row r="147187" ht="13.5" customHeight="1"/>
    <row r="147189" ht="13.5" customHeight="1"/>
    <row r="147191" ht="13.5" customHeight="1"/>
    <row r="147193" ht="13.5" customHeight="1"/>
    <row r="147195" ht="13.5" customHeight="1"/>
    <row r="147197" ht="13.5" customHeight="1"/>
    <row r="147199" ht="13.5" customHeight="1"/>
    <row r="147201" ht="13.5" customHeight="1"/>
    <row r="147203" ht="13.5" customHeight="1"/>
    <row r="147205" ht="13.5" customHeight="1"/>
    <row r="147207" ht="13.5" customHeight="1"/>
    <row r="147209" ht="13.5" customHeight="1"/>
    <row r="147211" ht="13.5" customHeight="1"/>
    <row r="147213" ht="13.5" customHeight="1"/>
    <row r="147215" ht="13.5" customHeight="1"/>
    <row r="147217" ht="13.5" customHeight="1"/>
    <row r="147219" ht="13.5" customHeight="1"/>
    <row r="147221" ht="13.5" customHeight="1"/>
    <row r="147223" ht="13.5" customHeight="1"/>
    <row r="147225" ht="13.5" customHeight="1"/>
    <row r="147227" ht="13.5" customHeight="1"/>
    <row r="147229" ht="13.5" customHeight="1"/>
    <row r="147231" ht="13.5" customHeight="1"/>
    <row r="147233" ht="13.5" customHeight="1"/>
    <row r="147235" ht="13.5" customHeight="1"/>
    <row r="147237" ht="13.5" customHeight="1"/>
    <row r="147239" ht="13.5" customHeight="1"/>
    <row r="147241" ht="13.5" customHeight="1"/>
    <row r="147243" ht="13.5" customHeight="1"/>
    <row r="147245" ht="13.5" customHeight="1"/>
    <row r="147247" ht="13.5" customHeight="1"/>
    <row r="147249" ht="13.5" customHeight="1"/>
    <row r="147251" ht="13.5" customHeight="1"/>
    <row r="147253" ht="13.5" customHeight="1"/>
    <row r="147255" ht="13.5" customHeight="1"/>
    <row r="147257" ht="13.5" customHeight="1"/>
    <row r="147259" ht="13.5" customHeight="1"/>
    <row r="147261" ht="13.5" customHeight="1"/>
    <row r="147263" ht="13.5" customHeight="1"/>
    <row r="147265" ht="13.5" customHeight="1"/>
    <row r="147267" ht="13.5" customHeight="1"/>
    <row r="147269" ht="13.5" customHeight="1"/>
    <row r="147271" ht="13.5" customHeight="1"/>
    <row r="147273" ht="13.5" customHeight="1"/>
    <row r="147275" ht="13.5" customHeight="1"/>
    <row r="147277" ht="13.5" customHeight="1"/>
    <row r="147279" ht="13.5" customHeight="1"/>
    <row r="147281" ht="13.5" customHeight="1"/>
    <row r="147283" ht="13.5" customHeight="1"/>
    <row r="147285" ht="13.5" customHeight="1"/>
    <row r="147287" ht="13.5" customHeight="1"/>
    <row r="147289" ht="13.5" customHeight="1"/>
    <row r="147291" ht="13.5" customHeight="1"/>
    <row r="147293" ht="13.5" customHeight="1"/>
    <row r="147295" ht="13.5" customHeight="1"/>
    <row r="147297" ht="13.5" customHeight="1"/>
    <row r="147299" ht="13.5" customHeight="1"/>
    <row r="147301" ht="13.5" customHeight="1"/>
    <row r="147303" ht="13.5" customHeight="1"/>
    <row r="147305" ht="13.5" customHeight="1"/>
    <row r="147307" ht="13.5" customHeight="1"/>
    <row r="147309" ht="13.5" customHeight="1"/>
    <row r="147311" ht="13.5" customHeight="1"/>
    <row r="147313" ht="13.5" customHeight="1"/>
    <row r="147315" ht="13.5" customHeight="1"/>
    <row r="147317" ht="13.5" customHeight="1"/>
    <row r="147319" ht="13.5" customHeight="1"/>
    <row r="147321" ht="13.5" customHeight="1"/>
    <row r="147323" ht="13.5" customHeight="1"/>
    <row r="147325" ht="13.5" customHeight="1"/>
    <row r="147327" ht="13.5" customHeight="1"/>
    <row r="147329" ht="13.5" customHeight="1"/>
    <row r="147331" ht="13.5" customHeight="1"/>
    <row r="147333" ht="13.5" customHeight="1"/>
    <row r="147335" ht="13.5" customHeight="1"/>
    <row r="147337" ht="13.5" customHeight="1"/>
    <row r="147339" ht="13.5" customHeight="1"/>
    <row r="147341" ht="13.5" customHeight="1"/>
    <row r="147343" ht="13.5" customHeight="1"/>
    <row r="147345" ht="13.5" customHeight="1"/>
    <row r="147347" ht="13.5" customHeight="1"/>
    <row r="147349" ht="13.5" customHeight="1"/>
    <row r="147351" ht="13.5" customHeight="1"/>
    <row r="147353" ht="13.5" customHeight="1"/>
    <row r="147355" ht="13.5" customHeight="1"/>
    <row r="147357" ht="13.5" customHeight="1"/>
    <row r="147359" ht="13.5" customHeight="1"/>
    <row r="147361" ht="13.5" customHeight="1"/>
    <row r="147363" ht="13.5" customHeight="1"/>
    <row r="147365" ht="13.5" customHeight="1"/>
    <row r="147367" ht="13.5" customHeight="1"/>
    <row r="147369" ht="13.5" customHeight="1"/>
    <row r="147371" ht="13.5" customHeight="1"/>
    <row r="147373" ht="13.5" customHeight="1"/>
    <row r="147375" ht="13.5" customHeight="1"/>
    <row r="147377" ht="13.5" customHeight="1"/>
    <row r="147379" ht="13.5" customHeight="1"/>
    <row r="147381" ht="13.5" customHeight="1"/>
    <row r="147383" ht="13.5" customHeight="1"/>
    <row r="147385" ht="13.5" customHeight="1"/>
    <row r="147387" ht="13.5" customHeight="1"/>
    <row r="147389" ht="13.5" customHeight="1"/>
    <row r="147391" ht="13.5" customHeight="1"/>
    <row r="147393" ht="13.5" customHeight="1"/>
    <row r="147395" ht="13.5" customHeight="1"/>
    <row r="147397" ht="13.5" customHeight="1"/>
    <row r="147399" ht="13.5" customHeight="1"/>
    <row r="147401" ht="13.5" customHeight="1"/>
    <row r="147403" ht="13.5" customHeight="1"/>
    <row r="147405" ht="13.5" customHeight="1"/>
    <row r="147407" ht="13.5" customHeight="1"/>
    <row r="147409" ht="13.5" customHeight="1"/>
    <row r="147411" ht="13.5" customHeight="1"/>
    <row r="147413" ht="13.5" customHeight="1"/>
    <row r="147415" ht="13.5" customHeight="1"/>
    <row r="147417" ht="13.5" customHeight="1"/>
    <row r="147419" ht="13.5" customHeight="1"/>
    <row r="147421" ht="13.5" customHeight="1"/>
    <row r="147423" ht="13.5" customHeight="1"/>
    <row r="147425" ht="13.5" customHeight="1"/>
    <row r="147427" ht="13.5" customHeight="1"/>
    <row r="147429" ht="13.5" customHeight="1"/>
    <row r="147431" ht="13.5" customHeight="1"/>
    <row r="147433" ht="13.5" customHeight="1"/>
    <row r="147435" ht="13.5" customHeight="1"/>
    <row r="147437" ht="13.5" customHeight="1"/>
    <row r="147439" ht="13.5" customHeight="1"/>
    <row r="147441" ht="13.5" customHeight="1"/>
    <row r="147443" ht="13.5" customHeight="1"/>
    <row r="147445" ht="13.5" customHeight="1"/>
    <row r="147447" ht="13.5" customHeight="1"/>
    <row r="147449" ht="13.5" customHeight="1"/>
    <row r="147451" ht="13.5" customHeight="1"/>
    <row r="147453" ht="13.5" customHeight="1"/>
    <row r="147455" ht="13.5" customHeight="1"/>
    <row r="147457" ht="13.5" customHeight="1"/>
    <row r="147459" ht="13.5" customHeight="1"/>
    <row r="147461" ht="13.5" customHeight="1"/>
    <row r="147463" ht="13.5" customHeight="1"/>
    <row r="147465" ht="13.5" customHeight="1"/>
    <row r="147467" ht="13.5" customHeight="1"/>
    <row r="147469" ht="13.5" customHeight="1"/>
    <row r="147471" ht="13.5" customHeight="1"/>
    <row r="147473" ht="13.5" customHeight="1"/>
    <row r="147475" ht="13.5" customHeight="1"/>
    <row r="147477" ht="13.5" customHeight="1"/>
    <row r="147479" ht="13.5" customHeight="1"/>
    <row r="147481" ht="13.5" customHeight="1"/>
    <row r="147483" ht="13.5" customHeight="1"/>
    <row r="147485" ht="13.5" customHeight="1"/>
    <row r="147487" ht="13.5" customHeight="1"/>
    <row r="147489" ht="13.5" customHeight="1"/>
    <row r="147491" ht="13.5" customHeight="1"/>
    <row r="147493" ht="13.5" customHeight="1"/>
    <row r="147495" ht="13.5" customHeight="1"/>
    <row r="147497" ht="13.5" customHeight="1"/>
    <row r="147499" ht="13.5" customHeight="1"/>
    <row r="147501" ht="13.5" customHeight="1"/>
    <row r="147503" ht="13.5" customHeight="1"/>
    <row r="147505" ht="13.5" customHeight="1"/>
    <row r="147507" ht="13.5" customHeight="1"/>
    <row r="147509" ht="13.5" customHeight="1"/>
    <row r="147511" ht="13.5" customHeight="1"/>
    <row r="147513" ht="13.5" customHeight="1"/>
    <row r="147515" ht="13.5" customHeight="1"/>
    <row r="147517" ht="13.5" customHeight="1"/>
    <row r="147519" ht="13.5" customHeight="1"/>
    <row r="147521" ht="13.5" customHeight="1"/>
    <row r="147523" ht="13.5" customHeight="1"/>
    <row r="147525" ht="13.5" customHeight="1"/>
    <row r="147527" ht="13.5" customHeight="1"/>
    <row r="147529" ht="13.5" customHeight="1"/>
    <row r="147531" ht="13.5" customHeight="1"/>
    <row r="147533" ht="13.5" customHeight="1"/>
    <row r="147535" ht="13.5" customHeight="1"/>
    <row r="147537" ht="13.5" customHeight="1"/>
    <row r="147539" ht="13.5" customHeight="1"/>
    <row r="147541" ht="13.5" customHeight="1"/>
    <row r="147543" ht="13.5" customHeight="1"/>
    <row r="147545" ht="13.5" customHeight="1"/>
    <row r="147547" ht="13.5" customHeight="1"/>
    <row r="147549" ht="13.5" customHeight="1"/>
    <row r="147551" ht="13.5" customHeight="1"/>
    <row r="147553" ht="13.5" customHeight="1"/>
    <row r="147555" ht="13.5" customHeight="1"/>
    <row r="147557" ht="13.5" customHeight="1"/>
    <row r="147559" ht="13.5" customHeight="1"/>
    <row r="147561" ht="13.5" customHeight="1"/>
    <row r="147563" ht="13.5" customHeight="1"/>
    <row r="147565" ht="13.5" customHeight="1"/>
    <row r="147567" ht="13.5" customHeight="1"/>
    <row r="147569" ht="13.5" customHeight="1"/>
    <row r="147571" ht="13.5" customHeight="1"/>
    <row r="147573" ht="13.5" customHeight="1"/>
    <row r="147575" ht="13.5" customHeight="1"/>
    <row r="147577" ht="13.5" customHeight="1"/>
    <row r="147579" ht="13.5" customHeight="1"/>
    <row r="147581" ht="13.5" customHeight="1"/>
    <row r="147583" ht="13.5" customHeight="1"/>
    <row r="147585" ht="13.5" customHeight="1"/>
    <row r="147587" ht="13.5" customHeight="1"/>
    <row r="147589" ht="13.5" customHeight="1"/>
    <row r="147591" ht="13.5" customHeight="1"/>
    <row r="147593" ht="13.5" customHeight="1"/>
    <row r="147595" ht="13.5" customHeight="1"/>
    <row r="147597" ht="13.5" customHeight="1"/>
    <row r="147599" ht="13.5" customHeight="1"/>
    <row r="147601" ht="13.5" customHeight="1"/>
    <row r="147603" ht="13.5" customHeight="1"/>
    <row r="147605" ht="13.5" customHeight="1"/>
    <row r="147607" ht="13.5" customHeight="1"/>
    <row r="147609" ht="13.5" customHeight="1"/>
    <row r="147611" ht="13.5" customHeight="1"/>
    <row r="147613" ht="13.5" customHeight="1"/>
    <row r="147615" ht="13.5" customHeight="1"/>
    <row r="147617" ht="13.5" customHeight="1"/>
    <row r="147619" ht="13.5" customHeight="1"/>
    <row r="147621" ht="13.5" customHeight="1"/>
    <row r="147623" ht="13.5" customHeight="1"/>
    <row r="147625" ht="13.5" customHeight="1"/>
    <row r="147627" ht="13.5" customHeight="1"/>
    <row r="147629" ht="13.5" customHeight="1"/>
    <row r="147631" ht="13.5" customHeight="1"/>
    <row r="147633" ht="13.5" customHeight="1"/>
    <row r="147635" ht="13.5" customHeight="1"/>
    <row r="147637" ht="13.5" customHeight="1"/>
    <row r="147639" ht="13.5" customHeight="1"/>
    <row r="147641" ht="13.5" customHeight="1"/>
    <row r="147643" ht="13.5" customHeight="1"/>
    <row r="147645" ht="13.5" customHeight="1"/>
    <row r="147647" ht="13.5" customHeight="1"/>
    <row r="147649" ht="13.5" customHeight="1"/>
    <row r="147651" ht="13.5" customHeight="1"/>
    <row r="147653" ht="13.5" customHeight="1"/>
    <row r="147655" ht="13.5" customHeight="1"/>
    <row r="147657" ht="13.5" customHeight="1"/>
    <row r="147659" ht="13.5" customHeight="1"/>
    <row r="147661" ht="13.5" customHeight="1"/>
    <row r="147663" ht="13.5" customHeight="1"/>
    <row r="147665" ht="13.5" customHeight="1"/>
    <row r="147667" ht="13.5" customHeight="1"/>
    <row r="147669" ht="13.5" customHeight="1"/>
    <row r="147671" ht="13.5" customHeight="1"/>
    <row r="147673" ht="13.5" customHeight="1"/>
    <row r="147675" ht="13.5" customHeight="1"/>
    <row r="147677" ht="13.5" customHeight="1"/>
    <row r="147679" ht="13.5" customHeight="1"/>
    <row r="147681" ht="13.5" customHeight="1"/>
    <row r="147683" ht="13.5" customHeight="1"/>
    <row r="147685" ht="13.5" customHeight="1"/>
    <row r="147687" ht="13.5" customHeight="1"/>
    <row r="147689" ht="13.5" customHeight="1"/>
    <row r="147691" ht="13.5" customHeight="1"/>
    <row r="147693" ht="13.5" customHeight="1"/>
    <row r="147695" ht="13.5" customHeight="1"/>
    <row r="147697" ht="13.5" customHeight="1"/>
    <row r="147699" ht="13.5" customHeight="1"/>
    <row r="147701" ht="13.5" customHeight="1"/>
    <row r="147703" ht="13.5" customHeight="1"/>
    <row r="147705" ht="13.5" customHeight="1"/>
    <row r="147707" ht="13.5" customHeight="1"/>
    <row r="147709" ht="13.5" customHeight="1"/>
    <row r="147711" ht="13.5" customHeight="1"/>
    <row r="147713" ht="13.5" customHeight="1"/>
    <row r="147715" ht="13.5" customHeight="1"/>
    <row r="147717" ht="13.5" customHeight="1"/>
    <row r="147719" ht="13.5" customHeight="1"/>
    <row r="147721" ht="13.5" customHeight="1"/>
    <row r="147723" ht="13.5" customHeight="1"/>
    <row r="147725" ht="13.5" customHeight="1"/>
    <row r="147727" ht="13.5" customHeight="1"/>
    <row r="147729" ht="13.5" customHeight="1"/>
    <row r="147731" ht="13.5" customHeight="1"/>
    <row r="147733" ht="13.5" customHeight="1"/>
    <row r="147735" ht="13.5" customHeight="1"/>
    <row r="147737" ht="13.5" customHeight="1"/>
    <row r="147739" ht="13.5" customHeight="1"/>
    <row r="147741" ht="13.5" customHeight="1"/>
    <row r="147743" ht="13.5" customHeight="1"/>
    <row r="147745" ht="13.5" customHeight="1"/>
    <row r="147747" ht="13.5" customHeight="1"/>
    <row r="147749" ht="13.5" customHeight="1"/>
    <row r="147751" ht="13.5" customHeight="1"/>
    <row r="147753" ht="13.5" customHeight="1"/>
    <row r="147755" ht="13.5" customHeight="1"/>
    <row r="147757" ht="13.5" customHeight="1"/>
    <row r="147759" ht="13.5" customHeight="1"/>
    <row r="147761" ht="13.5" customHeight="1"/>
    <row r="147763" ht="13.5" customHeight="1"/>
    <row r="147765" ht="13.5" customHeight="1"/>
    <row r="147767" ht="13.5" customHeight="1"/>
    <row r="147769" ht="13.5" customHeight="1"/>
    <row r="147771" ht="13.5" customHeight="1"/>
    <row r="147773" ht="13.5" customHeight="1"/>
    <row r="147775" ht="13.5" customHeight="1"/>
    <row r="147777" ht="13.5" customHeight="1"/>
    <row r="147779" ht="13.5" customHeight="1"/>
    <row r="147781" ht="13.5" customHeight="1"/>
    <row r="147783" ht="13.5" customHeight="1"/>
    <row r="147785" ht="13.5" customHeight="1"/>
    <row r="147787" ht="13.5" customHeight="1"/>
    <row r="147789" ht="13.5" customHeight="1"/>
    <row r="147791" ht="13.5" customHeight="1"/>
    <row r="147793" ht="13.5" customHeight="1"/>
    <row r="147795" ht="13.5" customHeight="1"/>
    <row r="147797" ht="13.5" customHeight="1"/>
    <row r="147799" ht="13.5" customHeight="1"/>
    <row r="147801" ht="13.5" customHeight="1"/>
    <row r="147803" ht="13.5" customHeight="1"/>
    <row r="147805" ht="13.5" customHeight="1"/>
    <row r="147807" ht="13.5" customHeight="1"/>
    <row r="147809" ht="13.5" customHeight="1"/>
    <row r="147811" ht="13.5" customHeight="1"/>
    <row r="147813" ht="13.5" customHeight="1"/>
    <row r="147815" ht="13.5" customHeight="1"/>
    <row r="147817" ht="13.5" customHeight="1"/>
    <row r="147819" ht="13.5" customHeight="1"/>
    <row r="147821" ht="13.5" customHeight="1"/>
    <row r="147823" ht="13.5" customHeight="1"/>
    <row r="147825" ht="13.5" customHeight="1"/>
    <row r="147827" ht="13.5" customHeight="1"/>
    <row r="147829" ht="13.5" customHeight="1"/>
    <row r="147831" ht="13.5" customHeight="1"/>
    <row r="147833" ht="13.5" customHeight="1"/>
    <row r="147835" ht="13.5" customHeight="1"/>
    <row r="147837" ht="13.5" customHeight="1"/>
    <row r="147839" ht="13.5" customHeight="1"/>
    <row r="147841" ht="13.5" customHeight="1"/>
    <row r="147843" ht="13.5" customHeight="1"/>
    <row r="147845" ht="13.5" customHeight="1"/>
    <row r="147847" ht="13.5" customHeight="1"/>
    <row r="147849" ht="13.5" customHeight="1"/>
    <row r="147851" ht="13.5" customHeight="1"/>
    <row r="147853" ht="13.5" customHeight="1"/>
    <row r="147855" ht="13.5" customHeight="1"/>
    <row r="147857" ht="13.5" customHeight="1"/>
    <row r="147859" ht="13.5" customHeight="1"/>
    <row r="147861" ht="13.5" customHeight="1"/>
    <row r="147863" ht="13.5" customHeight="1"/>
    <row r="147865" ht="13.5" customHeight="1"/>
    <row r="147867" ht="13.5" customHeight="1"/>
    <row r="147869" ht="13.5" customHeight="1"/>
    <row r="147871" ht="13.5" customHeight="1"/>
    <row r="147873" ht="13.5" customHeight="1"/>
    <row r="147875" ht="13.5" customHeight="1"/>
    <row r="147877" ht="13.5" customHeight="1"/>
    <row r="147879" ht="13.5" customHeight="1"/>
    <row r="147881" ht="13.5" customHeight="1"/>
    <row r="147883" ht="13.5" customHeight="1"/>
    <row r="147885" ht="13.5" customHeight="1"/>
    <row r="147887" ht="13.5" customHeight="1"/>
    <row r="147889" ht="13.5" customHeight="1"/>
    <row r="147891" ht="13.5" customHeight="1"/>
    <row r="147893" ht="13.5" customHeight="1"/>
    <row r="147895" ht="13.5" customHeight="1"/>
    <row r="147897" ht="13.5" customHeight="1"/>
    <row r="147899" ht="13.5" customHeight="1"/>
    <row r="147901" ht="13.5" customHeight="1"/>
    <row r="147903" ht="13.5" customHeight="1"/>
    <row r="147905" ht="13.5" customHeight="1"/>
    <row r="147907" ht="13.5" customHeight="1"/>
    <row r="147909" ht="13.5" customHeight="1"/>
    <row r="147911" ht="13.5" customHeight="1"/>
    <row r="147913" ht="13.5" customHeight="1"/>
    <row r="147915" ht="13.5" customHeight="1"/>
    <row r="147917" ht="13.5" customHeight="1"/>
    <row r="147919" ht="13.5" customHeight="1"/>
    <row r="147921" ht="13.5" customHeight="1"/>
    <row r="147923" ht="13.5" customHeight="1"/>
    <row r="147925" ht="13.5" customHeight="1"/>
    <row r="147927" ht="13.5" customHeight="1"/>
    <row r="147929" ht="13.5" customHeight="1"/>
    <row r="147931" ht="13.5" customHeight="1"/>
    <row r="147933" ht="13.5" customHeight="1"/>
    <row r="147935" ht="13.5" customHeight="1"/>
    <row r="147937" ht="13.5" customHeight="1"/>
    <row r="147939" ht="13.5" customHeight="1"/>
    <row r="147941" ht="13.5" customHeight="1"/>
    <row r="147943" ht="13.5" customHeight="1"/>
    <row r="147945" ht="13.5" customHeight="1"/>
    <row r="147947" ht="13.5" customHeight="1"/>
    <row r="147949" ht="13.5" customHeight="1"/>
    <row r="147951" ht="13.5" customHeight="1"/>
    <row r="147953" ht="13.5" customHeight="1"/>
    <row r="147955" ht="13.5" customHeight="1"/>
    <row r="147957" ht="13.5" customHeight="1"/>
    <row r="147959" ht="13.5" customHeight="1"/>
    <row r="147961" ht="13.5" customHeight="1"/>
    <row r="147963" ht="13.5" customHeight="1"/>
    <row r="147965" ht="13.5" customHeight="1"/>
    <row r="147967" ht="13.5" customHeight="1"/>
    <row r="147969" ht="13.5" customHeight="1"/>
    <row r="147971" ht="13.5" customHeight="1"/>
    <row r="147973" ht="13.5" customHeight="1"/>
    <row r="147975" ht="13.5" customHeight="1"/>
    <row r="147977" ht="13.5" customHeight="1"/>
    <row r="147979" ht="13.5" customHeight="1"/>
    <row r="147981" ht="13.5" customHeight="1"/>
    <row r="147983" ht="13.5" customHeight="1"/>
    <row r="147985" ht="13.5" customHeight="1"/>
    <row r="147987" ht="13.5" customHeight="1"/>
    <row r="147989" ht="13.5" customHeight="1"/>
    <row r="147991" ht="13.5" customHeight="1"/>
    <row r="147993" ht="13.5" customHeight="1"/>
    <row r="147995" ht="13.5" customHeight="1"/>
    <row r="147997" ht="13.5" customHeight="1"/>
    <row r="147999" ht="13.5" customHeight="1"/>
    <row r="148001" ht="13.5" customHeight="1"/>
    <row r="148003" ht="13.5" customHeight="1"/>
    <row r="148005" ht="13.5" customHeight="1"/>
    <row r="148007" ht="13.5" customHeight="1"/>
    <row r="148009" ht="13.5" customHeight="1"/>
    <row r="148011" ht="13.5" customHeight="1"/>
    <row r="148013" ht="13.5" customHeight="1"/>
    <row r="148015" ht="13.5" customHeight="1"/>
    <row r="148017" ht="13.5" customHeight="1"/>
    <row r="148019" ht="13.5" customHeight="1"/>
    <row r="148021" ht="13.5" customHeight="1"/>
    <row r="148023" ht="13.5" customHeight="1"/>
    <row r="148025" ht="13.5" customHeight="1"/>
    <row r="148027" ht="13.5" customHeight="1"/>
    <row r="148029" ht="13.5" customHeight="1"/>
    <row r="148031" ht="13.5" customHeight="1"/>
    <row r="148033" ht="13.5" customHeight="1"/>
    <row r="148035" ht="13.5" customHeight="1"/>
    <row r="148037" ht="13.5" customHeight="1"/>
    <row r="148039" ht="13.5" customHeight="1"/>
    <row r="148041" ht="13.5" customHeight="1"/>
    <row r="148043" ht="13.5" customHeight="1"/>
    <row r="148045" ht="13.5" customHeight="1"/>
    <row r="148047" ht="13.5" customHeight="1"/>
    <row r="148049" ht="13.5" customHeight="1"/>
    <row r="148051" ht="13.5" customHeight="1"/>
    <row r="148053" ht="13.5" customHeight="1"/>
    <row r="148055" ht="13.5" customHeight="1"/>
    <row r="148057" ht="13.5" customHeight="1"/>
    <row r="148059" ht="13.5" customHeight="1"/>
    <row r="148061" ht="13.5" customHeight="1"/>
    <row r="148063" ht="13.5" customHeight="1"/>
    <row r="148065" ht="13.5" customHeight="1"/>
    <row r="148067" ht="13.5" customHeight="1"/>
    <row r="148069" ht="13.5" customHeight="1"/>
    <row r="148071" ht="13.5" customHeight="1"/>
    <row r="148073" ht="13.5" customHeight="1"/>
    <row r="148075" ht="13.5" customHeight="1"/>
    <row r="148077" ht="13.5" customHeight="1"/>
    <row r="148079" ht="13.5" customHeight="1"/>
    <row r="148081" ht="13.5" customHeight="1"/>
    <row r="148083" ht="13.5" customHeight="1"/>
    <row r="148085" ht="13.5" customHeight="1"/>
    <row r="148087" ht="13.5" customHeight="1"/>
    <row r="148089" ht="13.5" customHeight="1"/>
    <row r="148091" ht="13.5" customHeight="1"/>
    <row r="148093" ht="13.5" customHeight="1"/>
    <row r="148095" ht="13.5" customHeight="1"/>
    <row r="148097" ht="13.5" customHeight="1"/>
    <row r="148099" ht="13.5" customHeight="1"/>
    <row r="148101" ht="13.5" customHeight="1"/>
    <row r="148103" ht="13.5" customHeight="1"/>
    <row r="148105" ht="13.5" customHeight="1"/>
    <row r="148107" ht="13.5" customHeight="1"/>
    <row r="148109" ht="13.5" customHeight="1"/>
    <row r="148111" ht="13.5" customHeight="1"/>
    <row r="148113" ht="13.5" customHeight="1"/>
    <row r="148115" ht="13.5" customHeight="1"/>
    <row r="148117" ht="13.5" customHeight="1"/>
    <row r="148119" ht="13.5" customHeight="1"/>
    <row r="148121" ht="13.5" customHeight="1"/>
    <row r="148123" ht="13.5" customHeight="1"/>
    <row r="148125" ht="13.5" customHeight="1"/>
    <row r="148127" ht="13.5" customHeight="1"/>
    <row r="148129" ht="13.5" customHeight="1"/>
    <row r="148131" ht="13.5" customHeight="1"/>
    <row r="148133" ht="13.5" customHeight="1"/>
    <row r="148135" ht="13.5" customHeight="1"/>
    <row r="148137" ht="13.5" customHeight="1"/>
    <row r="148139" ht="13.5" customHeight="1"/>
    <row r="148141" ht="13.5" customHeight="1"/>
    <row r="148143" ht="13.5" customHeight="1"/>
    <row r="148145" ht="13.5" customHeight="1"/>
    <row r="148147" ht="13.5" customHeight="1"/>
    <row r="148149" ht="13.5" customHeight="1"/>
    <row r="148151" ht="13.5" customHeight="1"/>
    <row r="148153" ht="13.5" customHeight="1"/>
    <row r="148155" ht="13.5" customHeight="1"/>
    <row r="148157" ht="13.5" customHeight="1"/>
    <row r="148159" ht="13.5" customHeight="1"/>
    <row r="148161" ht="13.5" customHeight="1"/>
    <row r="148163" ht="13.5" customHeight="1"/>
    <row r="148165" ht="13.5" customHeight="1"/>
    <row r="148167" ht="13.5" customHeight="1"/>
    <row r="148169" ht="13.5" customHeight="1"/>
    <row r="148171" ht="13.5" customHeight="1"/>
    <row r="148173" ht="13.5" customHeight="1"/>
    <row r="148175" ht="13.5" customHeight="1"/>
    <row r="148177" ht="13.5" customHeight="1"/>
    <row r="148179" ht="13.5" customHeight="1"/>
    <row r="148181" ht="13.5" customHeight="1"/>
    <row r="148183" ht="13.5" customHeight="1"/>
    <row r="148185" ht="13.5" customHeight="1"/>
    <row r="148187" ht="13.5" customHeight="1"/>
    <row r="148189" ht="13.5" customHeight="1"/>
    <row r="148191" ht="13.5" customHeight="1"/>
    <row r="148193" ht="13.5" customHeight="1"/>
    <row r="148195" ht="13.5" customHeight="1"/>
    <row r="148197" ht="13.5" customHeight="1"/>
    <row r="148199" ht="13.5" customHeight="1"/>
    <row r="148201" ht="13.5" customHeight="1"/>
    <row r="148203" ht="13.5" customHeight="1"/>
    <row r="148205" ht="13.5" customHeight="1"/>
    <row r="148207" ht="13.5" customHeight="1"/>
    <row r="148209" ht="13.5" customHeight="1"/>
    <row r="148211" ht="13.5" customHeight="1"/>
    <row r="148213" ht="13.5" customHeight="1"/>
    <row r="148215" ht="13.5" customHeight="1"/>
    <row r="148217" ht="13.5" customHeight="1"/>
    <row r="148219" ht="13.5" customHeight="1"/>
    <row r="148221" ht="13.5" customHeight="1"/>
    <row r="148223" ht="13.5" customHeight="1"/>
    <row r="148225" ht="13.5" customHeight="1"/>
    <row r="148227" ht="13.5" customHeight="1"/>
    <row r="148229" ht="13.5" customHeight="1"/>
    <row r="148231" ht="13.5" customHeight="1"/>
    <row r="148233" ht="13.5" customHeight="1"/>
    <row r="148235" ht="13.5" customHeight="1"/>
    <row r="148237" ht="13.5" customHeight="1"/>
    <row r="148239" ht="13.5" customHeight="1"/>
    <row r="148241" ht="13.5" customHeight="1"/>
    <row r="148243" ht="13.5" customHeight="1"/>
    <row r="148245" ht="13.5" customHeight="1"/>
    <row r="148247" ht="13.5" customHeight="1"/>
    <row r="148249" ht="13.5" customHeight="1"/>
    <row r="148251" ht="13.5" customHeight="1"/>
    <row r="148253" ht="13.5" customHeight="1"/>
    <row r="148255" ht="13.5" customHeight="1"/>
    <row r="148257" ht="13.5" customHeight="1"/>
    <row r="148259" ht="13.5" customHeight="1"/>
    <row r="148261" ht="13.5" customHeight="1"/>
    <row r="148263" ht="13.5" customHeight="1"/>
    <row r="148265" ht="13.5" customHeight="1"/>
    <row r="148267" ht="13.5" customHeight="1"/>
    <row r="148269" ht="13.5" customHeight="1"/>
    <row r="148271" ht="13.5" customHeight="1"/>
    <row r="148273" ht="13.5" customHeight="1"/>
    <row r="148275" ht="13.5" customHeight="1"/>
    <row r="148277" ht="13.5" customHeight="1"/>
    <row r="148279" ht="13.5" customHeight="1"/>
    <row r="148281" ht="13.5" customHeight="1"/>
    <row r="148283" ht="13.5" customHeight="1"/>
    <row r="148285" ht="13.5" customHeight="1"/>
    <row r="148287" ht="13.5" customHeight="1"/>
    <row r="148289" ht="13.5" customHeight="1"/>
    <row r="148291" ht="13.5" customHeight="1"/>
    <row r="148293" ht="13.5" customHeight="1"/>
    <row r="148295" ht="13.5" customHeight="1"/>
    <row r="148297" ht="13.5" customHeight="1"/>
    <row r="148299" ht="13.5" customHeight="1"/>
    <row r="148301" ht="13.5" customHeight="1"/>
    <row r="148303" ht="13.5" customHeight="1"/>
    <row r="148305" ht="13.5" customHeight="1"/>
    <row r="148307" ht="13.5" customHeight="1"/>
    <row r="148309" ht="13.5" customHeight="1"/>
    <row r="148311" ht="13.5" customHeight="1"/>
    <row r="148313" ht="13.5" customHeight="1"/>
    <row r="148315" ht="13.5" customHeight="1"/>
    <row r="148317" ht="13.5" customHeight="1"/>
    <row r="148319" ht="13.5" customHeight="1"/>
    <row r="148321" ht="13.5" customHeight="1"/>
    <row r="148323" ht="13.5" customHeight="1"/>
    <row r="148325" ht="13.5" customHeight="1"/>
    <row r="148327" ht="13.5" customHeight="1"/>
    <row r="148329" ht="13.5" customHeight="1"/>
    <row r="148331" ht="13.5" customHeight="1"/>
    <row r="148333" ht="13.5" customHeight="1"/>
    <row r="148335" ht="13.5" customHeight="1"/>
    <row r="148337" ht="13.5" customHeight="1"/>
    <row r="148339" ht="13.5" customHeight="1"/>
    <row r="148341" ht="13.5" customHeight="1"/>
    <row r="148343" ht="13.5" customHeight="1"/>
    <row r="148345" ht="13.5" customHeight="1"/>
    <row r="148347" ht="13.5" customHeight="1"/>
    <row r="148349" ht="13.5" customHeight="1"/>
    <row r="148351" ht="13.5" customHeight="1"/>
    <row r="148353" ht="13.5" customHeight="1"/>
    <row r="148355" ht="13.5" customHeight="1"/>
    <row r="148357" ht="13.5" customHeight="1"/>
    <row r="148359" ht="13.5" customHeight="1"/>
    <row r="148361" ht="13.5" customHeight="1"/>
    <row r="148363" ht="13.5" customHeight="1"/>
    <row r="148365" ht="13.5" customHeight="1"/>
    <row r="148367" ht="13.5" customHeight="1"/>
    <row r="148369" ht="13.5" customHeight="1"/>
    <row r="148371" ht="13.5" customHeight="1"/>
    <row r="148373" ht="13.5" customHeight="1"/>
    <row r="148375" ht="13.5" customHeight="1"/>
    <row r="148377" ht="13.5" customHeight="1"/>
    <row r="148379" ht="13.5" customHeight="1"/>
    <row r="148381" ht="13.5" customHeight="1"/>
    <row r="148383" ht="13.5" customHeight="1"/>
    <row r="148385" ht="13.5" customHeight="1"/>
    <row r="148387" ht="13.5" customHeight="1"/>
    <row r="148389" ht="13.5" customHeight="1"/>
    <row r="148391" ht="13.5" customHeight="1"/>
    <row r="148393" ht="13.5" customHeight="1"/>
    <row r="148395" ht="13.5" customHeight="1"/>
    <row r="148397" ht="13.5" customHeight="1"/>
    <row r="148399" ht="13.5" customHeight="1"/>
    <row r="148401" ht="13.5" customHeight="1"/>
    <row r="148403" ht="13.5" customHeight="1"/>
    <row r="148405" ht="13.5" customHeight="1"/>
    <row r="148407" ht="13.5" customHeight="1"/>
    <row r="148409" ht="13.5" customHeight="1"/>
    <row r="148411" ht="13.5" customHeight="1"/>
    <row r="148413" ht="13.5" customHeight="1"/>
    <row r="148415" ht="13.5" customHeight="1"/>
    <row r="148417" ht="13.5" customHeight="1"/>
    <row r="148419" ht="13.5" customHeight="1"/>
    <row r="148421" ht="13.5" customHeight="1"/>
    <row r="148423" ht="13.5" customHeight="1"/>
    <row r="148425" ht="13.5" customHeight="1"/>
    <row r="148427" ht="13.5" customHeight="1"/>
    <row r="148429" ht="13.5" customHeight="1"/>
    <row r="148431" ht="13.5" customHeight="1"/>
    <row r="148433" ht="13.5" customHeight="1"/>
    <row r="148435" ht="13.5" customHeight="1"/>
    <row r="148437" ht="13.5" customHeight="1"/>
    <row r="148439" ht="13.5" customHeight="1"/>
    <row r="148441" ht="13.5" customHeight="1"/>
    <row r="148443" ht="13.5" customHeight="1"/>
    <row r="148445" ht="13.5" customHeight="1"/>
    <row r="148447" ht="13.5" customHeight="1"/>
    <row r="148449" ht="13.5" customHeight="1"/>
    <row r="148451" ht="13.5" customHeight="1"/>
    <row r="148453" ht="13.5" customHeight="1"/>
    <row r="148455" ht="13.5" customHeight="1"/>
    <row r="148457" ht="13.5" customHeight="1"/>
    <row r="148459" ht="13.5" customHeight="1"/>
    <row r="148461" ht="13.5" customHeight="1"/>
    <row r="148463" ht="13.5" customHeight="1"/>
    <row r="148465" ht="13.5" customHeight="1"/>
    <row r="148467" ht="13.5" customHeight="1"/>
    <row r="148469" ht="13.5" customHeight="1"/>
    <row r="148471" ht="13.5" customHeight="1"/>
    <row r="148473" ht="13.5" customHeight="1"/>
    <row r="148475" ht="13.5" customHeight="1"/>
    <row r="148477" ht="13.5" customHeight="1"/>
    <row r="148479" ht="13.5" customHeight="1"/>
    <row r="148481" ht="13.5" customHeight="1"/>
    <row r="148483" ht="13.5" customHeight="1"/>
    <row r="148485" ht="13.5" customHeight="1"/>
    <row r="148487" ht="13.5" customHeight="1"/>
    <row r="148489" ht="13.5" customHeight="1"/>
    <row r="148491" ht="13.5" customHeight="1"/>
    <row r="148493" ht="13.5" customHeight="1"/>
    <row r="148495" ht="13.5" customHeight="1"/>
    <row r="148497" ht="13.5" customHeight="1"/>
    <row r="148499" ht="13.5" customHeight="1"/>
    <row r="148501" ht="13.5" customHeight="1"/>
    <row r="148503" ht="13.5" customHeight="1"/>
    <row r="148505" ht="13.5" customHeight="1"/>
    <row r="148507" ht="13.5" customHeight="1"/>
    <row r="148509" ht="13.5" customHeight="1"/>
    <row r="148511" ht="13.5" customHeight="1"/>
    <row r="148513" ht="13.5" customHeight="1"/>
    <row r="148515" ht="13.5" customHeight="1"/>
    <row r="148517" ht="13.5" customHeight="1"/>
    <row r="148519" ht="13.5" customHeight="1"/>
    <row r="148521" ht="13.5" customHeight="1"/>
    <row r="148523" ht="13.5" customHeight="1"/>
    <row r="148525" ht="13.5" customHeight="1"/>
    <row r="148527" ht="13.5" customHeight="1"/>
    <row r="148529" ht="13.5" customHeight="1"/>
    <row r="148531" ht="13.5" customHeight="1"/>
    <row r="148533" ht="13.5" customHeight="1"/>
    <row r="148535" ht="13.5" customHeight="1"/>
    <row r="148537" ht="13.5" customHeight="1"/>
    <row r="148539" ht="13.5" customHeight="1"/>
    <row r="148541" ht="13.5" customHeight="1"/>
    <row r="148543" ht="13.5" customHeight="1"/>
    <row r="148545" ht="13.5" customHeight="1"/>
    <row r="148547" ht="13.5" customHeight="1"/>
    <row r="148549" ht="13.5" customHeight="1"/>
    <row r="148551" ht="13.5" customHeight="1"/>
    <row r="148553" ht="13.5" customHeight="1"/>
    <row r="148555" ht="13.5" customHeight="1"/>
    <row r="148557" ht="13.5" customHeight="1"/>
    <row r="148559" ht="13.5" customHeight="1"/>
    <row r="148561" ht="13.5" customHeight="1"/>
    <row r="148563" ht="13.5" customHeight="1"/>
    <row r="148565" ht="13.5" customHeight="1"/>
    <row r="148567" ht="13.5" customHeight="1"/>
    <row r="148569" ht="13.5" customHeight="1"/>
    <row r="148571" ht="13.5" customHeight="1"/>
    <row r="148573" ht="13.5" customHeight="1"/>
    <row r="148575" ht="13.5" customHeight="1"/>
    <row r="148577" ht="13.5" customHeight="1"/>
    <row r="148579" ht="13.5" customHeight="1"/>
    <row r="148581" ht="13.5" customHeight="1"/>
    <row r="148583" ht="13.5" customHeight="1"/>
    <row r="148585" ht="13.5" customHeight="1"/>
    <row r="148587" ht="13.5" customHeight="1"/>
    <row r="148589" ht="13.5" customHeight="1"/>
    <row r="148591" ht="13.5" customHeight="1"/>
    <row r="148593" ht="13.5" customHeight="1"/>
    <row r="148595" ht="13.5" customHeight="1"/>
    <row r="148597" ht="13.5" customHeight="1"/>
    <row r="148599" ht="13.5" customHeight="1"/>
    <row r="148601" ht="13.5" customHeight="1"/>
    <row r="148603" ht="13.5" customHeight="1"/>
    <row r="148605" ht="13.5" customHeight="1"/>
    <row r="148607" ht="13.5" customHeight="1"/>
    <row r="148609" ht="13.5" customHeight="1"/>
    <row r="148611" ht="13.5" customHeight="1"/>
    <row r="148613" ht="13.5" customHeight="1"/>
    <row r="148615" ht="13.5" customHeight="1"/>
    <row r="148617" ht="13.5" customHeight="1"/>
    <row r="148619" ht="13.5" customHeight="1"/>
    <row r="148621" ht="13.5" customHeight="1"/>
    <row r="148623" ht="13.5" customHeight="1"/>
    <row r="148625" ht="13.5" customHeight="1"/>
    <row r="148627" ht="13.5" customHeight="1"/>
    <row r="148629" ht="13.5" customHeight="1"/>
    <row r="148631" ht="13.5" customHeight="1"/>
    <row r="148633" ht="13.5" customHeight="1"/>
    <row r="148635" ht="13.5" customHeight="1"/>
    <row r="148637" ht="13.5" customHeight="1"/>
    <row r="148639" ht="13.5" customHeight="1"/>
    <row r="148641" ht="13.5" customHeight="1"/>
    <row r="148643" ht="13.5" customHeight="1"/>
    <row r="148645" ht="13.5" customHeight="1"/>
    <row r="148647" ht="13.5" customHeight="1"/>
    <row r="148649" ht="13.5" customHeight="1"/>
    <row r="148651" ht="13.5" customHeight="1"/>
    <row r="148653" ht="13.5" customHeight="1"/>
    <row r="148655" ht="13.5" customHeight="1"/>
    <row r="148657" ht="13.5" customHeight="1"/>
    <row r="148659" ht="13.5" customHeight="1"/>
    <row r="148661" ht="13.5" customHeight="1"/>
    <row r="148663" ht="13.5" customHeight="1"/>
    <row r="148665" ht="13.5" customHeight="1"/>
    <row r="148667" ht="13.5" customHeight="1"/>
    <row r="148669" ht="13.5" customHeight="1"/>
    <row r="148671" ht="13.5" customHeight="1"/>
    <row r="148673" ht="13.5" customHeight="1"/>
    <row r="148675" ht="13.5" customHeight="1"/>
    <row r="148677" ht="13.5" customHeight="1"/>
    <row r="148679" ht="13.5" customHeight="1"/>
    <row r="148681" ht="13.5" customHeight="1"/>
    <row r="148683" ht="13.5" customHeight="1"/>
    <row r="148685" ht="13.5" customHeight="1"/>
    <row r="148687" ht="13.5" customHeight="1"/>
    <row r="148689" ht="13.5" customHeight="1"/>
    <row r="148691" ht="13.5" customHeight="1"/>
    <row r="148693" ht="13.5" customHeight="1"/>
    <row r="148695" ht="13.5" customHeight="1"/>
    <row r="148697" ht="13.5" customHeight="1"/>
    <row r="148699" ht="13.5" customHeight="1"/>
    <row r="148701" ht="13.5" customHeight="1"/>
    <row r="148703" ht="13.5" customHeight="1"/>
    <row r="148705" ht="13.5" customHeight="1"/>
    <row r="148707" ht="13.5" customHeight="1"/>
    <row r="148709" ht="13.5" customHeight="1"/>
    <row r="148711" ht="13.5" customHeight="1"/>
    <row r="148713" ht="13.5" customHeight="1"/>
    <row r="148715" ht="13.5" customHeight="1"/>
    <row r="148717" ht="13.5" customHeight="1"/>
    <row r="148719" ht="13.5" customHeight="1"/>
    <row r="148721" ht="13.5" customHeight="1"/>
    <row r="148723" ht="13.5" customHeight="1"/>
    <row r="148725" ht="13.5" customHeight="1"/>
    <row r="148727" ht="13.5" customHeight="1"/>
    <row r="148729" ht="13.5" customHeight="1"/>
    <row r="148731" ht="13.5" customHeight="1"/>
    <row r="148733" ht="13.5" customHeight="1"/>
    <row r="148735" ht="13.5" customHeight="1"/>
    <row r="148737" ht="13.5" customHeight="1"/>
    <row r="148739" ht="13.5" customHeight="1"/>
    <row r="148741" ht="13.5" customHeight="1"/>
    <row r="148743" ht="13.5" customHeight="1"/>
    <row r="148745" ht="13.5" customHeight="1"/>
    <row r="148747" ht="13.5" customHeight="1"/>
    <row r="148749" ht="13.5" customHeight="1"/>
    <row r="148751" ht="13.5" customHeight="1"/>
    <row r="148753" ht="13.5" customHeight="1"/>
    <row r="148755" ht="13.5" customHeight="1"/>
    <row r="148757" ht="13.5" customHeight="1"/>
    <row r="148759" ht="13.5" customHeight="1"/>
    <row r="148761" ht="13.5" customHeight="1"/>
    <row r="148763" ht="13.5" customHeight="1"/>
    <row r="148765" ht="13.5" customHeight="1"/>
    <row r="148767" ht="13.5" customHeight="1"/>
    <row r="148769" ht="13.5" customHeight="1"/>
    <row r="148771" ht="13.5" customHeight="1"/>
    <row r="148773" ht="13.5" customHeight="1"/>
    <row r="148775" ht="13.5" customHeight="1"/>
    <row r="148777" ht="13.5" customHeight="1"/>
    <row r="148779" ht="13.5" customHeight="1"/>
    <row r="148781" ht="13.5" customHeight="1"/>
    <row r="148783" ht="13.5" customHeight="1"/>
    <row r="148785" ht="13.5" customHeight="1"/>
    <row r="148787" ht="13.5" customHeight="1"/>
    <row r="148789" ht="13.5" customHeight="1"/>
    <row r="148791" ht="13.5" customHeight="1"/>
    <row r="148793" ht="13.5" customHeight="1"/>
    <row r="148795" ht="13.5" customHeight="1"/>
    <row r="148797" ht="13.5" customHeight="1"/>
    <row r="148799" ht="13.5" customHeight="1"/>
    <row r="148801" ht="13.5" customHeight="1"/>
    <row r="148803" ht="13.5" customHeight="1"/>
    <row r="148805" ht="13.5" customHeight="1"/>
    <row r="148807" ht="13.5" customHeight="1"/>
    <row r="148809" ht="13.5" customHeight="1"/>
    <row r="148811" ht="13.5" customHeight="1"/>
    <row r="148813" ht="13.5" customHeight="1"/>
    <row r="148815" ht="13.5" customHeight="1"/>
    <row r="148817" ht="13.5" customHeight="1"/>
    <row r="148819" ht="13.5" customHeight="1"/>
    <row r="148821" ht="13.5" customHeight="1"/>
    <row r="148823" ht="13.5" customHeight="1"/>
    <row r="148825" ht="13.5" customHeight="1"/>
    <row r="148827" ht="13.5" customHeight="1"/>
    <row r="148829" ht="13.5" customHeight="1"/>
    <row r="148831" ht="13.5" customHeight="1"/>
    <row r="148833" ht="13.5" customHeight="1"/>
    <row r="148835" ht="13.5" customHeight="1"/>
    <row r="148837" ht="13.5" customHeight="1"/>
    <row r="148839" ht="13.5" customHeight="1"/>
    <row r="148841" ht="13.5" customHeight="1"/>
    <row r="148843" ht="13.5" customHeight="1"/>
    <row r="148845" ht="13.5" customHeight="1"/>
    <row r="148847" ht="13.5" customHeight="1"/>
    <row r="148849" ht="13.5" customHeight="1"/>
    <row r="148851" ht="13.5" customHeight="1"/>
    <row r="148853" ht="13.5" customHeight="1"/>
    <row r="148855" ht="13.5" customHeight="1"/>
    <row r="148857" ht="13.5" customHeight="1"/>
    <row r="148859" ht="13.5" customHeight="1"/>
    <row r="148861" ht="13.5" customHeight="1"/>
    <row r="148863" ht="13.5" customHeight="1"/>
    <row r="148865" ht="13.5" customHeight="1"/>
    <row r="148867" ht="13.5" customHeight="1"/>
    <row r="148869" ht="13.5" customHeight="1"/>
    <row r="148871" ht="13.5" customHeight="1"/>
    <row r="148873" ht="13.5" customHeight="1"/>
    <row r="148875" ht="13.5" customHeight="1"/>
    <row r="148877" ht="13.5" customHeight="1"/>
    <row r="148879" ht="13.5" customHeight="1"/>
    <row r="148881" ht="13.5" customHeight="1"/>
    <row r="148883" ht="13.5" customHeight="1"/>
    <row r="148885" ht="13.5" customHeight="1"/>
    <row r="148887" ht="13.5" customHeight="1"/>
    <row r="148889" ht="13.5" customHeight="1"/>
    <row r="148891" ht="13.5" customHeight="1"/>
    <row r="148893" ht="13.5" customHeight="1"/>
    <row r="148895" ht="13.5" customHeight="1"/>
    <row r="148897" ht="13.5" customHeight="1"/>
    <row r="148899" ht="13.5" customHeight="1"/>
    <row r="148901" ht="13.5" customHeight="1"/>
    <row r="148903" ht="13.5" customHeight="1"/>
    <row r="148905" ht="13.5" customHeight="1"/>
    <row r="148907" ht="13.5" customHeight="1"/>
    <row r="148909" ht="13.5" customHeight="1"/>
    <row r="148911" ht="13.5" customHeight="1"/>
    <row r="148913" ht="13.5" customHeight="1"/>
    <row r="148915" ht="13.5" customHeight="1"/>
    <row r="148917" ht="13.5" customHeight="1"/>
    <row r="148919" ht="13.5" customHeight="1"/>
    <row r="148921" ht="13.5" customHeight="1"/>
    <row r="148923" ht="13.5" customHeight="1"/>
    <row r="148925" ht="13.5" customHeight="1"/>
    <row r="148927" ht="13.5" customHeight="1"/>
    <row r="148929" ht="13.5" customHeight="1"/>
    <row r="148931" ht="13.5" customHeight="1"/>
    <row r="148933" ht="13.5" customHeight="1"/>
    <row r="148935" ht="13.5" customHeight="1"/>
    <row r="148937" ht="13.5" customHeight="1"/>
    <row r="148939" ht="13.5" customHeight="1"/>
    <row r="148941" ht="13.5" customHeight="1"/>
    <row r="148943" ht="13.5" customHeight="1"/>
    <row r="148945" ht="13.5" customHeight="1"/>
    <row r="148947" ht="13.5" customHeight="1"/>
    <row r="148949" ht="13.5" customHeight="1"/>
    <row r="148951" ht="13.5" customHeight="1"/>
    <row r="148953" ht="13.5" customHeight="1"/>
    <row r="148955" ht="13.5" customHeight="1"/>
    <row r="148957" ht="13.5" customHeight="1"/>
    <row r="148959" ht="13.5" customHeight="1"/>
    <row r="148961" ht="13.5" customHeight="1"/>
    <row r="148963" ht="13.5" customHeight="1"/>
    <row r="148965" ht="13.5" customHeight="1"/>
    <row r="148967" ht="13.5" customHeight="1"/>
    <row r="148969" ht="13.5" customHeight="1"/>
    <row r="148971" ht="13.5" customHeight="1"/>
    <row r="148973" ht="13.5" customHeight="1"/>
    <row r="148975" ht="13.5" customHeight="1"/>
    <row r="148977" ht="13.5" customHeight="1"/>
    <row r="148979" ht="13.5" customHeight="1"/>
    <row r="148981" ht="13.5" customHeight="1"/>
    <row r="148983" ht="13.5" customHeight="1"/>
    <row r="148985" ht="13.5" customHeight="1"/>
    <row r="148987" ht="13.5" customHeight="1"/>
    <row r="148989" ht="13.5" customHeight="1"/>
    <row r="148991" ht="13.5" customHeight="1"/>
    <row r="148993" ht="13.5" customHeight="1"/>
    <row r="148995" ht="13.5" customHeight="1"/>
    <row r="148997" ht="13.5" customHeight="1"/>
    <row r="148999" ht="13.5" customHeight="1"/>
    <row r="149001" ht="13.5" customHeight="1"/>
    <row r="149003" ht="13.5" customHeight="1"/>
    <row r="149005" ht="13.5" customHeight="1"/>
    <row r="149007" ht="13.5" customHeight="1"/>
    <row r="149009" ht="13.5" customHeight="1"/>
    <row r="149011" ht="13.5" customHeight="1"/>
    <row r="149013" ht="13.5" customHeight="1"/>
    <row r="149015" ht="13.5" customHeight="1"/>
    <row r="149017" ht="13.5" customHeight="1"/>
    <row r="149019" ht="13.5" customHeight="1"/>
    <row r="149021" ht="13.5" customHeight="1"/>
    <row r="149023" ht="13.5" customHeight="1"/>
    <row r="149025" ht="13.5" customHeight="1"/>
    <row r="149027" ht="13.5" customHeight="1"/>
    <row r="149029" ht="13.5" customHeight="1"/>
    <row r="149031" ht="13.5" customHeight="1"/>
    <row r="149033" ht="13.5" customHeight="1"/>
    <row r="149035" ht="13.5" customHeight="1"/>
    <row r="149037" ht="13.5" customHeight="1"/>
    <row r="149039" ht="13.5" customHeight="1"/>
    <row r="149041" ht="13.5" customHeight="1"/>
    <row r="149043" ht="13.5" customHeight="1"/>
    <row r="149045" ht="13.5" customHeight="1"/>
    <row r="149047" ht="13.5" customHeight="1"/>
    <row r="149049" ht="13.5" customHeight="1"/>
    <row r="149051" ht="13.5" customHeight="1"/>
    <row r="149053" ht="13.5" customHeight="1"/>
    <row r="149055" ht="13.5" customHeight="1"/>
    <row r="149057" ht="13.5" customHeight="1"/>
    <row r="149059" ht="13.5" customHeight="1"/>
    <row r="149061" ht="13.5" customHeight="1"/>
    <row r="149063" ht="13.5" customHeight="1"/>
    <row r="149065" ht="13.5" customHeight="1"/>
    <row r="149067" ht="13.5" customHeight="1"/>
    <row r="149069" ht="13.5" customHeight="1"/>
    <row r="149071" ht="13.5" customHeight="1"/>
    <row r="149073" ht="13.5" customHeight="1"/>
    <row r="149075" ht="13.5" customHeight="1"/>
    <row r="149077" ht="13.5" customHeight="1"/>
    <row r="149079" ht="13.5" customHeight="1"/>
    <row r="149081" ht="13.5" customHeight="1"/>
    <row r="149083" ht="13.5" customHeight="1"/>
    <row r="149085" ht="13.5" customHeight="1"/>
    <row r="149087" ht="13.5" customHeight="1"/>
    <row r="149089" ht="13.5" customHeight="1"/>
    <row r="149091" ht="13.5" customHeight="1"/>
    <row r="149093" ht="13.5" customHeight="1"/>
    <row r="149095" ht="13.5" customHeight="1"/>
    <row r="149097" ht="13.5" customHeight="1"/>
    <row r="149099" ht="13.5" customHeight="1"/>
    <row r="149101" ht="13.5" customHeight="1"/>
    <row r="149103" ht="13.5" customHeight="1"/>
    <row r="149105" ht="13.5" customHeight="1"/>
    <row r="149107" ht="13.5" customHeight="1"/>
    <row r="149109" ht="13.5" customHeight="1"/>
    <row r="149111" ht="13.5" customHeight="1"/>
    <row r="149113" ht="13.5" customHeight="1"/>
    <row r="149115" ht="13.5" customHeight="1"/>
    <row r="149117" ht="13.5" customHeight="1"/>
    <row r="149119" ht="13.5" customHeight="1"/>
    <row r="149121" ht="13.5" customHeight="1"/>
    <row r="149123" ht="13.5" customHeight="1"/>
    <row r="149125" ht="13.5" customHeight="1"/>
    <row r="149127" ht="13.5" customHeight="1"/>
    <row r="149129" ht="13.5" customHeight="1"/>
    <row r="149131" ht="13.5" customHeight="1"/>
    <row r="149133" ht="13.5" customHeight="1"/>
    <row r="149135" ht="13.5" customHeight="1"/>
    <row r="149137" ht="13.5" customHeight="1"/>
    <row r="149139" ht="13.5" customHeight="1"/>
    <row r="149141" ht="13.5" customHeight="1"/>
    <row r="149143" ht="13.5" customHeight="1"/>
    <row r="149145" ht="13.5" customHeight="1"/>
    <row r="149147" ht="13.5" customHeight="1"/>
    <row r="149149" ht="13.5" customHeight="1"/>
    <row r="149151" ht="13.5" customHeight="1"/>
    <row r="149153" ht="13.5" customHeight="1"/>
    <row r="149155" ht="13.5" customHeight="1"/>
    <row r="149157" ht="13.5" customHeight="1"/>
    <row r="149159" ht="13.5" customHeight="1"/>
    <row r="149161" ht="13.5" customHeight="1"/>
    <row r="149163" ht="13.5" customHeight="1"/>
    <row r="149165" ht="13.5" customHeight="1"/>
    <row r="149167" ht="13.5" customHeight="1"/>
    <row r="149169" ht="13.5" customHeight="1"/>
    <row r="149171" ht="13.5" customHeight="1"/>
    <row r="149173" ht="13.5" customHeight="1"/>
    <row r="149175" ht="13.5" customHeight="1"/>
    <row r="149177" ht="13.5" customHeight="1"/>
    <row r="149179" ht="13.5" customHeight="1"/>
    <row r="149181" ht="13.5" customHeight="1"/>
    <row r="149183" ht="13.5" customHeight="1"/>
    <row r="149185" ht="13.5" customHeight="1"/>
    <row r="149187" ht="13.5" customHeight="1"/>
    <row r="149189" ht="13.5" customHeight="1"/>
    <row r="149191" ht="13.5" customHeight="1"/>
    <row r="149193" ht="13.5" customHeight="1"/>
    <row r="149195" ht="13.5" customHeight="1"/>
    <row r="149197" ht="13.5" customHeight="1"/>
    <row r="149199" ht="13.5" customHeight="1"/>
    <row r="149201" ht="13.5" customHeight="1"/>
    <row r="149203" ht="13.5" customHeight="1"/>
    <row r="149205" ht="13.5" customHeight="1"/>
    <row r="149207" ht="13.5" customHeight="1"/>
    <row r="149209" ht="13.5" customHeight="1"/>
    <row r="149211" ht="13.5" customHeight="1"/>
    <row r="149213" ht="13.5" customHeight="1"/>
    <row r="149215" ht="13.5" customHeight="1"/>
    <row r="149217" ht="13.5" customHeight="1"/>
    <row r="149219" ht="13.5" customHeight="1"/>
    <row r="149221" ht="13.5" customHeight="1"/>
    <row r="149223" ht="13.5" customHeight="1"/>
    <row r="149225" ht="13.5" customHeight="1"/>
    <row r="149227" ht="13.5" customHeight="1"/>
    <row r="149229" ht="13.5" customHeight="1"/>
    <row r="149231" ht="13.5" customHeight="1"/>
    <row r="149233" ht="13.5" customHeight="1"/>
    <row r="149235" ht="13.5" customHeight="1"/>
    <row r="149237" ht="13.5" customHeight="1"/>
    <row r="149239" ht="13.5" customHeight="1"/>
    <row r="149241" ht="13.5" customHeight="1"/>
    <row r="149243" ht="13.5" customHeight="1"/>
    <row r="149245" ht="13.5" customHeight="1"/>
    <row r="149247" ht="13.5" customHeight="1"/>
    <row r="149249" ht="13.5" customHeight="1"/>
    <row r="149251" ht="13.5" customHeight="1"/>
    <row r="149253" ht="13.5" customHeight="1"/>
    <row r="149255" ht="13.5" customHeight="1"/>
    <row r="149257" ht="13.5" customHeight="1"/>
    <row r="149259" ht="13.5" customHeight="1"/>
    <row r="149261" ht="13.5" customHeight="1"/>
    <row r="149263" ht="13.5" customHeight="1"/>
    <row r="149265" ht="13.5" customHeight="1"/>
    <row r="149267" ht="13.5" customHeight="1"/>
    <row r="149269" ht="13.5" customHeight="1"/>
    <row r="149271" ht="13.5" customHeight="1"/>
    <row r="149273" ht="13.5" customHeight="1"/>
    <row r="149275" ht="13.5" customHeight="1"/>
    <row r="149277" ht="13.5" customHeight="1"/>
    <row r="149279" ht="13.5" customHeight="1"/>
    <row r="149281" ht="13.5" customHeight="1"/>
    <row r="149283" ht="13.5" customHeight="1"/>
    <row r="149285" ht="13.5" customHeight="1"/>
    <row r="149287" ht="13.5" customHeight="1"/>
    <row r="149289" ht="13.5" customHeight="1"/>
    <row r="149291" ht="13.5" customHeight="1"/>
    <row r="149293" ht="13.5" customHeight="1"/>
    <row r="149295" ht="13.5" customHeight="1"/>
    <row r="149297" ht="13.5" customHeight="1"/>
    <row r="149299" ht="13.5" customHeight="1"/>
    <row r="149301" ht="13.5" customHeight="1"/>
    <row r="149303" ht="13.5" customHeight="1"/>
    <row r="149305" ht="13.5" customHeight="1"/>
    <row r="149307" ht="13.5" customHeight="1"/>
    <row r="149309" ht="13.5" customHeight="1"/>
    <row r="149311" ht="13.5" customHeight="1"/>
    <row r="149313" ht="13.5" customHeight="1"/>
    <row r="149315" ht="13.5" customHeight="1"/>
    <row r="149317" ht="13.5" customHeight="1"/>
    <row r="149319" ht="13.5" customHeight="1"/>
    <row r="149321" ht="13.5" customHeight="1"/>
    <row r="149323" ht="13.5" customHeight="1"/>
    <row r="149325" ht="13.5" customHeight="1"/>
    <row r="149327" ht="13.5" customHeight="1"/>
    <row r="149329" ht="13.5" customHeight="1"/>
    <row r="149331" ht="13.5" customHeight="1"/>
    <row r="149333" ht="13.5" customHeight="1"/>
    <row r="149335" ht="13.5" customHeight="1"/>
    <row r="149337" ht="13.5" customHeight="1"/>
    <row r="149339" ht="13.5" customHeight="1"/>
    <row r="149341" ht="13.5" customHeight="1"/>
    <row r="149343" ht="13.5" customHeight="1"/>
    <row r="149345" ht="13.5" customHeight="1"/>
    <row r="149347" ht="13.5" customHeight="1"/>
    <row r="149349" ht="13.5" customHeight="1"/>
    <row r="149351" ht="13.5" customHeight="1"/>
    <row r="149353" ht="13.5" customHeight="1"/>
    <row r="149355" ht="13.5" customHeight="1"/>
    <row r="149357" ht="13.5" customHeight="1"/>
    <row r="149359" ht="13.5" customHeight="1"/>
    <row r="149361" ht="13.5" customHeight="1"/>
    <row r="149363" ht="13.5" customHeight="1"/>
    <row r="149365" ht="13.5" customHeight="1"/>
    <row r="149367" ht="13.5" customHeight="1"/>
    <row r="149369" ht="13.5" customHeight="1"/>
    <row r="149371" ht="13.5" customHeight="1"/>
    <row r="149373" ht="13.5" customHeight="1"/>
    <row r="149375" ht="13.5" customHeight="1"/>
    <row r="149377" ht="13.5" customHeight="1"/>
    <row r="149379" ht="13.5" customHeight="1"/>
    <row r="149381" ht="13.5" customHeight="1"/>
    <row r="149383" ht="13.5" customHeight="1"/>
    <row r="149385" ht="13.5" customHeight="1"/>
    <row r="149387" ht="13.5" customHeight="1"/>
    <row r="149389" ht="13.5" customHeight="1"/>
    <row r="149391" ht="13.5" customHeight="1"/>
    <row r="149393" ht="13.5" customHeight="1"/>
    <row r="149395" ht="13.5" customHeight="1"/>
    <row r="149397" ht="13.5" customHeight="1"/>
    <row r="149399" ht="13.5" customHeight="1"/>
    <row r="149401" ht="13.5" customHeight="1"/>
    <row r="149403" ht="13.5" customHeight="1"/>
    <row r="149405" ht="13.5" customHeight="1"/>
    <row r="149407" ht="13.5" customHeight="1"/>
    <row r="149409" ht="13.5" customHeight="1"/>
    <row r="149411" ht="13.5" customHeight="1"/>
    <row r="149413" ht="13.5" customHeight="1"/>
    <row r="149415" ht="13.5" customHeight="1"/>
    <row r="149417" ht="13.5" customHeight="1"/>
    <row r="149419" ht="13.5" customHeight="1"/>
    <row r="149421" ht="13.5" customHeight="1"/>
    <row r="149423" ht="13.5" customHeight="1"/>
    <row r="149425" ht="13.5" customHeight="1"/>
    <row r="149427" ht="13.5" customHeight="1"/>
    <row r="149429" ht="13.5" customHeight="1"/>
    <row r="149431" ht="13.5" customHeight="1"/>
    <row r="149433" ht="13.5" customHeight="1"/>
    <row r="149435" ht="13.5" customHeight="1"/>
    <row r="149437" ht="13.5" customHeight="1"/>
    <row r="149439" ht="13.5" customHeight="1"/>
    <row r="149441" ht="13.5" customHeight="1"/>
    <row r="149443" ht="13.5" customHeight="1"/>
    <row r="149445" ht="13.5" customHeight="1"/>
    <row r="149447" ht="13.5" customHeight="1"/>
    <row r="149449" ht="13.5" customHeight="1"/>
    <row r="149451" ht="13.5" customHeight="1"/>
    <row r="149453" ht="13.5" customHeight="1"/>
    <row r="149455" ht="13.5" customHeight="1"/>
    <row r="149457" ht="13.5" customHeight="1"/>
    <row r="149459" ht="13.5" customHeight="1"/>
    <row r="149461" ht="13.5" customHeight="1"/>
    <row r="149463" ht="13.5" customHeight="1"/>
    <row r="149465" ht="13.5" customHeight="1"/>
    <row r="149467" ht="13.5" customHeight="1"/>
    <row r="149469" ht="13.5" customHeight="1"/>
    <row r="149471" ht="13.5" customHeight="1"/>
    <row r="149473" ht="13.5" customHeight="1"/>
    <row r="149475" ht="13.5" customHeight="1"/>
    <row r="149477" ht="13.5" customHeight="1"/>
    <row r="149479" ht="13.5" customHeight="1"/>
    <row r="149481" ht="13.5" customHeight="1"/>
    <row r="149483" ht="13.5" customHeight="1"/>
    <row r="149485" ht="13.5" customHeight="1"/>
    <row r="149487" ht="13.5" customHeight="1"/>
    <row r="149489" ht="13.5" customHeight="1"/>
    <row r="149491" ht="13.5" customHeight="1"/>
    <row r="149493" ht="13.5" customHeight="1"/>
    <row r="149495" ht="13.5" customHeight="1"/>
    <row r="149497" ht="13.5" customHeight="1"/>
    <row r="149499" ht="13.5" customHeight="1"/>
    <row r="149501" ht="13.5" customHeight="1"/>
    <row r="149503" ht="13.5" customHeight="1"/>
    <row r="149505" ht="13.5" customHeight="1"/>
    <row r="149507" ht="13.5" customHeight="1"/>
    <row r="149509" ht="13.5" customHeight="1"/>
    <row r="149511" ht="13.5" customHeight="1"/>
    <row r="149513" ht="13.5" customHeight="1"/>
    <row r="149515" ht="13.5" customHeight="1"/>
    <row r="149517" ht="13.5" customHeight="1"/>
    <row r="149519" ht="13.5" customHeight="1"/>
    <row r="149521" ht="13.5" customHeight="1"/>
    <row r="149523" ht="13.5" customHeight="1"/>
    <row r="149525" ht="13.5" customHeight="1"/>
    <row r="149527" ht="13.5" customHeight="1"/>
    <row r="149529" ht="13.5" customHeight="1"/>
    <row r="149531" ht="13.5" customHeight="1"/>
    <row r="149533" ht="13.5" customHeight="1"/>
    <row r="149535" ht="13.5" customHeight="1"/>
    <row r="149537" ht="13.5" customHeight="1"/>
    <row r="149539" ht="13.5" customHeight="1"/>
    <row r="149541" ht="13.5" customHeight="1"/>
    <row r="149543" ht="13.5" customHeight="1"/>
    <row r="149545" ht="13.5" customHeight="1"/>
    <row r="149547" ht="13.5" customHeight="1"/>
    <row r="149549" ht="13.5" customHeight="1"/>
    <row r="149551" ht="13.5" customHeight="1"/>
    <row r="149553" ht="13.5" customHeight="1"/>
    <row r="149555" ht="13.5" customHeight="1"/>
    <row r="149557" ht="13.5" customHeight="1"/>
    <row r="149559" ht="13.5" customHeight="1"/>
    <row r="149561" ht="13.5" customHeight="1"/>
    <row r="149563" ht="13.5" customHeight="1"/>
    <row r="149565" ht="13.5" customHeight="1"/>
    <row r="149567" ht="13.5" customHeight="1"/>
    <row r="149569" ht="13.5" customHeight="1"/>
    <row r="149571" ht="13.5" customHeight="1"/>
    <row r="149573" ht="13.5" customHeight="1"/>
    <row r="149575" ht="13.5" customHeight="1"/>
    <row r="149577" ht="13.5" customHeight="1"/>
    <row r="149579" ht="13.5" customHeight="1"/>
    <row r="149581" ht="13.5" customHeight="1"/>
    <row r="149583" ht="13.5" customHeight="1"/>
    <row r="149585" ht="13.5" customHeight="1"/>
    <row r="149587" ht="13.5" customHeight="1"/>
    <row r="149589" ht="13.5" customHeight="1"/>
    <row r="149591" ht="13.5" customHeight="1"/>
    <row r="149593" ht="13.5" customHeight="1"/>
    <row r="149595" ht="13.5" customHeight="1"/>
    <row r="149597" ht="13.5" customHeight="1"/>
    <row r="149599" ht="13.5" customHeight="1"/>
    <row r="149601" ht="13.5" customHeight="1"/>
    <row r="149603" ht="13.5" customHeight="1"/>
    <row r="149605" ht="13.5" customHeight="1"/>
    <row r="149607" ht="13.5" customHeight="1"/>
    <row r="149609" ht="13.5" customHeight="1"/>
    <row r="149611" ht="13.5" customHeight="1"/>
    <row r="149613" ht="13.5" customHeight="1"/>
    <row r="149615" ht="13.5" customHeight="1"/>
    <row r="149617" ht="13.5" customHeight="1"/>
    <row r="149619" ht="13.5" customHeight="1"/>
    <row r="149621" ht="13.5" customHeight="1"/>
    <row r="149623" ht="13.5" customHeight="1"/>
    <row r="149625" ht="13.5" customHeight="1"/>
    <row r="149627" ht="13.5" customHeight="1"/>
    <row r="149629" ht="13.5" customHeight="1"/>
    <row r="149631" ht="13.5" customHeight="1"/>
    <row r="149633" ht="13.5" customHeight="1"/>
    <row r="149635" ht="13.5" customHeight="1"/>
    <row r="149637" ht="13.5" customHeight="1"/>
    <row r="149639" ht="13.5" customHeight="1"/>
    <row r="149641" ht="13.5" customHeight="1"/>
    <row r="149643" ht="13.5" customHeight="1"/>
    <row r="149645" ht="13.5" customHeight="1"/>
    <row r="149647" ht="13.5" customHeight="1"/>
    <row r="149649" ht="13.5" customHeight="1"/>
    <row r="149651" ht="13.5" customHeight="1"/>
    <row r="149653" ht="13.5" customHeight="1"/>
    <row r="149655" ht="13.5" customHeight="1"/>
    <row r="149657" ht="13.5" customHeight="1"/>
    <row r="149659" ht="13.5" customHeight="1"/>
    <row r="149661" ht="13.5" customHeight="1"/>
    <row r="149663" ht="13.5" customHeight="1"/>
    <row r="149665" ht="13.5" customHeight="1"/>
    <row r="149667" ht="13.5" customHeight="1"/>
    <row r="149669" ht="13.5" customHeight="1"/>
    <row r="149671" ht="13.5" customHeight="1"/>
    <row r="149673" ht="13.5" customHeight="1"/>
    <row r="149675" ht="13.5" customHeight="1"/>
    <row r="149677" ht="13.5" customHeight="1"/>
    <row r="149679" ht="13.5" customHeight="1"/>
    <row r="149681" ht="13.5" customHeight="1"/>
    <row r="149683" ht="13.5" customHeight="1"/>
    <row r="149685" ht="13.5" customHeight="1"/>
    <row r="149687" ht="13.5" customHeight="1"/>
    <row r="149689" ht="13.5" customHeight="1"/>
    <row r="149691" ht="13.5" customHeight="1"/>
    <row r="149693" ht="13.5" customHeight="1"/>
    <row r="149695" ht="13.5" customHeight="1"/>
    <row r="149697" ht="13.5" customHeight="1"/>
    <row r="149699" ht="13.5" customHeight="1"/>
    <row r="149701" ht="13.5" customHeight="1"/>
    <row r="149703" ht="13.5" customHeight="1"/>
    <row r="149705" ht="13.5" customHeight="1"/>
    <row r="149707" ht="13.5" customHeight="1"/>
    <row r="149709" ht="13.5" customHeight="1"/>
    <row r="149711" ht="13.5" customHeight="1"/>
    <row r="149713" ht="13.5" customHeight="1"/>
    <row r="149715" ht="13.5" customHeight="1"/>
    <row r="149717" ht="13.5" customHeight="1"/>
    <row r="149719" ht="13.5" customHeight="1"/>
    <row r="149721" ht="13.5" customHeight="1"/>
    <row r="149723" ht="13.5" customHeight="1"/>
    <row r="149725" ht="13.5" customHeight="1"/>
    <row r="149727" ht="13.5" customHeight="1"/>
    <row r="149729" ht="13.5" customHeight="1"/>
    <row r="149731" ht="13.5" customHeight="1"/>
    <row r="149733" ht="13.5" customHeight="1"/>
    <row r="149735" ht="13.5" customHeight="1"/>
    <row r="149737" ht="13.5" customHeight="1"/>
    <row r="149739" ht="13.5" customHeight="1"/>
    <row r="149741" ht="13.5" customHeight="1"/>
    <row r="149743" ht="13.5" customHeight="1"/>
    <row r="149745" ht="13.5" customHeight="1"/>
    <row r="149747" ht="13.5" customHeight="1"/>
    <row r="149749" ht="13.5" customHeight="1"/>
    <row r="149751" ht="13.5" customHeight="1"/>
    <row r="149753" ht="13.5" customHeight="1"/>
    <row r="149755" ht="13.5" customHeight="1"/>
    <row r="149757" ht="13.5" customHeight="1"/>
    <row r="149759" ht="13.5" customHeight="1"/>
    <row r="149761" ht="13.5" customHeight="1"/>
    <row r="149763" ht="13.5" customHeight="1"/>
    <row r="149765" ht="13.5" customHeight="1"/>
    <row r="149767" ht="13.5" customHeight="1"/>
    <row r="149769" ht="13.5" customHeight="1"/>
    <row r="149771" ht="13.5" customHeight="1"/>
    <row r="149773" ht="13.5" customHeight="1"/>
    <row r="149775" ht="13.5" customHeight="1"/>
    <row r="149777" ht="13.5" customHeight="1"/>
    <row r="149779" ht="13.5" customHeight="1"/>
    <row r="149781" ht="13.5" customHeight="1"/>
    <row r="149783" ht="13.5" customHeight="1"/>
    <row r="149785" ht="13.5" customHeight="1"/>
    <row r="149787" ht="13.5" customHeight="1"/>
    <row r="149789" ht="13.5" customHeight="1"/>
    <row r="149791" ht="13.5" customHeight="1"/>
    <row r="149793" ht="13.5" customHeight="1"/>
    <row r="149795" ht="13.5" customHeight="1"/>
    <row r="149797" ht="13.5" customHeight="1"/>
    <row r="149799" ht="13.5" customHeight="1"/>
    <row r="149801" ht="13.5" customHeight="1"/>
    <row r="149803" ht="13.5" customHeight="1"/>
    <row r="149805" ht="13.5" customHeight="1"/>
    <row r="149807" ht="13.5" customHeight="1"/>
    <row r="149809" ht="13.5" customHeight="1"/>
    <row r="149811" ht="13.5" customHeight="1"/>
    <row r="149813" ht="13.5" customHeight="1"/>
    <row r="149815" ht="13.5" customHeight="1"/>
    <row r="149817" ht="13.5" customHeight="1"/>
    <row r="149819" ht="13.5" customHeight="1"/>
    <row r="149821" ht="13.5" customHeight="1"/>
    <row r="149823" ht="13.5" customHeight="1"/>
    <row r="149825" ht="13.5" customHeight="1"/>
    <row r="149827" ht="13.5" customHeight="1"/>
    <row r="149829" ht="13.5" customHeight="1"/>
    <row r="149831" ht="13.5" customHeight="1"/>
    <row r="149833" ht="13.5" customHeight="1"/>
    <row r="149835" ht="13.5" customHeight="1"/>
    <row r="149837" ht="13.5" customHeight="1"/>
    <row r="149839" ht="13.5" customHeight="1"/>
    <row r="149841" ht="13.5" customHeight="1"/>
    <row r="149843" ht="13.5" customHeight="1"/>
    <row r="149845" ht="13.5" customHeight="1"/>
    <row r="149847" ht="13.5" customHeight="1"/>
    <row r="149849" ht="13.5" customHeight="1"/>
    <row r="149851" ht="13.5" customHeight="1"/>
    <row r="149853" ht="13.5" customHeight="1"/>
    <row r="149855" ht="13.5" customHeight="1"/>
    <row r="149857" ht="13.5" customHeight="1"/>
    <row r="149859" ht="13.5" customHeight="1"/>
    <row r="149861" ht="13.5" customHeight="1"/>
    <row r="149863" ht="13.5" customHeight="1"/>
    <row r="149865" ht="13.5" customHeight="1"/>
    <row r="149867" ht="13.5" customHeight="1"/>
    <row r="149869" ht="13.5" customHeight="1"/>
    <row r="149871" ht="13.5" customHeight="1"/>
    <row r="149873" ht="13.5" customHeight="1"/>
    <row r="149875" ht="13.5" customHeight="1"/>
    <row r="149877" ht="13.5" customHeight="1"/>
    <row r="149879" ht="13.5" customHeight="1"/>
    <row r="149881" ht="13.5" customHeight="1"/>
    <row r="149883" ht="13.5" customHeight="1"/>
    <row r="149885" ht="13.5" customHeight="1"/>
    <row r="149887" ht="13.5" customHeight="1"/>
    <row r="149889" ht="13.5" customHeight="1"/>
    <row r="149891" ht="13.5" customHeight="1"/>
    <row r="149893" ht="13.5" customHeight="1"/>
    <row r="149895" ht="13.5" customHeight="1"/>
    <row r="149897" ht="13.5" customHeight="1"/>
    <row r="149899" ht="13.5" customHeight="1"/>
    <row r="149901" ht="13.5" customHeight="1"/>
    <row r="149903" ht="13.5" customHeight="1"/>
    <row r="149905" ht="13.5" customHeight="1"/>
    <row r="149907" ht="13.5" customHeight="1"/>
    <row r="149909" ht="13.5" customHeight="1"/>
    <row r="149911" ht="13.5" customHeight="1"/>
    <row r="149913" ht="13.5" customHeight="1"/>
    <row r="149915" ht="13.5" customHeight="1"/>
    <row r="149917" ht="13.5" customHeight="1"/>
    <row r="149919" ht="13.5" customHeight="1"/>
    <row r="149921" ht="13.5" customHeight="1"/>
    <row r="149923" ht="13.5" customHeight="1"/>
    <row r="149925" ht="13.5" customHeight="1"/>
    <row r="149927" ht="13.5" customHeight="1"/>
    <row r="149929" ht="13.5" customHeight="1"/>
    <row r="149931" ht="13.5" customHeight="1"/>
    <row r="149933" ht="13.5" customHeight="1"/>
    <row r="149935" ht="13.5" customHeight="1"/>
    <row r="149937" ht="13.5" customHeight="1"/>
    <row r="149939" ht="13.5" customHeight="1"/>
    <row r="149941" ht="13.5" customHeight="1"/>
    <row r="149943" ht="13.5" customHeight="1"/>
    <row r="149945" ht="13.5" customHeight="1"/>
    <row r="149947" ht="13.5" customHeight="1"/>
    <row r="149949" ht="13.5" customHeight="1"/>
    <row r="149951" ht="13.5" customHeight="1"/>
    <row r="149953" ht="13.5" customHeight="1"/>
    <row r="149955" ht="13.5" customHeight="1"/>
    <row r="149957" ht="13.5" customHeight="1"/>
    <row r="149959" ht="13.5" customHeight="1"/>
    <row r="149961" ht="13.5" customHeight="1"/>
    <row r="149963" ht="13.5" customHeight="1"/>
    <row r="149965" ht="13.5" customHeight="1"/>
    <row r="149967" ht="13.5" customHeight="1"/>
    <row r="149969" ht="13.5" customHeight="1"/>
    <row r="149971" ht="13.5" customHeight="1"/>
    <row r="149973" ht="13.5" customHeight="1"/>
    <row r="149975" ht="13.5" customHeight="1"/>
    <row r="149977" ht="13.5" customHeight="1"/>
    <row r="149979" ht="13.5" customHeight="1"/>
    <row r="149981" ht="13.5" customHeight="1"/>
    <row r="149983" ht="13.5" customHeight="1"/>
    <row r="149985" ht="13.5" customHeight="1"/>
    <row r="149987" ht="13.5" customHeight="1"/>
    <row r="149989" ht="13.5" customHeight="1"/>
    <row r="149991" ht="13.5" customHeight="1"/>
    <row r="149993" ht="13.5" customHeight="1"/>
    <row r="149995" ht="13.5" customHeight="1"/>
    <row r="149997" ht="13.5" customHeight="1"/>
    <row r="149999" ht="13.5" customHeight="1"/>
    <row r="150001" ht="13.5" customHeight="1"/>
    <row r="150003" ht="13.5" customHeight="1"/>
    <row r="150005" ht="13.5" customHeight="1"/>
    <row r="150007" ht="13.5" customHeight="1"/>
    <row r="150009" ht="13.5" customHeight="1"/>
    <row r="150011" ht="13.5" customHeight="1"/>
    <row r="150013" ht="13.5" customHeight="1"/>
    <row r="150015" ht="13.5" customHeight="1"/>
    <row r="150017" ht="13.5" customHeight="1"/>
    <row r="150019" ht="13.5" customHeight="1"/>
    <row r="150021" ht="13.5" customHeight="1"/>
    <row r="150023" ht="13.5" customHeight="1"/>
    <row r="150025" ht="13.5" customHeight="1"/>
    <row r="150027" ht="13.5" customHeight="1"/>
    <row r="150029" ht="13.5" customHeight="1"/>
    <row r="150031" ht="13.5" customHeight="1"/>
    <row r="150033" ht="13.5" customHeight="1"/>
    <row r="150035" ht="13.5" customHeight="1"/>
    <row r="150037" ht="13.5" customHeight="1"/>
    <row r="150039" ht="13.5" customHeight="1"/>
    <row r="150041" ht="13.5" customHeight="1"/>
    <row r="150043" ht="13.5" customHeight="1"/>
    <row r="150045" ht="13.5" customHeight="1"/>
    <row r="150047" ht="13.5" customHeight="1"/>
    <row r="150049" ht="13.5" customHeight="1"/>
    <row r="150051" ht="13.5" customHeight="1"/>
    <row r="150053" ht="13.5" customHeight="1"/>
    <row r="150055" ht="13.5" customHeight="1"/>
    <row r="150057" ht="13.5" customHeight="1"/>
    <row r="150059" ht="13.5" customHeight="1"/>
    <row r="150061" ht="13.5" customHeight="1"/>
    <row r="150063" ht="13.5" customHeight="1"/>
    <row r="150065" ht="13.5" customHeight="1"/>
    <row r="150067" ht="13.5" customHeight="1"/>
    <row r="150069" ht="13.5" customHeight="1"/>
    <row r="150071" ht="13.5" customHeight="1"/>
    <row r="150073" ht="13.5" customHeight="1"/>
    <row r="150075" ht="13.5" customHeight="1"/>
    <row r="150077" ht="13.5" customHeight="1"/>
    <row r="150079" ht="13.5" customHeight="1"/>
    <row r="150081" ht="13.5" customHeight="1"/>
    <row r="150083" ht="13.5" customHeight="1"/>
    <row r="150085" ht="13.5" customHeight="1"/>
    <row r="150087" ht="13.5" customHeight="1"/>
    <row r="150089" ht="13.5" customHeight="1"/>
    <row r="150091" ht="13.5" customHeight="1"/>
    <row r="150093" ht="13.5" customHeight="1"/>
    <row r="150095" ht="13.5" customHeight="1"/>
    <row r="150097" ht="13.5" customHeight="1"/>
    <row r="150099" ht="13.5" customHeight="1"/>
    <row r="150101" ht="13.5" customHeight="1"/>
    <row r="150103" ht="13.5" customHeight="1"/>
    <row r="150105" ht="13.5" customHeight="1"/>
    <row r="150107" ht="13.5" customHeight="1"/>
    <row r="150109" ht="13.5" customHeight="1"/>
    <row r="150111" ht="13.5" customHeight="1"/>
    <row r="150113" ht="13.5" customHeight="1"/>
    <row r="150115" ht="13.5" customHeight="1"/>
    <row r="150117" ht="13.5" customHeight="1"/>
    <row r="150119" ht="13.5" customHeight="1"/>
    <row r="150121" ht="13.5" customHeight="1"/>
    <row r="150123" ht="13.5" customHeight="1"/>
    <row r="150125" ht="13.5" customHeight="1"/>
    <row r="150127" ht="13.5" customHeight="1"/>
    <row r="150129" ht="13.5" customHeight="1"/>
    <row r="150131" ht="13.5" customHeight="1"/>
    <row r="150133" ht="13.5" customHeight="1"/>
    <row r="150135" ht="13.5" customHeight="1"/>
    <row r="150137" ht="13.5" customHeight="1"/>
    <row r="150139" ht="13.5" customHeight="1"/>
    <row r="150141" ht="13.5" customHeight="1"/>
    <row r="150143" ht="13.5" customHeight="1"/>
    <row r="150145" ht="13.5" customHeight="1"/>
    <row r="150147" ht="13.5" customHeight="1"/>
    <row r="150149" ht="13.5" customHeight="1"/>
    <row r="150151" ht="13.5" customHeight="1"/>
    <row r="150153" ht="13.5" customHeight="1"/>
    <row r="150155" ht="13.5" customHeight="1"/>
    <row r="150157" ht="13.5" customHeight="1"/>
    <row r="150159" ht="13.5" customHeight="1"/>
    <row r="150161" ht="13.5" customHeight="1"/>
    <row r="150163" ht="13.5" customHeight="1"/>
    <row r="150165" ht="13.5" customHeight="1"/>
    <row r="150167" ht="13.5" customHeight="1"/>
    <row r="150169" ht="13.5" customHeight="1"/>
    <row r="150171" ht="13.5" customHeight="1"/>
    <row r="150173" ht="13.5" customHeight="1"/>
    <row r="150175" ht="13.5" customHeight="1"/>
    <row r="150177" ht="13.5" customHeight="1"/>
    <row r="150179" ht="13.5" customHeight="1"/>
    <row r="150181" ht="13.5" customHeight="1"/>
    <row r="150183" ht="13.5" customHeight="1"/>
    <row r="150185" ht="13.5" customHeight="1"/>
    <row r="150187" ht="13.5" customHeight="1"/>
    <row r="150189" ht="13.5" customHeight="1"/>
    <row r="150191" ht="13.5" customHeight="1"/>
    <row r="150193" ht="13.5" customHeight="1"/>
    <row r="150195" ht="13.5" customHeight="1"/>
    <row r="150197" ht="13.5" customHeight="1"/>
    <row r="150199" ht="13.5" customHeight="1"/>
    <row r="150201" ht="13.5" customHeight="1"/>
    <row r="150203" ht="13.5" customHeight="1"/>
    <row r="150205" ht="13.5" customHeight="1"/>
    <row r="150207" ht="13.5" customHeight="1"/>
    <row r="150209" ht="13.5" customHeight="1"/>
    <row r="150211" ht="13.5" customHeight="1"/>
    <row r="150213" ht="13.5" customHeight="1"/>
    <row r="150215" ht="13.5" customHeight="1"/>
    <row r="150217" ht="13.5" customHeight="1"/>
    <row r="150219" ht="13.5" customHeight="1"/>
    <row r="150221" ht="13.5" customHeight="1"/>
    <row r="150223" ht="13.5" customHeight="1"/>
    <row r="150225" ht="13.5" customHeight="1"/>
    <row r="150227" ht="13.5" customHeight="1"/>
    <row r="150229" ht="13.5" customHeight="1"/>
    <row r="150231" ht="13.5" customHeight="1"/>
    <row r="150233" ht="13.5" customHeight="1"/>
    <row r="150235" ht="13.5" customHeight="1"/>
    <row r="150237" ht="13.5" customHeight="1"/>
    <row r="150239" ht="13.5" customHeight="1"/>
    <row r="150241" ht="13.5" customHeight="1"/>
    <row r="150243" ht="13.5" customHeight="1"/>
    <row r="150245" ht="13.5" customHeight="1"/>
    <row r="150247" ht="13.5" customHeight="1"/>
    <row r="150249" ht="13.5" customHeight="1"/>
    <row r="150251" ht="13.5" customHeight="1"/>
    <row r="150253" ht="13.5" customHeight="1"/>
    <row r="150255" ht="13.5" customHeight="1"/>
    <row r="150257" ht="13.5" customHeight="1"/>
    <row r="150259" ht="13.5" customHeight="1"/>
    <row r="150261" ht="13.5" customHeight="1"/>
    <row r="150263" ht="13.5" customHeight="1"/>
    <row r="150265" ht="13.5" customHeight="1"/>
    <row r="150267" ht="13.5" customHeight="1"/>
    <row r="150269" ht="13.5" customHeight="1"/>
    <row r="150271" ht="13.5" customHeight="1"/>
    <row r="150273" ht="13.5" customHeight="1"/>
    <row r="150275" ht="13.5" customHeight="1"/>
    <row r="150277" ht="13.5" customHeight="1"/>
    <row r="150279" ht="13.5" customHeight="1"/>
    <row r="150281" ht="13.5" customHeight="1"/>
    <row r="150283" ht="13.5" customHeight="1"/>
    <row r="150285" ht="13.5" customHeight="1"/>
    <row r="150287" ht="13.5" customHeight="1"/>
    <row r="150289" ht="13.5" customHeight="1"/>
    <row r="150291" ht="13.5" customHeight="1"/>
    <row r="150293" ht="13.5" customHeight="1"/>
    <row r="150295" ht="13.5" customHeight="1"/>
    <row r="150297" ht="13.5" customHeight="1"/>
    <row r="150299" ht="13.5" customHeight="1"/>
    <row r="150301" ht="13.5" customHeight="1"/>
    <row r="150303" ht="13.5" customHeight="1"/>
    <row r="150305" ht="13.5" customHeight="1"/>
    <row r="150307" ht="13.5" customHeight="1"/>
    <row r="150309" ht="13.5" customHeight="1"/>
    <row r="150311" ht="13.5" customHeight="1"/>
    <row r="150313" ht="13.5" customHeight="1"/>
    <row r="150315" ht="13.5" customHeight="1"/>
    <row r="150317" ht="13.5" customHeight="1"/>
    <row r="150319" ht="13.5" customHeight="1"/>
    <row r="150321" ht="13.5" customHeight="1"/>
    <row r="150323" ht="13.5" customHeight="1"/>
    <row r="150325" ht="13.5" customHeight="1"/>
    <row r="150327" ht="13.5" customHeight="1"/>
    <row r="150329" ht="13.5" customHeight="1"/>
    <row r="150331" ht="13.5" customHeight="1"/>
    <row r="150333" ht="13.5" customHeight="1"/>
    <row r="150335" ht="13.5" customHeight="1"/>
    <row r="150337" ht="13.5" customHeight="1"/>
    <row r="150339" ht="13.5" customHeight="1"/>
    <row r="150341" ht="13.5" customHeight="1"/>
    <row r="150343" ht="13.5" customHeight="1"/>
    <row r="150345" ht="13.5" customHeight="1"/>
    <row r="150347" ht="13.5" customHeight="1"/>
    <row r="150349" ht="13.5" customHeight="1"/>
    <row r="150351" ht="13.5" customHeight="1"/>
    <row r="150353" ht="13.5" customHeight="1"/>
    <row r="150355" ht="13.5" customHeight="1"/>
    <row r="150357" ht="13.5" customHeight="1"/>
    <row r="150359" ht="13.5" customHeight="1"/>
    <row r="150361" ht="13.5" customHeight="1"/>
    <row r="150363" ht="13.5" customHeight="1"/>
    <row r="150365" ht="13.5" customHeight="1"/>
    <row r="150367" ht="13.5" customHeight="1"/>
    <row r="150369" ht="13.5" customHeight="1"/>
    <row r="150371" ht="13.5" customHeight="1"/>
    <row r="150373" ht="13.5" customHeight="1"/>
    <row r="150375" ht="13.5" customHeight="1"/>
    <row r="150377" ht="13.5" customHeight="1"/>
    <row r="150379" ht="13.5" customHeight="1"/>
    <row r="150381" ht="13.5" customHeight="1"/>
    <row r="150383" ht="13.5" customHeight="1"/>
    <row r="150385" ht="13.5" customHeight="1"/>
    <row r="150387" ht="13.5" customHeight="1"/>
    <row r="150389" ht="13.5" customHeight="1"/>
    <row r="150391" ht="13.5" customHeight="1"/>
    <row r="150393" ht="13.5" customHeight="1"/>
    <row r="150395" ht="13.5" customHeight="1"/>
    <row r="150397" ht="13.5" customHeight="1"/>
    <row r="150399" ht="13.5" customHeight="1"/>
    <row r="150401" ht="13.5" customHeight="1"/>
    <row r="150403" ht="13.5" customHeight="1"/>
    <row r="150405" ht="13.5" customHeight="1"/>
    <row r="150407" ht="13.5" customHeight="1"/>
    <row r="150409" ht="13.5" customHeight="1"/>
    <row r="150411" ht="13.5" customHeight="1"/>
    <row r="150413" ht="13.5" customHeight="1"/>
    <row r="150415" ht="13.5" customHeight="1"/>
    <row r="150417" ht="13.5" customHeight="1"/>
    <row r="150419" ht="13.5" customHeight="1"/>
    <row r="150421" ht="13.5" customHeight="1"/>
    <row r="150423" ht="13.5" customHeight="1"/>
    <row r="150425" ht="13.5" customHeight="1"/>
    <row r="150427" ht="13.5" customHeight="1"/>
    <row r="150429" ht="13.5" customHeight="1"/>
    <row r="150431" ht="13.5" customHeight="1"/>
    <row r="150433" ht="13.5" customHeight="1"/>
    <row r="150435" ht="13.5" customHeight="1"/>
    <row r="150437" ht="13.5" customHeight="1"/>
    <row r="150439" ht="13.5" customHeight="1"/>
    <row r="150441" ht="13.5" customHeight="1"/>
    <row r="150443" ht="13.5" customHeight="1"/>
    <row r="150445" ht="13.5" customHeight="1"/>
    <row r="150447" ht="13.5" customHeight="1"/>
    <row r="150449" ht="13.5" customHeight="1"/>
    <row r="150451" ht="13.5" customHeight="1"/>
    <row r="150453" ht="13.5" customHeight="1"/>
    <row r="150455" ht="13.5" customHeight="1"/>
    <row r="150457" ht="13.5" customHeight="1"/>
    <row r="150459" ht="13.5" customHeight="1"/>
    <row r="150461" ht="13.5" customHeight="1"/>
    <row r="150463" ht="13.5" customHeight="1"/>
    <row r="150465" ht="13.5" customHeight="1"/>
    <row r="150467" ht="13.5" customHeight="1"/>
    <row r="150469" ht="13.5" customHeight="1"/>
    <row r="150471" ht="13.5" customHeight="1"/>
    <row r="150473" ht="13.5" customHeight="1"/>
    <row r="150475" ht="13.5" customHeight="1"/>
    <row r="150477" ht="13.5" customHeight="1"/>
    <row r="150479" ht="13.5" customHeight="1"/>
    <row r="150481" ht="13.5" customHeight="1"/>
    <row r="150483" ht="13.5" customHeight="1"/>
    <row r="150485" ht="13.5" customHeight="1"/>
    <row r="150487" ht="13.5" customHeight="1"/>
    <row r="150489" ht="13.5" customHeight="1"/>
    <row r="150491" ht="13.5" customHeight="1"/>
    <row r="150493" ht="13.5" customHeight="1"/>
    <row r="150495" ht="13.5" customHeight="1"/>
    <row r="150497" ht="13.5" customHeight="1"/>
    <row r="150499" ht="13.5" customHeight="1"/>
    <row r="150501" ht="13.5" customHeight="1"/>
    <row r="150503" ht="13.5" customHeight="1"/>
    <row r="150505" ht="13.5" customHeight="1"/>
    <row r="150507" ht="13.5" customHeight="1"/>
    <row r="150509" ht="13.5" customHeight="1"/>
    <row r="150511" ht="13.5" customHeight="1"/>
    <row r="150513" ht="13.5" customHeight="1"/>
    <row r="150515" ht="13.5" customHeight="1"/>
    <row r="150517" ht="13.5" customHeight="1"/>
    <row r="150519" ht="13.5" customHeight="1"/>
    <row r="150521" ht="13.5" customHeight="1"/>
    <row r="150523" ht="13.5" customHeight="1"/>
    <row r="150525" ht="13.5" customHeight="1"/>
    <row r="150527" ht="13.5" customHeight="1"/>
    <row r="150529" ht="13.5" customHeight="1"/>
    <row r="150531" ht="13.5" customHeight="1"/>
    <row r="150533" ht="13.5" customHeight="1"/>
    <row r="150535" ht="13.5" customHeight="1"/>
    <row r="150537" ht="13.5" customHeight="1"/>
    <row r="150539" ht="13.5" customHeight="1"/>
    <row r="150541" ht="13.5" customHeight="1"/>
    <row r="150543" ht="13.5" customHeight="1"/>
    <row r="150545" ht="13.5" customHeight="1"/>
    <row r="150547" ht="13.5" customHeight="1"/>
    <row r="150549" ht="13.5" customHeight="1"/>
    <row r="150551" ht="13.5" customHeight="1"/>
    <row r="150553" ht="13.5" customHeight="1"/>
    <row r="150555" ht="13.5" customHeight="1"/>
    <row r="150557" ht="13.5" customHeight="1"/>
    <row r="150559" ht="13.5" customHeight="1"/>
    <row r="150561" ht="13.5" customHeight="1"/>
    <row r="150563" ht="13.5" customHeight="1"/>
    <row r="150565" ht="13.5" customHeight="1"/>
    <row r="150567" ht="13.5" customHeight="1"/>
    <row r="150569" ht="13.5" customHeight="1"/>
    <row r="150571" ht="13.5" customHeight="1"/>
    <row r="150573" ht="13.5" customHeight="1"/>
    <row r="150575" ht="13.5" customHeight="1"/>
    <row r="150577" ht="13.5" customHeight="1"/>
    <row r="150579" ht="13.5" customHeight="1"/>
    <row r="150581" ht="13.5" customHeight="1"/>
    <row r="150583" ht="13.5" customHeight="1"/>
    <row r="150585" ht="13.5" customHeight="1"/>
    <row r="150587" ht="13.5" customHeight="1"/>
    <row r="150589" ht="13.5" customHeight="1"/>
    <row r="150591" ht="13.5" customHeight="1"/>
    <row r="150593" ht="13.5" customHeight="1"/>
    <row r="150595" ht="13.5" customHeight="1"/>
    <row r="150597" ht="13.5" customHeight="1"/>
    <row r="150599" ht="13.5" customHeight="1"/>
    <row r="150601" ht="13.5" customHeight="1"/>
    <row r="150603" ht="13.5" customHeight="1"/>
    <row r="150605" ht="13.5" customHeight="1"/>
    <row r="150607" ht="13.5" customHeight="1"/>
    <row r="150609" ht="13.5" customHeight="1"/>
    <row r="150611" ht="13.5" customHeight="1"/>
    <row r="150613" ht="13.5" customHeight="1"/>
    <row r="150615" ht="13.5" customHeight="1"/>
    <row r="150617" ht="13.5" customHeight="1"/>
    <row r="150619" ht="13.5" customHeight="1"/>
    <row r="150621" ht="13.5" customHeight="1"/>
    <row r="150623" ht="13.5" customHeight="1"/>
    <row r="150625" ht="13.5" customHeight="1"/>
    <row r="150627" ht="13.5" customHeight="1"/>
    <row r="150629" ht="13.5" customHeight="1"/>
    <row r="150631" ht="13.5" customHeight="1"/>
    <row r="150633" ht="13.5" customHeight="1"/>
    <row r="150635" ht="13.5" customHeight="1"/>
    <row r="150637" ht="13.5" customHeight="1"/>
    <row r="150639" ht="13.5" customHeight="1"/>
    <row r="150641" ht="13.5" customHeight="1"/>
    <row r="150643" ht="13.5" customHeight="1"/>
    <row r="150645" ht="13.5" customHeight="1"/>
    <row r="150647" ht="13.5" customHeight="1"/>
    <row r="150649" ht="13.5" customHeight="1"/>
    <row r="150651" ht="13.5" customHeight="1"/>
    <row r="150653" ht="13.5" customHeight="1"/>
    <row r="150655" ht="13.5" customHeight="1"/>
    <row r="150657" ht="13.5" customHeight="1"/>
    <row r="150659" ht="13.5" customHeight="1"/>
    <row r="150661" ht="13.5" customHeight="1"/>
    <row r="150663" ht="13.5" customHeight="1"/>
    <row r="150665" ht="13.5" customHeight="1"/>
    <row r="150667" ht="13.5" customHeight="1"/>
    <row r="150669" ht="13.5" customHeight="1"/>
    <row r="150671" ht="13.5" customHeight="1"/>
    <row r="150673" ht="13.5" customHeight="1"/>
    <row r="150675" ht="13.5" customHeight="1"/>
    <row r="150677" ht="13.5" customHeight="1"/>
    <row r="150679" ht="13.5" customHeight="1"/>
    <row r="150681" ht="13.5" customHeight="1"/>
    <row r="150683" ht="13.5" customHeight="1"/>
    <row r="150685" ht="13.5" customHeight="1"/>
    <row r="150687" ht="13.5" customHeight="1"/>
    <row r="150689" ht="13.5" customHeight="1"/>
    <row r="150691" ht="13.5" customHeight="1"/>
    <row r="150693" ht="13.5" customHeight="1"/>
    <row r="150695" ht="13.5" customHeight="1"/>
    <row r="150697" ht="13.5" customHeight="1"/>
    <row r="150699" ht="13.5" customHeight="1"/>
    <row r="150701" ht="13.5" customHeight="1"/>
    <row r="150703" ht="13.5" customHeight="1"/>
    <row r="150705" ht="13.5" customHeight="1"/>
    <row r="150707" ht="13.5" customHeight="1"/>
    <row r="150709" ht="13.5" customHeight="1"/>
    <row r="150711" ht="13.5" customHeight="1"/>
    <row r="150713" ht="13.5" customHeight="1"/>
    <row r="150715" ht="13.5" customHeight="1"/>
    <row r="150717" ht="13.5" customHeight="1"/>
    <row r="150719" ht="13.5" customHeight="1"/>
    <row r="150721" ht="13.5" customHeight="1"/>
    <row r="150723" ht="13.5" customHeight="1"/>
    <row r="150725" ht="13.5" customHeight="1"/>
    <row r="150727" ht="13.5" customHeight="1"/>
    <row r="150729" ht="13.5" customHeight="1"/>
    <row r="150731" ht="13.5" customHeight="1"/>
    <row r="150733" ht="13.5" customHeight="1"/>
    <row r="150735" ht="13.5" customHeight="1"/>
    <row r="150737" ht="13.5" customHeight="1"/>
    <row r="150739" ht="13.5" customHeight="1"/>
    <row r="150741" ht="13.5" customHeight="1"/>
    <row r="150743" ht="13.5" customHeight="1"/>
    <row r="150745" ht="13.5" customHeight="1"/>
    <row r="150747" ht="13.5" customHeight="1"/>
    <row r="150749" ht="13.5" customHeight="1"/>
    <row r="150751" ht="13.5" customHeight="1"/>
    <row r="150753" ht="13.5" customHeight="1"/>
    <row r="150755" ht="13.5" customHeight="1"/>
    <row r="150757" ht="13.5" customHeight="1"/>
    <row r="150759" ht="13.5" customHeight="1"/>
    <row r="150761" ht="13.5" customHeight="1"/>
    <row r="150763" ht="13.5" customHeight="1"/>
    <row r="150765" ht="13.5" customHeight="1"/>
    <row r="150767" ht="13.5" customHeight="1"/>
    <row r="150769" ht="13.5" customHeight="1"/>
    <row r="150771" ht="13.5" customHeight="1"/>
    <row r="150773" ht="13.5" customHeight="1"/>
    <row r="150775" ht="13.5" customHeight="1"/>
    <row r="150777" ht="13.5" customHeight="1"/>
    <row r="150779" ht="13.5" customHeight="1"/>
    <row r="150781" ht="13.5" customHeight="1"/>
    <row r="150783" ht="13.5" customHeight="1"/>
    <row r="150785" ht="13.5" customHeight="1"/>
    <row r="150787" ht="13.5" customHeight="1"/>
    <row r="150789" ht="13.5" customHeight="1"/>
    <row r="150791" ht="13.5" customHeight="1"/>
    <row r="150793" ht="13.5" customHeight="1"/>
    <row r="150795" ht="13.5" customHeight="1"/>
    <row r="150797" ht="13.5" customHeight="1"/>
    <row r="150799" ht="13.5" customHeight="1"/>
    <row r="150801" ht="13.5" customHeight="1"/>
    <row r="150803" ht="13.5" customHeight="1"/>
    <row r="150805" ht="13.5" customHeight="1"/>
    <row r="150807" ht="13.5" customHeight="1"/>
    <row r="150809" ht="13.5" customHeight="1"/>
    <row r="150811" ht="13.5" customHeight="1"/>
    <row r="150813" ht="13.5" customHeight="1"/>
    <row r="150815" ht="13.5" customHeight="1"/>
    <row r="150817" ht="13.5" customHeight="1"/>
    <row r="150819" ht="13.5" customHeight="1"/>
    <row r="150821" ht="13.5" customHeight="1"/>
    <row r="150823" ht="13.5" customHeight="1"/>
    <row r="150825" ht="13.5" customHeight="1"/>
    <row r="150827" ht="13.5" customHeight="1"/>
    <row r="150829" ht="13.5" customHeight="1"/>
    <row r="150831" ht="13.5" customHeight="1"/>
    <row r="150833" ht="13.5" customHeight="1"/>
    <row r="150835" ht="13.5" customHeight="1"/>
    <row r="150837" ht="13.5" customHeight="1"/>
    <row r="150839" ht="13.5" customHeight="1"/>
    <row r="150841" ht="13.5" customHeight="1"/>
    <row r="150843" ht="13.5" customHeight="1"/>
    <row r="150845" ht="13.5" customHeight="1"/>
    <row r="150847" ht="13.5" customHeight="1"/>
    <row r="150849" ht="13.5" customHeight="1"/>
    <row r="150851" ht="13.5" customHeight="1"/>
    <row r="150853" ht="13.5" customHeight="1"/>
    <row r="150855" ht="13.5" customHeight="1"/>
    <row r="150857" ht="13.5" customHeight="1"/>
    <row r="150859" ht="13.5" customHeight="1"/>
    <row r="150861" ht="13.5" customHeight="1"/>
    <row r="150863" ht="13.5" customHeight="1"/>
    <row r="150865" ht="13.5" customHeight="1"/>
    <row r="150867" ht="13.5" customHeight="1"/>
    <row r="150869" ht="13.5" customHeight="1"/>
    <row r="150871" ht="13.5" customHeight="1"/>
    <row r="150873" ht="13.5" customHeight="1"/>
    <row r="150875" ht="13.5" customHeight="1"/>
    <row r="150877" ht="13.5" customHeight="1"/>
    <row r="150879" ht="13.5" customHeight="1"/>
    <row r="150881" ht="13.5" customHeight="1"/>
    <row r="150883" ht="13.5" customHeight="1"/>
    <row r="150885" ht="13.5" customHeight="1"/>
    <row r="150887" ht="13.5" customHeight="1"/>
    <row r="150889" ht="13.5" customHeight="1"/>
    <row r="150891" ht="13.5" customHeight="1"/>
    <row r="150893" ht="13.5" customHeight="1"/>
    <row r="150895" ht="13.5" customHeight="1"/>
    <row r="150897" ht="13.5" customHeight="1"/>
    <row r="150899" ht="13.5" customHeight="1"/>
    <row r="150901" ht="13.5" customHeight="1"/>
    <row r="150903" ht="13.5" customHeight="1"/>
    <row r="150905" ht="13.5" customHeight="1"/>
    <row r="150907" ht="13.5" customHeight="1"/>
    <row r="150909" ht="13.5" customHeight="1"/>
    <row r="150911" ht="13.5" customHeight="1"/>
    <row r="150913" ht="13.5" customHeight="1"/>
    <row r="150915" ht="13.5" customHeight="1"/>
    <row r="150917" ht="13.5" customHeight="1"/>
    <row r="150919" ht="13.5" customHeight="1"/>
    <row r="150921" ht="13.5" customHeight="1"/>
    <row r="150923" ht="13.5" customHeight="1"/>
    <row r="150925" ht="13.5" customHeight="1"/>
    <row r="150927" ht="13.5" customHeight="1"/>
    <row r="150929" ht="13.5" customHeight="1"/>
    <row r="150931" ht="13.5" customHeight="1"/>
    <row r="150933" ht="13.5" customHeight="1"/>
    <row r="150935" ht="13.5" customHeight="1"/>
    <row r="150937" ht="13.5" customHeight="1"/>
    <row r="150939" ht="13.5" customHeight="1"/>
    <row r="150941" ht="13.5" customHeight="1"/>
    <row r="150943" ht="13.5" customHeight="1"/>
    <row r="150945" ht="13.5" customHeight="1"/>
    <row r="150947" ht="13.5" customHeight="1"/>
    <row r="150949" ht="13.5" customHeight="1"/>
    <row r="150951" ht="13.5" customHeight="1"/>
    <row r="150953" ht="13.5" customHeight="1"/>
    <row r="150955" ht="13.5" customHeight="1"/>
    <row r="150957" ht="13.5" customHeight="1"/>
    <row r="150959" ht="13.5" customHeight="1"/>
    <row r="150961" ht="13.5" customHeight="1"/>
    <row r="150963" ht="13.5" customHeight="1"/>
    <row r="150965" ht="13.5" customHeight="1"/>
    <row r="150967" ht="13.5" customHeight="1"/>
    <row r="150969" ht="13.5" customHeight="1"/>
    <row r="150971" ht="13.5" customHeight="1"/>
    <row r="150973" ht="13.5" customHeight="1"/>
    <row r="150975" ht="13.5" customHeight="1"/>
    <row r="150977" ht="13.5" customHeight="1"/>
    <row r="150979" ht="13.5" customHeight="1"/>
    <row r="150981" ht="13.5" customHeight="1"/>
    <row r="150983" ht="13.5" customHeight="1"/>
    <row r="150985" ht="13.5" customHeight="1"/>
    <row r="150987" ht="13.5" customHeight="1"/>
    <row r="150989" ht="13.5" customHeight="1"/>
    <row r="150991" ht="13.5" customHeight="1"/>
    <row r="150993" ht="13.5" customHeight="1"/>
    <row r="150995" ht="13.5" customHeight="1"/>
    <row r="150997" ht="13.5" customHeight="1"/>
    <row r="150999" ht="13.5" customHeight="1"/>
    <row r="151001" ht="13.5" customHeight="1"/>
    <row r="151003" ht="13.5" customHeight="1"/>
    <row r="151005" ht="13.5" customHeight="1"/>
    <row r="151007" ht="13.5" customHeight="1"/>
    <row r="151009" ht="13.5" customHeight="1"/>
    <row r="151011" ht="13.5" customHeight="1"/>
    <row r="151013" ht="13.5" customHeight="1"/>
    <row r="151015" ht="13.5" customHeight="1"/>
    <row r="151017" ht="13.5" customHeight="1"/>
    <row r="151019" ht="13.5" customHeight="1"/>
    <row r="151021" ht="13.5" customHeight="1"/>
    <row r="151023" ht="13.5" customHeight="1"/>
    <row r="151025" ht="13.5" customHeight="1"/>
    <row r="151027" ht="13.5" customHeight="1"/>
    <row r="151029" ht="13.5" customHeight="1"/>
    <row r="151031" ht="13.5" customHeight="1"/>
    <row r="151033" ht="13.5" customHeight="1"/>
    <row r="151035" ht="13.5" customHeight="1"/>
    <row r="151037" ht="13.5" customHeight="1"/>
    <row r="151039" ht="13.5" customHeight="1"/>
    <row r="151041" ht="13.5" customHeight="1"/>
    <row r="151043" ht="13.5" customHeight="1"/>
    <row r="151045" ht="13.5" customHeight="1"/>
    <row r="151047" ht="13.5" customHeight="1"/>
    <row r="151049" ht="13.5" customHeight="1"/>
    <row r="151051" ht="13.5" customHeight="1"/>
    <row r="151053" ht="13.5" customHeight="1"/>
    <row r="151055" ht="13.5" customHeight="1"/>
    <row r="151057" ht="13.5" customHeight="1"/>
    <row r="151059" ht="13.5" customHeight="1"/>
    <row r="151061" ht="13.5" customHeight="1"/>
    <row r="151063" ht="13.5" customHeight="1"/>
    <row r="151065" ht="13.5" customHeight="1"/>
    <row r="151067" ht="13.5" customHeight="1"/>
    <row r="151069" ht="13.5" customHeight="1"/>
    <row r="151071" ht="13.5" customHeight="1"/>
    <row r="151073" ht="13.5" customHeight="1"/>
    <row r="151075" ht="13.5" customHeight="1"/>
    <row r="151077" ht="13.5" customHeight="1"/>
    <row r="151079" ht="13.5" customHeight="1"/>
    <row r="151081" ht="13.5" customHeight="1"/>
    <row r="151083" ht="13.5" customHeight="1"/>
    <row r="151085" ht="13.5" customHeight="1"/>
    <row r="151087" ht="13.5" customHeight="1"/>
    <row r="151089" ht="13.5" customHeight="1"/>
    <row r="151091" ht="13.5" customHeight="1"/>
    <row r="151093" ht="13.5" customHeight="1"/>
    <row r="151095" ht="13.5" customHeight="1"/>
    <row r="151097" ht="13.5" customHeight="1"/>
    <row r="151099" ht="13.5" customHeight="1"/>
    <row r="151101" ht="13.5" customHeight="1"/>
    <row r="151103" ht="13.5" customHeight="1"/>
    <row r="151105" ht="13.5" customHeight="1"/>
    <row r="151107" ht="13.5" customHeight="1"/>
    <row r="151109" ht="13.5" customHeight="1"/>
    <row r="151111" ht="13.5" customHeight="1"/>
    <row r="151113" ht="13.5" customHeight="1"/>
    <row r="151115" ht="13.5" customHeight="1"/>
    <row r="151117" ht="13.5" customHeight="1"/>
    <row r="151119" ht="13.5" customHeight="1"/>
    <row r="151121" ht="13.5" customHeight="1"/>
    <row r="151123" ht="13.5" customHeight="1"/>
    <row r="151125" ht="13.5" customHeight="1"/>
    <row r="151127" ht="13.5" customHeight="1"/>
    <row r="151129" ht="13.5" customHeight="1"/>
    <row r="151131" ht="13.5" customHeight="1"/>
    <row r="151133" ht="13.5" customHeight="1"/>
    <row r="151135" ht="13.5" customHeight="1"/>
    <row r="151137" ht="13.5" customHeight="1"/>
    <row r="151139" ht="13.5" customHeight="1"/>
    <row r="151141" ht="13.5" customHeight="1"/>
    <row r="151143" ht="13.5" customHeight="1"/>
    <row r="151145" ht="13.5" customHeight="1"/>
    <row r="151147" ht="13.5" customHeight="1"/>
    <row r="151149" ht="13.5" customHeight="1"/>
    <row r="151151" ht="13.5" customHeight="1"/>
    <row r="151153" ht="13.5" customHeight="1"/>
    <row r="151155" ht="13.5" customHeight="1"/>
    <row r="151157" ht="13.5" customHeight="1"/>
    <row r="151159" ht="13.5" customHeight="1"/>
    <row r="151161" ht="13.5" customHeight="1"/>
    <row r="151163" ht="13.5" customHeight="1"/>
    <row r="151165" ht="13.5" customHeight="1"/>
    <row r="151167" ht="13.5" customHeight="1"/>
    <row r="151169" ht="13.5" customHeight="1"/>
    <row r="151171" ht="13.5" customHeight="1"/>
    <row r="151173" ht="13.5" customHeight="1"/>
    <row r="151175" ht="13.5" customHeight="1"/>
    <row r="151177" ht="13.5" customHeight="1"/>
    <row r="151179" ht="13.5" customHeight="1"/>
    <row r="151181" ht="13.5" customHeight="1"/>
    <row r="151183" ht="13.5" customHeight="1"/>
    <row r="151185" ht="13.5" customHeight="1"/>
    <row r="151187" ht="13.5" customHeight="1"/>
    <row r="151189" ht="13.5" customHeight="1"/>
    <row r="151191" ht="13.5" customHeight="1"/>
    <row r="151193" ht="13.5" customHeight="1"/>
    <row r="151195" ht="13.5" customHeight="1"/>
    <row r="151197" ht="13.5" customHeight="1"/>
    <row r="151199" ht="13.5" customHeight="1"/>
    <row r="151201" ht="13.5" customHeight="1"/>
    <row r="151203" ht="13.5" customHeight="1"/>
    <row r="151205" ht="13.5" customHeight="1"/>
    <row r="151207" ht="13.5" customHeight="1"/>
    <row r="151209" ht="13.5" customHeight="1"/>
    <row r="151211" ht="13.5" customHeight="1"/>
    <row r="151213" ht="13.5" customHeight="1"/>
    <row r="151215" ht="13.5" customHeight="1"/>
    <row r="151217" ht="13.5" customHeight="1"/>
    <row r="151219" ht="13.5" customHeight="1"/>
    <row r="151221" ht="13.5" customHeight="1"/>
    <row r="151223" ht="13.5" customHeight="1"/>
    <row r="151225" ht="13.5" customHeight="1"/>
    <row r="151227" ht="13.5" customHeight="1"/>
    <row r="151229" ht="13.5" customHeight="1"/>
    <row r="151231" ht="13.5" customHeight="1"/>
    <row r="151233" ht="13.5" customHeight="1"/>
    <row r="151235" ht="13.5" customHeight="1"/>
    <row r="151237" ht="13.5" customHeight="1"/>
    <row r="151239" ht="13.5" customHeight="1"/>
    <row r="151241" ht="13.5" customHeight="1"/>
    <row r="151243" ht="13.5" customHeight="1"/>
    <row r="151245" ht="13.5" customHeight="1"/>
    <row r="151247" ht="13.5" customHeight="1"/>
    <row r="151249" ht="13.5" customHeight="1"/>
    <row r="151251" ht="13.5" customHeight="1"/>
    <row r="151253" ht="13.5" customHeight="1"/>
    <row r="151255" ht="13.5" customHeight="1"/>
    <row r="151257" ht="13.5" customHeight="1"/>
    <row r="151259" ht="13.5" customHeight="1"/>
    <row r="151261" ht="13.5" customHeight="1"/>
    <row r="151263" ht="13.5" customHeight="1"/>
    <row r="151265" ht="13.5" customHeight="1"/>
    <row r="151267" ht="13.5" customHeight="1"/>
    <row r="151269" ht="13.5" customHeight="1"/>
    <row r="151271" ht="13.5" customHeight="1"/>
    <row r="151273" ht="13.5" customHeight="1"/>
    <row r="151275" ht="13.5" customHeight="1"/>
    <row r="151277" ht="13.5" customHeight="1"/>
    <row r="151279" ht="13.5" customHeight="1"/>
    <row r="151281" ht="13.5" customHeight="1"/>
    <row r="151283" ht="13.5" customHeight="1"/>
    <row r="151285" ht="13.5" customHeight="1"/>
    <row r="151287" ht="13.5" customHeight="1"/>
    <row r="151289" ht="13.5" customHeight="1"/>
    <row r="151291" ht="13.5" customHeight="1"/>
    <row r="151293" ht="13.5" customHeight="1"/>
    <row r="151295" ht="13.5" customHeight="1"/>
    <row r="151297" ht="13.5" customHeight="1"/>
    <row r="151299" ht="13.5" customHeight="1"/>
    <row r="151301" ht="13.5" customHeight="1"/>
    <row r="151303" ht="13.5" customHeight="1"/>
    <row r="151305" ht="13.5" customHeight="1"/>
    <row r="151307" ht="13.5" customHeight="1"/>
    <row r="151309" ht="13.5" customHeight="1"/>
    <row r="151311" ht="13.5" customHeight="1"/>
    <row r="151313" ht="13.5" customHeight="1"/>
    <row r="151315" ht="13.5" customHeight="1"/>
    <row r="151317" ht="13.5" customHeight="1"/>
    <row r="151319" ht="13.5" customHeight="1"/>
    <row r="151321" ht="13.5" customHeight="1"/>
    <row r="151323" ht="13.5" customHeight="1"/>
    <row r="151325" ht="13.5" customHeight="1"/>
    <row r="151327" ht="13.5" customHeight="1"/>
    <row r="151329" ht="13.5" customHeight="1"/>
    <row r="151331" ht="13.5" customHeight="1"/>
    <row r="151333" ht="13.5" customHeight="1"/>
    <row r="151335" ht="13.5" customHeight="1"/>
    <row r="151337" ht="13.5" customHeight="1"/>
    <row r="151339" ht="13.5" customHeight="1"/>
    <row r="151341" ht="13.5" customHeight="1"/>
    <row r="151343" ht="13.5" customHeight="1"/>
    <row r="151345" ht="13.5" customHeight="1"/>
    <row r="151347" ht="13.5" customHeight="1"/>
    <row r="151349" ht="13.5" customHeight="1"/>
    <row r="151351" ht="13.5" customHeight="1"/>
    <row r="151353" ht="13.5" customHeight="1"/>
    <row r="151355" ht="13.5" customHeight="1"/>
    <row r="151357" ht="13.5" customHeight="1"/>
    <row r="151359" ht="13.5" customHeight="1"/>
    <row r="151361" ht="13.5" customHeight="1"/>
    <row r="151363" ht="13.5" customHeight="1"/>
    <row r="151365" ht="13.5" customHeight="1"/>
    <row r="151367" ht="13.5" customHeight="1"/>
    <row r="151369" ht="13.5" customHeight="1"/>
    <row r="151371" ht="13.5" customHeight="1"/>
    <row r="151373" ht="13.5" customHeight="1"/>
    <row r="151375" ht="13.5" customHeight="1"/>
    <row r="151377" ht="13.5" customHeight="1"/>
    <row r="151379" ht="13.5" customHeight="1"/>
    <row r="151381" ht="13.5" customHeight="1"/>
    <row r="151383" ht="13.5" customHeight="1"/>
    <row r="151385" ht="13.5" customHeight="1"/>
    <row r="151387" ht="13.5" customHeight="1"/>
    <row r="151389" ht="13.5" customHeight="1"/>
    <row r="151391" ht="13.5" customHeight="1"/>
    <row r="151393" ht="13.5" customHeight="1"/>
    <row r="151395" ht="13.5" customHeight="1"/>
    <row r="151397" ht="13.5" customHeight="1"/>
    <row r="151399" ht="13.5" customHeight="1"/>
    <row r="151401" ht="13.5" customHeight="1"/>
    <row r="151403" ht="13.5" customHeight="1"/>
    <row r="151405" ht="13.5" customHeight="1"/>
    <row r="151407" ht="13.5" customHeight="1"/>
    <row r="151409" ht="13.5" customHeight="1"/>
    <row r="151411" ht="13.5" customHeight="1"/>
    <row r="151413" ht="13.5" customHeight="1"/>
    <row r="151415" ht="13.5" customHeight="1"/>
    <row r="151417" ht="13.5" customHeight="1"/>
    <row r="151419" ht="13.5" customHeight="1"/>
    <row r="151421" ht="13.5" customHeight="1"/>
    <row r="151423" ht="13.5" customHeight="1"/>
    <row r="151425" ht="13.5" customHeight="1"/>
    <row r="151427" ht="13.5" customHeight="1"/>
    <row r="151429" ht="13.5" customHeight="1"/>
    <row r="151431" ht="13.5" customHeight="1"/>
    <row r="151433" ht="13.5" customHeight="1"/>
    <row r="151435" ht="13.5" customHeight="1"/>
    <row r="151437" ht="13.5" customHeight="1"/>
    <row r="151439" ht="13.5" customHeight="1"/>
    <row r="151441" ht="13.5" customHeight="1"/>
    <row r="151443" ht="13.5" customHeight="1"/>
    <row r="151445" ht="13.5" customHeight="1"/>
    <row r="151447" ht="13.5" customHeight="1"/>
    <row r="151449" ht="13.5" customHeight="1"/>
    <row r="151451" ht="13.5" customHeight="1"/>
    <row r="151453" ht="13.5" customHeight="1"/>
    <row r="151455" ht="13.5" customHeight="1"/>
    <row r="151457" ht="13.5" customHeight="1"/>
    <row r="151459" ht="13.5" customHeight="1"/>
    <row r="151461" ht="13.5" customHeight="1"/>
    <row r="151463" ht="13.5" customHeight="1"/>
    <row r="151465" ht="13.5" customHeight="1"/>
    <row r="151467" ht="13.5" customHeight="1"/>
    <row r="151469" ht="13.5" customHeight="1"/>
    <row r="151471" ht="13.5" customHeight="1"/>
    <row r="151473" ht="13.5" customHeight="1"/>
    <row r="151475" ht="13.5" customHeight="1"/>
    <row r="151477" ht="13.5" customHeight="1"/>
    <row r="151479" ht="13.5" customHeight="1"/>
    <row r="151481" ht="13.5" customHeight="1"/>
    <row r="151483" ht="13.5" customHeight="1"/>
    <row r="151485" ht="13.5" customHeight="1"/>
    <row r="151487" ht="13.5" customHeight="1"/>
    <row r="151489" ht="13.5" customHeight="1"/>
    <row r="151491" ht="13.5" customHeight="1"/>
    <row r="151493" ht="13.5" customHeight="1"/>
    <row r="151495" ht="13.5" customHeight="1"/>
    <row r="151497" ht="13.5" customHeight="1"/>
    <row r="151499" ht="13.5" customHeight="1"/>
    <row r="151501" ht="13.5" customHeight="1"/>
    <row r="151503" ht="13.5" customHeight="1"/>
    <row r="151505" ht="13.5" customHeight="1"/>
    <row r="151507" ht="13.5" customHeight="1"/>
    <row r="151509" ht="13.5" customHeight="1"/>
    <row r="151511" ht="13.5" customHeight="1"/>
    <row r="151513" ht="13.5" customHeight="1"/>
    <row r="151515" ht="13.5" customHeight="1"/>
    <row r="151517" ht="13.5" customHeight="1"/>
    <row r="151519" ht="13.5" customHeight="1"/>
    <row r="151521" ht="13.5" customHeight="1"/>
    <row r="151523" ht="13.5" customHeight="1"/>
    <row r="151525" ht="13.5" customHeight="1"/>
    <row r="151527" ht="13.5" customHeight="1"/>
    <row r="151529" ht="13.5" customHeight="1"/>
    <row r="151531" ht="13.5" customHeight="1"/>
    <row r="151533" ht="13.5" customHeight="1"/>
    <row r="151535" ht="13.5" customHeight="1"/>
    <row r="151537" ht="13.5" customHeight="1"/>
    <row r="151539" ht="13.5" customHeight="1"/>
    <row r="151541" ht="13.5" customHeight="1"/>
    <row r="151543" ht="13.5" customHeight="1"/>
    <row r="151545" ht="13.5" customHeight="1"/>
    <row r="151547" ht="13.5" customHeight="1"/>
    <row r="151549" ht="13.5" customHeight="1"/>
    <row r="151551" ht="13.5" customHeight="1"/>
    <row r="151553" ht="13.5" customHeight="1"/>
    <row r="151555" ht="13.5" customHeight="1"/>
    <row r="151557" ht="13.5" customHeight="1"/>
    <row r="151559" ht="13.5" customHeight="1"/>
    <row r="151561" ht="13.5" customHeight="1"/>
    <row r="151563" ht="13.5" customHeight="1"/>
    <row r="151565" ht="13.5" customHeight="1"/>
    <row r="151567" ht="13.5" customHeight="1"/>
    <row r="151569" ht="13.5" customHeight="1"/>
    <row r="151571" ht="13.5" customHeight="1"/>
    <row r="151573" ht="13.5" customHeight="1"/>
    <row r="151575" ht="13.5" customHeight="1"/>
    <row r="151577" ht="13.5" customHeight="1"/>
    <row r="151579" ht="13.5" customHeight="1"/>
    <row r="151581" ht="13.5" customHeight="1"/>
    <row r="151583" ht="13.5" customHeight="1"/>
    <row r="151585" ht="13.5" customHeight="1"/>
    <row r="151587" ht="13.5" customHeight="1"/>
    <row r="151589" ht="13.5" customHeight="1"/>
    <row r="151591" ht="13.5" customHeight="1"/>
    <row r="151593" ht="13.5" customHeight="1"/>
    <row r="151595" ht="13.5" customHeight="1"/>
    <row r="151597" ht="13.5" customHeight="1"/>
    <row r="151599" ht="13.5" customHeight="1"/>
    <row r="151601" ht="13.5" customHeight="1"/>
    <row r="151603" ht="13.5" customHeight="1"/>
    <row r="151605" ht="13.5" customHeight="1"/>
    <row r="151607" ht="13.5" customHeight="1"/>
    <row r="151609" ht="13.5" customHeight="1"/>
    <row r="151611" ht="13.5" customHeight="1"/>
    <row r="151613" ht="13.5" customHeight="1"/>
    <row r="151615" ht="13.5" customHeight="1"/>
    <row r="151617" ht="13.5" customHeight="1"/>
    <row r="151619" ht="13.5" customHeight="1"/>
    <row r="151621" ht="13.5" customHeight="1"/>
    <row r="151623" ht="13.5" customHeight="1"/>
    <row r="151625" ht="13.5" customHeight="1"/>
    <row r="151627" ht="13.5" customHeight="1"/>
    <row r="151629" ht="13.5" customHeight="1"/>
    <row r="151631" ht="13.5" customHeight="1"/>
    <row r="151633" ht="13.5" customHeight="1"/>
    <row r="151635" ht="13.5" customHeight="1"/>
    <row r="151637" ht="13.5" customHeight="1"/>
    <row r="151639" ht="13.5" customHeight="1"/>
    <row r="151641" ht="13.5" customHeight="1"/>
    <row r="151643" ht="13.5" customHeight="1"/>
    <row r="151645" ht="13.5" customHeight="1"/>
    <row r="151647" ht="13.5" customHeight="1"/>
    <row r="151649" ht="13.5" customHeight="1"/>
    <row r="151651" ht="13.5" customHeight="1"/>
    <row r="151653" ht="13.5" customHeight="1"/>
    <row r="151655" ht="13.5" customHeight="1"/>
    <row r="151657" ht="13.5" customHeight="1"/>
    <row r="151659" ht="13.5" customHeight="1"/>
    <row r="151661" ht="13.5" customHeight="1"/>
    <row r="151663" ht="13.5" customHeight="1"/>
    <row r="151665" ht="13.5" customHeight="1"/>
    <row r="151667" ht="13.5" customHeight="1"/>
    <row r="151669" ht="13.5" customHeight="1"/>
    <row r="151671" ht="13.5" customHeight="1"/>
    <row r="151673" ht="13.5" customHeight="1"/>
    <row r="151675" ht="13.5" customHeight="1"/>
    <row r="151677" ht="13.5" customHeight="1"/>
    <row r="151679" ht="13.5" customHeight="1"/>
    <row r="151681" ht="13.5" customHeight="1"/>
    <row r="151683" ht="13.5" customHeight="1"/>
    <row r="151685" ht="13.5" customHeight="1"/>
    <row r="151687" ht="13.5" customHeight="1"/>
    <row r="151689" ht="13.5" customHeight="1"/>
    <row r="151691" ht="13.5" customHeight="1"/>
    <row r="151693" ht="13.5" customHeight="1"/>
    <row r="151695" ht="13.5" customHeight="1"/>
    <row r="151697" ht="13.5" customHeight="1"/>
    <row r="151699" ht="13.5" customHeight="1"/>
    <row r="151701" ht="13.5" customHeight="1"/>
    <row r="151703" ht="13.5" customHeight="1"/>
    <row r="151705" ht="13.5" customHeight="1"/>
    <row r="151707" ht="13.5" customHeight="1"/>
    <row r="151709" ht="13.5" customHeight="1"/>
    <row r="151711" ht="13.5" customHeight="1"/>
    <row r="151713" ht="13.5" customHeight="1"/>
    <row r="151715" ht="13.5" customHeight="1"/>
    <row r="151717" ht="13.5" customHeight="1"/>
    <row r="151719" ht="13.5" customHeight="1"/>
    <row r="151721" ht="13.5" customHeight="1"/>
    <row r="151723" ht="13.5" customHeight="1"/>
    <row r="151725" ht="13.5" customHeight="1"/>
    <row r="151727" ht="13.5" customHeight="1"/>
    <row r="151729" ht="13.5" customHeight="1"/>
    <row r="151731" ht="13.5" customHeight="1"/>
    <row r="151733" ht="13.5" customHeight="1"/>
    <row r="151735" ht="13.5" customHeight="1"/>
    <row r="151737" ht="13.5" customHeight="1"/>
    <row r="151739" ht="13.5" customHeight="1"/>
    <row r="151741" ht="13.5" customHeight="1"/>
    <row r="151743" ht="13.5" customHeight="1"/>
    <row r="151745" ht="13.5" customHeight="1"/>
    <row r="151747" ht="13.5" customHeight="1"/>
    <row r="151749" ht="13.5" customHeight="1"/>
    <row r="151751" ht="13.5" customHeight="1"/>
    <row r="151753" ht="13.5" customHeight="1"/>
    <row r="151755" ht="13.5" customHeight="1"/>
    <row r="151757" ht="13.5" customHeight="1"/>
    <row r="151759" ht="13.5" customHeight="1"/>
    <row r="151761" ht="13.5" customHeight="1"/>
    <row r="151763" ht="13.5" customHeight="1"/>
    <row r="151765" ht="13.5" customHeight="1"/>
    <row r="151767" ht="13.5" customHeight="1"/>
    <row r="151769" ht="13.5" customHeight="1"/>
    <row r="151771" ht="13.5" customHeight="1"/>
    <row r="151773" ht="13.5" customHeight="1"/>
    <row r="151775" ht="13.5" customHeight="1"/>
    <row r="151777" ht="13.5" customHeight="1"/>
    <row r="151779" ht="13.5" customHeight="1"/>
    <row r="151781" ht="13.5" customHeight="1"/>
    <row r="151783" ht="13.5" customHeight="1"/>
    <row r="151785" ht="13.5" customHeight="1"/>
    <row r="151787" ht="13.5" customHeight="1"/>
    <row r="151789" ht="13.5" customHeight="1"/>
    <row r="151791" ht="13.5" customHeight="1"/>
    <row r="151793" ht="13.5" customHeight="1"/>
    <row r="151795" ht="13.5" customHeight="1"/>
    <row r="151797" ht="13.5" customHeight="1"/>
    <row r="151799" ht="13.5" customHeight="1"/>
    <row r="151801" ht="13.5" customHeight="1"/>
    <row r="151803" ht="13.5" customHeight="1"/>
    <row r="151805" ht="13.5" customHeight="1"/>
    <row r="151807" ht="13.5" customHeight="1"/>
    <row r="151809" ht="13.5" customHeight="1"/>
    <row r="151811" ht="13.5" customHeight="1"/>
    <row r="151813" ht="13.5" customHeight="1"/>
    <row r="151815" ht="13.5" customHeight="1"/>
    <row r="151817" ht="13.5" customHeight="1"/>
    <row r="151819" ht="13.5" customHeight="1"/>
    <row r="151821" ht="13.5" customHeight="1"/>
    <row r="151823" ht="13.5" customHeight="1"/>
    <row r="151825" ht="13.5" customHeight="1"/>
    <row r="151827" ht="13.5" customHeight="1"/>
    <row r="151829" ht="13.5" customHeight="1"/>
    <row r="151831" ht="13.5" customHeight="1"/>
    <row r="151833" ht="13.5" customHeight="1"/>
    <row r="151835" ht="13.5" customHeight="1"/>
    <row r="151837" ht="13.5" customHeight="1"/>
    <row r="151839" ht="13.5" customHeight="1"/>
    <row r="151841" ht="13.5" customHeight="1"/>
    <row r="151843" ht="13.5" customHeight="1"/>
    <row r="151845" ht="13.5" customHeight="1"/>
    <row r="151847" ht="13.5" customHeight="1"/>
    <row r="151849" ht="13.5" customHeight="1"/>
    <row r="151851" ht="13.5" customHeight="1"/>
    <row r="151853" ht="13.5" customHeight="1"/>
    <row r="151855" ht="13.5" customHeight="1"/>
    <row r="151857" ht="13.5" customHeight="1"/>
    <row r="151859" ht="13.5" customHeight="1"/>
    <row r="151861" ht="13.5" customHeight="1"/>
    <row r="151863" ht="13.5" customHeight="1"/>
    <row r="151865" ht="13.5" customHeight="1"/>
    <row r="151867" ht="13.5" customHeight="1"/>
    <row r="151869" ht="13.5" customHeight="1"/>
    <row r="151871" ht="13.5" customHeight="1"/>
    <row r="151873" ht="13.5" customHeight="1"/>
    <row r="151875" ht="13.5" customHeight="1"/>
    <row r="151877" ht="13.5" customHeight="1"/>
    <row r="151879" ht="13.5" customHeight="1"/>
    <row r="151881" ht="13.5" customHeight="1"/>
    <row r="151883" ht="13.5" customHeight="1"/>
    <row r="151885" ht="13.5" customHeight="1"/>
    <row r="151887" ht="13.5" customHeight="1"/>
    <row r="151889" ht="13.5" customHeight="1"/>
    <row r="151891" ht="13.5" customHeight="1"/>
    <row r="151893" ht="13.5" customHeight="1"/>
    <row r="151895" ht="13.5" customHeight="1"/>
    <row r="151897" ht="13.5" customHeight="1"/>
    <row r="151899" ht="13.5" customHeight="1"/>
    <row r="151901" ht="13.5" customHeight="1"/>
    <row r="151903" ht="13.5" customHeight="1"/>
    <row r="151905" ht="13.5" customHeight="1"/>
    <row r="151907" ht="13.5" customHeight="1"/>
    <row r="151909" ht="13.5" customHeight="1"/>
    <row r="151911" ht="13.5" customHeight="1"/>
    <row r="151913" ht="13.5" customHeight="1"/>
    <row r="151915" ht="13.5" customHeight="1"/>
    <row r="151917" ht="13.5" customHeight="1"/>
    <row r="151919" ht="13.5" customHeight="1"/>
    <row r="151921" ht="13.5" customHeight="1"/>
    <row r="151923" ht="13.5" customHeight="1"/>
    <row r="151925" ht="13.5" customHeight="1"/>
    <row r="151927" ht="13.5" customHeight="1"/>
    <row r="151929" ht="13.5" customHeight="1"/>
    <row r="151931" ht="13.5" customHeight="1"/>
    <row r="151933" ht="13.5" customHeight="1"/>
    <row r="151935" ht="13.5" customHeight="1"/>
    <row r="151937" ht="13.5" customHeight="1"/>
    <row r="151939" ht="13.5" customHeight="1"/>
    <row r="151941" ht="13.5" customHeight="1"/>
    <row r="151943" ht="13.5" customHeight="1"/>
    <row r="151945" ht="13.5" customHeight="1"/>
    <row r="151947" ht="13.5" customHeight="1"/>
    <row r="151949" ht="13.5" customHeight="1"/>
    <row r="151951" ht="13.5" customHeight="1"/>
    <row r="151953" ht="13.5" customHeight="1"/>
    <row r="151955" ht="13.5" customHeight="1"/>
    <row r="151957" ht="13.5" customHeight="1"/>
    <row r="151959" ht="13.5" customHeight="1"/>
    <row r="151961" ht="13.5" customHeight="1"/>
    <row r="151963" ht="13.5" customHeight="1"/>
    <row r="151965" ht="13.5" customHeight="1"/>
    <row r="151967" ht="13.5" customHeight="1"/>
    <row r="151969" ht="13.5" customHeight="1"/>
    <row r="151971" ht="13.5" customHeight="1"/>
    <row r="151973" ht="13.5" customHeight="1"/>
    <row r="151975" ht="13.5" customHeight="1"/>
    <row r="151977" ht="13.5" customHeight="1"/>
    <row r="151979" ht="13.5" customHeight="1"/>
    <row r="151981" ht="13.5" customHeight="1"/>
    <row r="151983" ht="13.5" customHeight="1"/>
    <row r="151985" ht="13.5" customHeight="1"/>
    <row r="151987" ht="13.5" customHeight="1"/>
    <row r="151989" ht="13.5" customHeight="1"/>
    <row r="151991" ht="13.5" customHeight="1"/>
    <row r="151993" ht="13.5" customHeight="1"/>
    <row r="151995" ht="13.5" customHeight="1"/>
    <row r="151997" ht="13.5" customHeight="1"/>
    <row r="151999" ht="13.5" customHeight="1"/>
    <row r="152001" ht="13.5" customHeight="1"/>
    <row r="152003" ht="13.5" customHeight="1"/>
    <row r="152005" ht="13.5" customHeight="1"/>
    <row r="152007" ht="13.5" customHeight="1"/>
    <row r="152009" ht="13.5" customHeight="1"/>
    <row r="152011" ht="13.5" customHeight="1"/>
    <row r="152013" ht="13.5" customHeight="1"/>
    <row r="152015" ht="13.5" customHeight="1"/>
    <row r="152017" ht="13.5" customHeight="1"/>
    <row r="152019" ht="13.5" customHeight="1"/>
    <row r="152021" ht="13.5" customHeight="1"/>
    <row r="152023" ht="13.5" customHeight="1"/>
    <row r="152025" ht="13.5" customHeight="1"/>
    <row r="152027" ht="13.5" customHeight="1"/>
    <row r="152029" ht="13.5" customHeight="1"/>
    <row r="152031" ht="13.5" customHeight="1"/>
    <row r="152033" ht="13.5" customHeight="1"/>
    <row r="152035" ht="13.5" customHeight="1"/>
    <row r="152037" ht="13.5" customHeight="1"/>
    <row r="152039" ht="13.5" customHeight="1"/>
    <row r="152041" ht="13.5" customHeight="1"/>
    <row r="152043" ht="13.5" customHeight="1"/>
    <row r="152045" ht="13.5" customHeight="1"/>
    <row r="152047" ht="13.5" customHeight="1"/>
    <row r="152049" ht="13.5" customHeight="1"/>
    <row r="152051" ht="13.5" customHeight="1"/>
    <row r="152053" ht="13.5" customHeight="1"/>
    <row r="152055" ht="13.5" customHeight="1"/>
    <row r="152057" ht="13.5" customHeight="1"/>
    <row r="152059" ht="13.5" customHeight="1"/>
    <row r="152061" ht="13.5" customHeight="1"/>
    <row r="152063" ht="13.5" customHeight="1"/>
    <row r="152065" ht="13.5" customHeight="1"/>
    <row r="152067" ht="13.5" customHeight="1"/>
    <row r="152069" ht="13.5" customHeight="1"/>
    <row r="152071" ht="13.5" customHeight="1"/>
    <row r="152073" ht="13.5" customHeight="1"/>
    <row r="152075" ht="13.5" customHeight="1"/>
    <row r="152077" ht="13.5" customHeight="1"/>
    <row r="152079" ht="13.5" customHeight="1"/>
    <row r="152081" ht="13.5" customHeight="1"/>
    <row r="152083" ht="13.5" customHeight="1"/>
    <row r="152085" ht="13.5" customHeight="1"/>
    <row r="152087" ht="13.5" customHeight="1"/>
    <row r="152089" ht="13.5" customHeight="1"/>
    <row r="152091" ht="13.5" customHeight="1"/>
    <row r="152093" ht="13.5" customHeight="1"/>
    <row r="152095" ht="13.5" customHeight="1"/>
    <row r="152097" ht="13.5" customHeight="1"/>
    <row r="152099" ht="13.5" customHeight="1"/>
    <row r="152101" ht="13.5" customHeight="1"/>
    <row r="152103" ht="13.5" customHeight="1"/>
    <row r="152105" ht="13.5" customHeight="1"/>
    <row r="152107" ht="13.5" customHeight="1"/>
    <row r="152109" ht="13.5" customHeight="1"/>
    <row r="152111" ht="13.5" customHeight="1"/>
    <row r="152113" ht="13.5" customHeight="1"/>
    <row r="152115" ht="13.5" customHeight="1"/>
    <row r="152117" ht="13.5" customHeight="1"/>
    <row r="152119" ht="13.5" customHeight="1"/>
    <row r="152121" ht="13.5" customHeight="1"/>
    <row r="152123" ht="13.5" customHeight="1"/>
    <row r="152125" ht="13.5" customHeight="1"/>
    <row r="152127" ht="13.5" customHeight="1"/>
    <row r="152129" ht="13.5" customHeight="1"/>
    <row r="152131" ht="13.5" customHeight="1"/>
    <row r="152133" ht="13.5" customHeight="1"/>
    <row r="152135" ht="13.5" customHeight="1"/>
    <row r="152137" ht="13.5" customHeight="1"/>
    <row r="152139" ht="13.5" customHeight="1"/>
    <row r="152141" ht="13.5" customHeight="1"/>
    <row r="152143" ht="13.5" customHeight="1"/>
    <row r="152145" ht="13.5" customHeight="1"/>
    <row r="152147" ht="13.5" customHeight="1"/>
    <row r="152149" ht="13.5" customHeight="1"/>
    <row r="152151" ht="13.5" customHeight="1"/>
    <row r="152153" ht="13.5" customHeight="1"/>
    <row r="152155" ht="13.5" customHeight="1"/>
    <row r="152157" ht="13.5" customHeight="1"/>
    <row r="152159" ht="13.5" customHeight="1"/>
    <row r="152161" ht="13.5" customHeight="1"/>
    <row r="152163" ht="13.5" customHeight="1"/>
    <row r="152165" ht="13.5" customHeight="1"/>
    <row r="152167" ht="13.5" customHeight="1"/>
    <row r="152169" ht="13.5" customHeight="1"/>
    <row r="152171" ht="13.5" customHeight="1"/>
    <row r="152173" ht="13.5" customHeight="1"/>
    <row r="152175" ht="13.5" customHeight="1"/>
    <row r="152177" ht="13.5" customHeight="1"/>
    <row r="152179" ht="13.5" customHeight="1"/>
    <row r="152181" ht="13.5" customHeight="1"/>
    <row r="152183" ht="13.5" customHeight="1"/>
    <row r="152185" ht="13.5" customHeight="1"/>
    <row r="152187" ht="13.5" customHeight="1"/>
    <row r="152189" ht="13.5" customHeight="1"/>
    <row r="152191" ht="13.5" customHeight="1"/>
    <row r="152193" ht="13.5" customHeight="1"/>
    <row r="152195" ht="13.5" customHeight="1"/>
    <row r="152197" ht="13.5" customHeight="1"/>
    <row r="152199" ht="13.5" customHeight="1"/>
    <row r="152201" ht="13.5" customHeight="1"/>
    <row r="152203" ht="13.5" customHeight="1"/>
    <row r="152205" ht="13.5" customHeight="1"/>
    <row r="152207" ht="13.5" customHeight="1"/>
    <row r="152209" ht="13.5" customHeight="1"/>
    <row r="152211" ht="13.5" customHeight="1"/>
    <row r="152213" ht="13.5" customHeight="1"/>
    <row r="152215" ht="13.5" customHeight="1"/>
    <row r="152217" ht="13.5" customHeight="1"/>
    <row r="152219" ht="13.5" customHeight="1"/>
    <row r="152221" ht="13.5" customHeight="1"/>
    <row r="152223" ht="13.5" customHeight="1"/>
    <row r="152225" ht="13.5" customHeight="1"/>
    <row r="152227" ht="13.5" customHeight="1"/>
    <row r="152229" ht="13.5" customHeight="1"/>
    <row r="152231" ht="13.5" customHeight="1"/>
    <row r="152233" ht="13.5" customHeight="1"/>
    <row r="152235" ht="13.5" customHeight="1"/>
    <row r="152237" ht="13.5" customHeight="1"/>
    <row r="152239" ht="13.5" customHeight="1"/>
    <row r="152241" ht="13.5" customHeight="1"/>
    <row r="152243" ht="13.5" customHeight="1"/>
    <row r="152245" ht="13.5" customHeight="1"/>
    <row r="152247" ht="13.5" customHeight="1"/>
    <row r="152249" ht="13.5" customHeight="1"/>
    <row r="152251" ht="13.5" customHeight="1"/>
    <row r="152253" ht="13.5" customHeight="1"/>
    <row r="152255" ht="13.5" customHeight="1"/>
    <row r="152257" ht="13.5" customHeight="1"/>
    <row r="152259" ht="13.5" customHeight="1"/>
    <row r="152261" ht="13.5" customHeight="1"/>
    <row r="152263" ht="13.5" customHeight="1"/>
    <row r="152265" ht="13.5" customHeight="1"/>
    <row r="152267" ht="13.5" customHeight="1"/>
    <row r="152269" ht="13.5" customHeight="1"/>
    <row r="152271" ht="13.5" customHeight="1"/>
    <row r="152273" ht="13.5" customHeight="1"/>
    <row r="152275" ht="13.5" customHeight="1"/>
    <row r="152277" ht="13.5" customHeight="1"/>
    <row r="152279" ht="13.5" customHeight="1"/>
    <row r="152281" ht="13.5" customHeight="1"/>
    <row r="152283" ht="13.5" customHeight="1"/>
    <row r="152285" ht="13.5" customHeight="1"/>
    <row r="152287" ht="13.5" customHeight="1"/>
    <row r="152289" ht="13.5" customHeight="1"/>
    <row r="152291" ht="13.5" customHeight="1"/>
    <row r="152293" ht="13.5" customHeight="1"/>
    <row r="152295" ht="13.5" customHeight="1"/>
    <row r="152297" ht="13.5" customHeight="1"/>
    <row r="152299" ht="13.5" customHeight="1"/>
    <row r="152301" ht="13.5" customHeight="1"/>
    <row r="152303" ht="13.5" customHeight="1"/>
    <row r="152305" ht="13.5" customHeight="1"/>
    <row r="152307" ht="13.5" customHeight="1"/>
    <row r="152309" ht="13.5" customHeight="1"/>
    <row r="152311" ht="13.5" customHeight="1"/>
    <row r="152313" ht="13.5" customHeight="1"/>
    <row r="152315" ht="13.5" customHeight="1"/>
    <row r="152317" ht="13.5" customHeight="1"/>
    <row r="152319" ht="13.5" customHeight="1"/>
    <row r="152321" ht="13.5" customHeight="1"/>
    <row r="152323" ht="13.5" customHeight="1"/>
    <row r="152325" ht="13.5" customHeight="1"/>
    <row r="152327" ht="13.5" customHeight="1"/>
    <row r="152329" ht="13.5" customHeight="1"/>
    <row r="152331" ht="13.5" customHeight="1"/>
    <row r="152333" ht="13.5" customHeight="1"/>
    <row r="152335" ht="13.5" customHeight="1"/>
    <row r="152337" ht="13.5" customHeight="1"/>
    <row r="152339" ht="13.5" customHeight="1"/>
    <row r="152341" ht="13.5" customHeight="1"/>
    <row r="152343" ht="13.5" customHeight="1"/>
    <row r="152345" ht="13.5" customHeight="1"/>
    <row r="152347" ht="13.5" customHeight="1"/>
    <row r="152349" ht="13.5" customHeight="1"/>
    <row r="152351" ht="13.5" customHeight="1"/>
    <row r="152353" ht="13.5" customHeight="1"/>
    <row r="152355" ht="13.5" customHeight="1"/>
    <row r="152357" ht="13.5" customHeight="1"/>
    <row r="152359" ht="13.5" customHeight="1"/>
    <row r="152361" ht="13.5" customHeight="1"/>
    <row r="152363" ht="13.5" customHeight="1"/>
    <row r="152365" ht="13.5" customHeight="1"/>
    <row r="152367" ht="13.5" customHeight="1"/>
    <row r="152369" ht="13.5" customHeight="1"/>
    <row r="152371" ht="13.5" customHeight="1"/>
    <row r="152373" ht="13.5" customHeight="1"/>
    <row r="152375" ht="13.5" customHeight="1"/>
    <row r="152377" ht="13.5" customHeight="1"/>
    <row r="152379" ht="13.5" customHeight="1"/>
    <row r="152381" ht="13.5" customHeight="1"/>
    <row r="152383" ht="13.5" customHeight="1"/>
    <row r="152385" ht="13.5" customHeight="1"/>
    <row r="152387" ht="13.5" customHeight="1"/>
    <row r="152389" ht="13.5" customHeight="1"/>
    <row r="152391" ht="13.5" customHeight="1"/>
    <row r="152393" ht="13.5" customHeight="1"/>
    <row r="152395" ht="13.5" customHeight="1"/>
    <row r="152397" ht="13.5" customHeight="1"/>
    <row r="152399" ht="13.5" customHeight="1"/>
    <row r="152401" ht="13.5" customHeight="1"/>
    <row r="152403" ht="13.5" customHeight="1"/>
    <row r="152405" ht="13.5" customHeight="1"/>
    <row r="152407" ht="13.5" customHeight="1"/>
    <row r="152409" ht="13.5" customHeight="1"/>
    <row r="152411" ht="13.5" customHeight="1"/>
    <row r="152413" ht="13.5" customHeight="1"/>
    <row r="152415" ht="13.5" customHeight="1"/>
    <row r="152417" ht="13.5" customHeight="1"/>
    <row r="152419" ht="13.5" customHeight="1"/>
    <row r="152421" ht="13.5" customHeight="1"/>
    <row r="152423" ht="13.5" customHeight="1"/>
    <row r="152425" ht="13.5" customHeight="1"/>
    <row r="152427" ht="13.5" customHeight="1"/>
    <row r="152429" ht="13.5" customHeight="1"/>
    <row r="152431" ht="13.5" customHeight="1"/>
    <row r="152433" ht="13.5" customHeight="1"/>
    <row r="152435" ht="13.5" customHeight="1"/>
    <row r="152437" ht="13.5" customHeight="1"/>
    <row r="152439" ht="13.5" customHeight="1"/>
    <row r="152441" ht="13.5" customHeight="1"/>
    <row r="152443" ht="13.5" customHeight="1"/>
    <row r="152445" ht="13.5" customHeight="1"/>
    <row r="152447" ht="13.5" customHeight="1"/>
    <row r="152449" ht="13.5" customHeight="1"/>
    <row r="152451" ht="13.5" customHeight="1"/>
    <row r="152453" ht="13.5" customHeight="1"/>
    <row r="152455" ht="13.5" customHeight="1"/>
    <row r="152457" ht="13.5" customHeight="1"/>
    <row r="152459" ht="13.5" customHeight="1"/>
    <row r="152461" ht="13.5" customHeight="1"/>
    <row r="152463" ht="13.5" customHeight="1"/>
    <row r="152465" ht="13.5" customHeight="1"/>
    <row r="152467" ht="13.5" customHeight="1"/>
    <row r="152469" ht="13.5" customHeight="1"/>
    <row r="152471" ht="13.5" customHeight="1"/>
    <row r="152473" ht="13.5" customHeight="1"/>
    <row r="152475" ht="13.5" customHeight="1"/>
    <row r="152477" ht="13.5" customHeight="1"/>
    <row r="152479" ht="13.5" customHeight="1"/>
    <row r="152481" ht="13.5" customHeight="1"/>
    <row r="152483" ht="13.5" customHeight="1"/>
    <row r="152485" ht="13.5" customHeight="1"/>
    <row r="152487" ht="13.5" customHeight="1"/>
    <row r="152489" ht="13.5" customHeight="1"/>
    <row r="152491" ht="13.5" customHeight="1"/>
    <row r="152493" ht="13.5" customHeight="1"/>
    <row r="152495" ht="13.5" customHeight="1"/>
    <row r="152497" ht="13.5" customHeight="1"/>
    <row r="152499" ht="13.5" customHeight="1"/>
    <row r="152501" ht="13.5" customHeight="1"/>
    <row r="152503" ht="13.5" customHeight="1"/>
    <row r="152505" ht="13.5" customHeight="1"/>
    <row r="152507" ht="13.5" customHeight="1"/>
    <row r="152509" ht="13.5" customHeight="1"/>
    <row r="152511" ht="13.5" customHeight="1"/>
    <row r="152513" ht="13.5" customHeight="1"/>
    <row r="152515" ht="13.5" customHeight="1"/>
    <row r="152517" ht="13.5" customHeight="1"/>
    <row r="152519" ht="13.5" customHeight="1"/>
    <row r="152521" ht="13.5" customHeight="1"/>
    <row r="152523" ht="13.5" customHeight="1"/>
    <row r="152525" ht="13.5" customHeight="1"/>
    <row r="152527" ht="13.5" customHeight="1"/>
    <row r="152529" ht="13.5" customHeight="1"/>
    <row r="152531" ht="13.5" customHeight="1"/>
    <row r="152533" ht="13.5" customHeight="1"/>
    <row r="152535" ht="13.5" customHeight="1"/>
    <row r="152537" ht="13.5" customHeight="1"/>
    <row r="152539" ht="13.5" customHeight="1"/>
    <row r="152541" ht="13.5" customHeight="1"/>
    <row r="152543" ht="13.5" customHeight="1"/>
    <row r="152545" ht="13.5" customHeight="1"/>
    <row r="152547" ht="13.5" customHeight="1"/>
    <row r="152549" ht="13.5" customHeight="1"/>
    <row r="152551" ht="13.5" customHeight="1"/>
    <row r="152553" ht="13.5" customHeight="1"/>
    <row r="152555" ht="13.5" customHeight="1"/>
    <row r="152557" ht="13.5" customHeight="1"/>
    <row r="152559" ht="13.5" customHeight="1"/>
    <row r="152561" ht="13.5" customHeight="1"/>
    <row r="152563" ht="13.5" customHeight="1"/>
    <row r="152565" ht="13.5" customHeight="1"/>
    <row r="152567" ht="13.5" customHeight="1"/>
    <row r="152569" ht="13.5" customHeight="1"/>
    <row r="152571" ht="13.5" customHeight="1"/>
    <row r="152573" ht="13.5" customHeight="1"/>
    <row r="152575" ht="13.5" customHeight="1"/>
    <row r="152577" ht="13.5" customHeight="1"/>
    <row r="152579" ht="13.5" customHeight="1"/>
    <row r="152581" ht="13.5" customHeight="1"/>
    <row r="152583" ht="13.5" customHeight="1"/>
    <row r="152585" ht="13.5" customHeight="1"/>
    <row r="152587" ht="13.5" customHeight="1"/>
    <row r="152589" ht="13.5" customHeight="1"/>
    <row r="152591" ht="13.5" customHeight="1"/>
    <row r="152593" ht="13.5" customHeight="1"/>
    <row r="152595" ht="13.5" customHeight="1"/>
    <row r="152597" ht="13.5" customHeight="1"/>
    <row r="152599" ht="13.5" customHeight="1"/>
    <row r="152601" ht="13.5" customHeight="1"/>
    <row r="152603" ht="13.5" customHeight="1"/>
    <row r="152605" ht="13.5" customHeight="1"/>
    <row r="152607" ht="13.5" customHeight="1"/>
    <row r="152609" ht="13.5" customHeight="1"/>
    <row r="152611" ht="13.5" customHeight="1"/>
    <row r="152613" ht="13.5" customHeight="1"/>
    <row r="152615" ht="13.5" customHeight="1"/>
    <row r="152617" ht="13.5" customHeight="1"/>
    <row r="152619" ht="13.5" customHeight="1"/>
    <row r="152621" ht="13.5" customHeight="1"/>
    <row r="152623" ht="13.5" customHeight="1"/>
    <row r="152625" ht="13.5" customHeight="1"/>
    <row r="152627" ht="13.5" customHeight="1"/>
    <row r="152629" ht="13.5" customHeight="1"/>
    <row r="152631" ht="13.5" customHeight="1"/>
    <row r="152633" ht="13.5" customHeight="1"/>
    <row r="152635" ht="13.5" customHeight="1"/>
    <row r="152637" ht="13.5" customHeight="1"/>
    <row r="152639" ht="13.5" customHeight="1"/>
    <row r="152641" ht="13.5" customHeight="1"/>
    <row r="152643" ht="13.5" customHeight="1"/>
    <row r="152645" ht="13.5" customHeight="1"/>
    <row r="152647" ht="13.5" customHeight="1"/>
    <row r="152649" ht="13.5" customHeight="1"/>
    <row r="152651" ht="13.5" customHeight="1"/>
    <row r="152653" ht="13.5" customHeight="1"/>
    <row r="152655" ht="13.5" customHeight="1"/>
    <row r="152657" ht="13.5" customHeight="1"/>
    <row r="152659" ht="13.5" customHeight="1"/>
    <row r="152661" ht="13.5" customHeight="1"/>
    <row r="152663" ht="13.5" customHeight="1"/>
    <row r="152665" ht="13.5" customHeight="1"/>
    <row r="152667" ht="13.5" customHeight="1"/>
    <row r="152669" ht="13.5" customHeight="1"/>
    <row r="152671" ht="13.5" customHeight="1"/>
    <row r="152673" ht="13.5" customHeight="1"/>
    <row r="152675" ht="13.5" customHeight="1"/>
    <row r="152677" ht="13.5" customHeight="1"/>
    <row r="152679" ht="13.5" customHeight="1"/>
    <row r="152681" ht="13.5" customHeight="1"/>
    <row r="152683" ht="13.5" customHeight="1"/>
    <row r="152685" ht="13.5" customHeight="1"/>
    <row r="152687" ht="13.5" customHeight="1"/>
    <row r="152689" ht="13.5" customHeight="1"/>
    <row r="152691" ht="13.5" customHeight="1"/>
    <row r="152693" ht="13.5" customHeight="1"/>
    <row r="152695" ht="13.5" customHeight="1"/>
    <row r="152697" ht="13.5" customHeight="1"/>
    <row r="152699" ht="13.5" customHeight="1"/>
    <row r="152701" ht="13.5" customHeight="1"/>
    <row r="152703" ht="13.5" customHeight="1"/>
    <row r="152705" ht="13.5" customHeight="1"/>
    <row r="152707" ht="13.5" customHeight="1"/>
    <row r="152709" ht="13.5" customHeight="1"/>
    <row r="152711" ht="13.5" customHeight="1"/>
    <row r="152713" ht="13.5" customHeight="1"/>
    <row r="152715" ht="13.5" customHeight="1"/>
    <row r="152717" ht="13.5" customHeight="1"/>
    <row r="152719" ht="13.5" customHeight="1"/>
    <row r="152721" ht="13.5" customHeight="1"/>
    <row r="152723" ht="13.5" customHeight="1"/>
    <row r="152725" ht="13.5" customHeight="1"/>
    <row r="152727" ht="13.5" customHeight="1"/>
    <row r="152729" ht="13.5" customHeight="1"/>
    <row r="152731" ht="13.5" customHeight="1"/>
    <row r="152733" ht="13.5" customHeight="1"/>
    <row r="152735" ht="13.5" customHeight="1"/>
    <row r="152737" ht="13.5" customHeight="1"/>
    <row r="152739" ht="13.5" customHeight="1"/>
    <row r="152741" ht="13.5" customHeight="1"/>
    <row r="152743" ht="13.5" customHeight="1"/>
    <row r="152745" ht="13.5" customHeight="1"/>
    <row r="152747" ht="13.5" customHeight="1"/>
    <row r="152749" ht="13.5" customHeight="1"/>
    <row r="152751" ht="13.5" customHeight="1"/>
    <row r="152753" ht="13.5" customHeight="1"/>
    <row r="152755" ht="13.5" customHeight="1"/>
    <row r="152757" ht="13.5" customHeight="1"/>
    <row r="152759" ht="13.5" customHeight="1"/>
    <row r="152761" ht="13.5" customHeight="1"/>
    <row r="152763" ht="13.5" customHeight="1"/>
    <row r="152765" ht="13.5" customHeight="1"/>
    <row r="152767" ht="13.5" customHeight="1"/>
    <row r="152769" ht="13.5" customHeight="1"/>
    <row r="152771" ht="13.5" customHeight="1"/>
    <row r="152773" ht="13.5" customHeight="1"/>
    <row r="152775" ht="13.5" customHeight="1"/>
    <row r="152777" ht="13.5" customHeight="1"/>
    <row r="152779" ht="13.5" customHeight="1"/>
    <row r="152781" ht="13.5" customHeight="1"/>
    <row r="152783" ht="13.5" customHeight="1"/>
    <row r="152785" ht="13.5" customHeight="1"/>
    <row r="152787" ht="13.5" customHeight="1"/>
    <row r="152789" ht="13.5" customHeight="1"/>
    <row r="152791" ht="13.5" customHeight="1"/>
    <row r="152793" ht="13.5" customHeight="1"/>
    <row r="152795" ht="13.5" customHeight="1"/>
    <row r="152797" ht="13.5" customHeight="1"/>
    <row r="152799" ht="13.5" customHeight="1"/>
    <row r="152801" ht="13.5" customHeight="1"/>
    <row r="152803" ht="13.5" customHeight="1"/>
    <row r="152805" ht="13.5" customHeight="1"/>
    <row r="152807" ht="13.5" customHeight="1"/>
    <row r="152809" ht="13.5" customHeight="1"/>
    <row r="152811" ht="13.5" customHeight="1"/>
    <row r="152813" ht="13.5" customHeight="1"/>
    <row r="152815" ht="13.5" customHeight="1"/>
    <row r="152817" ht="13.5" customHeight="1"/>
    <row r="152819" ht="13.5" customHeight="1"/>
    <row r="152821" ht="13.5" customHeight="1"/>
    <row r="152823" ht="13.5" customHeight="1"/>
    <row r="152825" ht="13.5" customHeight="1"/>
    <row r="152827" ht="13.5" customHeight="1"/>
    <row r="152829" ht="13.5" customHeight="1"/>
    <row r="152831" ht="13.5" customHeight="1"/>
    <row r="152833" ht="13.5" customHeight="1"/>
    <row r="152835" ht="13.5" customHeight="1"/>
    <row r="152837" ht="13.5" customHeight="1"/>
    <row r="152839" ht="13.5" customHeight="1"/>
    <row r="152841" ht="13.5" customHeight="1"/>
    <row r="152843" ht="13.5" customHeight="1"/>
    <row r="152845" ht="13.5" customHeight="1"/>
    <row r="152847" ht="13.5" customHeight="1"/>
    <row r="152849" ht="13.5" customHeight="1"/>
    <row r="152851" ht="13.5" customHeight="1"/>
    <row r="152853" ht="13.5" customHeight="1"/>
    <row r="152855" ht="13.5" customHeight="1"/>
    <row r="152857" ht="13.5" customHeight="1"/>
    <row r="152859" ht="13.5" customHeight="1"/>
    <row r="152861" ht="13.5" customHeight="1"/>
    <row r="152863" ht="13.5" customHeight="1"/>
    <row r="152865" ht="13.5" customHeight="1"/>
    <row r="152867" ht="13.5" customHeight="1"/>
    <row r="152869" ht="13.5" customHeight="1"/>
    <row r="152871" ht="13.5" customHeight="1"/>
    <row r="152873" ht="13.5" customHeight="1"/>
    <row r="152875" ht="13.5" customHeight="1"/>
    <row r="152877" ht="13.5" customHeight="1"/>
    <row r="152879" ht="13.5" customHeight="1"/>
    <row r="152881" ht="13.5" customHeight="1"/>
    <row r="152883" ht="13.5" customHeight="1"/>
    <row r="152885" ht="13.5" customHeight="1"/>
    <row r="152887" ht="13.5" customHeight="1"/>
    <row r="152889" ht="13.5" customHeight="1"/>
    <row r="152891" ht="13.5" customHeight="1"/>
    <row r="152893" ht="13.5" customHeight="1"/>
    <row r="152895" ht="13.5" customHeight="1"/>
    <row r="152897" ht="13.5" customHeight="1"/>
    <row r="152899" ht="13.5" customHeight="1"/>
    <row r="152901" ht="13.5" customHeight="1"/>
    <row r="152903" ht="13.5" customHeight="1"/>
    <row r="152905" ht="13.5" customHeight="1"/>
    <row r="152907" ht="13.5" customHeight="1"/>
    <row r="152909" ht="13.5" customHeight="1"/>
    <row r="152911" ht="13.5" customHeight="1"/>
    <row r="152913" ht="13.5" customHeight="1"/>
    <row r="152915" ht="13.5" customHeight="1"/>
    <row r="152917" ht="13.5" customHeight="1"/>
    <row r="152919" ht="13.5" customHeight="1"/>
    <row r="152921" ht="13.5" customHeight="1"/>
    <row r="152923" ht="13.5" customHeight="1"/>
    <row r="152925" ht="13.5" customHeight="1"/>
    <row r="152927" ht="13.5" customHeight="1"/>
    <row r="152929" ht="13.5" customHeight="1"/>
    <row r="152931" ht="13.5" customHeight="1"/>
    <row r="152933" ht="13.5" customHeight="1"/>
    <row r="152935" ht="13.5" customHeight="1"/>
    <row r="152937" ht="13.5" customHeight="1"/>
    <row r="152939" ht="13.5" customHeight="1"/>
    <row r="152941" ht="13.5" customHeight="1"/>
    <row r="152943" ht="13.5" customHeight="1"/>
    <row r="152945" ht="13.5" customHeight="1"/>
    <row r="152947" ht="13.5" customHeight="1"/>
    <row r="152949" ht="13.5" customHeight="1"/>
    <row r="152951" ht="13.5" customHeight="1"/>
    <row r="152953" ht="13.5" customHeight="1"/>
    <row r="152955" ht="13.5" customHeight="1"/>
    <row r="152957" ht="13.5" customHeight="1"/>
    <row r="152959" ht="13.5" customHeight="1"/>
    <row r="152961" ht="13.5" customHeight="1"/>
    <row r="152963" ht="13.5" customHeight="1"/>
    <row r="152965" ht="13.5" customHeight="1"/>
    <row r="152967" ht="13.5" customHeight="1"/>
    <row r="152969" ht="13.5" customHeight="1"/>
    <row r="152971" ht="13.5" customHeight="1"/>
    <row r="152973" ht="13.5" customHeight="1"/>
    <row r="152975" ht="13.5" customHeight="1"/>
    <row r="152977" ht="13.5" customHeight="1"/>
    <row r="152979" ht="13.5" customHeight="1"/>
    <row r="152981" ht="13.5" customHeight="1"/>
    <row r="152983" ht="13.5" customHeight="1"/>
    <row r="152985" ht="13.5" customHeight="1"/>
    <row r="152987" ht="13.5" customHeight="1"/>
    <row r="152989" ht="13.5" customHeight="1"/>
    <row r="152991" ht="13.5" customHeight="1"/>
    <row r="152993" ht="13.5" customHeight="1"/>
    <row r="152995" ht="13.5" customHeight="1"/>
    <row r="152997" ht="13.5" customHeight="1"/>
    <row r="152999" ht="13.5" customHeight="1"/>
    <row r="153001" ht="13.5" customHeight="1"/>
    <row r="153003" ht="13.5" customHeight="1"/>
    <row r="153005" ht="13.5" customHeight="1"/>
    <row r="153007" ht="13.5" customHeight="1"/>
    <row r="153009" ht="13.5" customHeight="1"/>
    <row r="153011" ht="13.5" customHeight="1"/>
    <row r="153013" ht="13.5" customHeight="1"/>
    <row r="153015" ht="13.5" customHeight="1"/>
    <row r="153017" ht="13.5" customHeight="1"/>
    <row r="153019" ht="13.5" customHeight="1"/>
    <row r="153021" ht="13.5" customHeight="1"/>
    <row r="153023" ht="13.5" customHeight="1"/>
    <row r="153025" ht="13.5" customHeight="1"/>
    <row r="153027" ht="13.5" customHeight="1"/>
    <row r="153029" ht="13.5" customHeight="1"/>
    <row r="153031" ht="13.5" customHeight="1"/>
    <row r="153033" ht="13.5" customHeight="1"/>
    <row r="153035" ht="13.5" customHeight="1"/>
    <row r="153037" ht="13.5" customHeight="1"/>
    <row r="153039" ht="13.5" customHeight="1"/>
    <row r="153041" ht="13.5" customHeight="1"/>
    <row r="153043" ht="13.5" customHeight="1"/>
    <row r="153045" ht="13.5" customHeight="1"/>
    <row r="153047" ht="13.5" customHeight="1"/>
    <row r="153049" ht="13.5" customHeight="1"/>
    <row r="153051" ht="13.5" customHeight="1"/>
    <row r="153053" ht="13.5" customHeight="1"/>
    <row r="153055" ht="13.5" customHeight="1"/>
    <row r="153057" ht="13.5" customHeight="1"/>
    <row r="153059" ht="13.5" customHeight="1"/>
    <row r="153061" ht="13.5" customHeight="1"/>
    <row r="153063" ht="13.5" customHeight="1"/>
    <row r="153065" ht="13.5" customHeight="1"/>
    <row r="153067" ht="13.5" customHeight="1"/>
    <row r="153069" ht="13.5" customHeight="1"/>
    <row r="153071" ht="13.5" customHeight="1"/>
    <row r="153073" ht="13.5" customHeight="1"/>
    <row r="153075" ht="13.5" customHeight="1"/>
    <row r="153077" ht="13.5" customHeight="1"/>
    <row r="153079" ht="13.5" customHeight="1"/>
    <row r="153081" ht="13.5" customHeight="1"/>
    <row r="153083" ht="13.5" customHeight="1"/>
    <row r="153085" ht="13.5" customHeight="1"/>
    <row r="153087" ht="13.5" customHeight="1"/>
    <row r="153089" ht="13.5" customHeight="1"/>
    <row r="153091" ht="13.5" customHeight="1"/>
    <row r="153093" ht="13.5" customHeight="1"/>
    <row r="153095" ht="13.5" customHeight="1"/>
    <row r="153097" ht="13.5" customHeight="1"/>
    <row r="153099" ht="13.5" customHeight="1"/>
    <row r="153101" ht="13.5" customHeight="1"/>
    <row r="153103" ht="13.5" customHeight="1"/>
    <row r="153105" ht="13.5" customHeight="1"/>
    <row r="153107" ht="13.5" customHeight="1"/>
    <row r="153109" ht="13.5" customHeight="1"/>
    <row r="153111" ht="13.5" customHeight="1"/>
    <row r="153113" ht="13.5" customHeight="1"/>
    <row r="153115" ht="13.5" customHeight="1"/>
    <row r="153117" ht="13.5" customHeight="1"/>
    <row r="153119" ht="13.5" customHeight="1"/>
    <row r="153121" ht="13.5" customHeight="1"/>
    <row r="153123" ht="13.5" customHeight="1"/>
    <row r="153125" ht="13.5" customHeight="1"/>
    <row r="153127" ht="13.5" customHeight="1"/>
    <row r="153129" ht="13.5" customHeight="1"/>
    <row r="153131" ht="13.5" customHeight="1"/>
    <row r="153133" ht="13.5" customHeight="1"/>
    <row r="153135" ht="13.5" customHeight="1"/>
    <row r="153137" ht="13.5" customHeight="1"/>
    <row r="153139" ht="13.5" customHeight="1"/>
    <row r="153141" ht="13.5" customHeight="1"/>
    <row r="153143" ht="13.5" customHeight="1"/>
    <row r="153145" ht="13.5" customHeight="1"/>
    <row r="153147" ht="13.5" customHeight="1"/>
    <row r="153149" ht="13.5" customHeight="1"/>
    <row r="153151" ht="13.5" customHeight="1"/>
    <row r="153153" ht="13.5" customHeight="1"/>
    <row r="153155" ht="13.5" customHeight="1"/>
    <row r="153157" ht="13.5" customHeight="1"/>
    <row r="153159" ht="13.5" customHeight="1"/>
    <row r="153161" ht="13.5" customHeight="1"/>
    <row r="153163" ht="13.5" customHeight="1"/>
    <row r="153165" ht="13.5" customHeight="1"/>
    <row r="153167" ht="13.5" customHeight="1"/>
    <row r="153169" ht="13.5" customHeight="1"/>
    <row r="153171" ht="13.5" customHeight="1"/>
    <row r="153173" ht="13.5" customHeight="1"/>
    <row r="153175" ht="13.5" customHeight="1"/>
    <row r="153177" ht="13.5" customHeight="1"/>
    <row r="153179" ht="13.5" customHeight="1"/>
    <row r="153181" ht="13.5" customHeight="1"/>
    <row r="153183" ht="13.5" customHeight="1"/>
    <row r="153185" ht="13.5" customHeight="1"/>
    <row r="153187" ht="13.5" customHeight="1"/>
    <row r="153189" ht="13.5" customHeight="1"/>
    <row r="153191" ht="13.5" customHeight="1"/>
    <row r="153193" ht="13.5" customHeight="1"/>
    <row r="153195" ht="13.5" customHeight="1"/>
    <row r="153197" ht="13.5" customHeight="1"/>
    <row r="153199" ht="13.5" customHeight="1"/>
    <row r="153201" ht="13.5" customHeight="1"/>
    <row r="153203" ht="13.5" customHeight="1"/>
    <row r="153205" ht="13.5" customHeight="1"/>
    <row r="153207" ht="13.5" customHeight="1"/>
    <row r="153209" ht="13.5" customHeight="1"/>
    <row r="153211" ht="13.5" customHeight="1"/>
    <row r="153213" ht="13.5" customHeight="1"/>
    <row r="153215" ht="13.5" customHeight="1"/>
    <row r="153217" ht="13.5" customHeight="1"/>
    <row r="153219" ht="13.5" customHeight="1"/>
    <row r="153221" ht="13.5" customHeight="1"/>
    <row r="153223" ht="13.5" customHeight="1"/>
    <row r="153225" ht="13.5" customHeight="1"/>
    <row r="153227" ht="13.5" customHeight="1"/>
    <row r="153229" ht="13.5" customHeight="1"/>
    <row r="153231" ht="13.5" customHeight="1"/>
    <row r="153233" ht="13.5" customHeight="1"/>
    <row r="153235" ht="13.5" customHeight="1"/>
    <row r="153237" ht="13.5" customHeight="1"/>
    <row r="153239" ht="13.5" customHeight="1"/>
    <row r="153241" ht="13.5" customHeight="1"/>
    <row r="153243" ht="13.5" customHeight="1"/>
    <row r="153245" ht="13.5" customHeight="1"/>
    <row r="153247" ht="13.5" customHeight="1"/>
    <row r="153249" ht="13.5" customHeight="1"/>
    <row r="153251" ht="13.5" customHeight="1"/>
    <row r="153253" ht="13.5" customHeight="1"/>
    <row r="153255" ht="13.5" customHeight="1"/>
    <row r="153257" ht="13.5" customHeight="1"/>
    <row r="153259" ht="13.5" customHeight="1"/>
    <row r="153261" ht="13.5" customHeight="1"/>
    <row r="153263" ht="13.5" customHeight="1"/>
    <row r="153265" ht="13.5" customHeight="1"/>
    <row r="153267" ht="13.5" customHeight="1"/>
    <row r="153269" ht="13.5" customHeight="1"/>
    <row r="153271" ht="13.5" customHeight="1"/>
    <row r="153273" ht="13.5" customHeight="1"/>
    <row r="153275" ht="13.5" customHeight="1"/>
    <row r="153277" ht="13.5" customHeight="1"/>
    <row r="153279" ht="13.5" customHeight="1"/>
    <row r="153281" ht="13.5" customHeight="1"/>
    <row r="153283" ht="13.5" customHeight="1"/>
    <row r="153285" ht="13.5" customHeight="1"/>
    <row r="153287" ht="13.5" customHeight="1"/>
    <row r="153289" ht="13.5" customHeight="1"/>
    <row r="153291" ht="13.5" customHeight="1"/>
    <row r="153293" ht="13.5" customHeight="1"/>
    <row r="153295" ht="13.5" customHeight="1"/>
    <row r="153297" ht="13.5" customHeight="1"/>
    <row r="153299" ht="13.5" customHeight="1"/>
    <row r="153301" ht="13.5" customHeight="1"/>
    <row r="153303" ht="13.5" customHeight="1"/>
    <row r="153305" ht="13.5" customHeight="1"/>
    <row r="153307" ht="13.5" customHeight="1"/>
    <row r="153309" ht="13.5" customHeight="1"/>
    <row r="153311" ht="13.5" customHeight="1"/>
    <row r="153313" ht="13.5" customHeight="1"/>
    <row r="153315" ht="13.5" customHeight="1"/>
    <row r="153317" ht="13.5" customHeight="1"/>
    <row r="153319" ht="13.5" customHeight="1"/>
    <row r="153321" ht="13.5" customHeight="1"/>
    <row r="153323" ht="13.5" customHeight="1"/>
    <row r="153325" ht="13.5" customHeight="1"/>
    <row r="153327" ht="13.5" customHeight="1"/>
    <row r="153329" ht="13.5" customHeight="1"/>
    <row r="153331" ht="13.5" customHeight="1"/>
    <row r="153333" ht="13.5" customHeight="1"/>
    <row r="153335" ht="13.5" customHeight="1"/>
    <row r="153337" ht="13.5" customHeight="1"/>
    <row r="153339" ht="13.5" customHeight="1"/>
    <row r="153341" ht="13.5" customHeight="1"/>
    <row r="153343" ht="13.5" customHeight="1"/>
    <row r="153345" ht="13.5" customHeight="1"/>
    <row r="153347" ht="13.5" customHeight="1"/>
    <row r="153349" ht="13.5" customHeight="1"/>
    <row r="153351" ht="13.5" customHeight="1"/>
    <row r="153353" ht="13.5" customHeight="1"/>
    <row r="153355" ht="13.5" customHeight="1"/>
    <row r="153357" ht="13.5" customHeight="1"/>
    <row r="153359" ht="13.5" customHeight="1"/>
    <row r="153361" ht="13.5" customHeight="1"/>
    <row r="153363" ht="13.5" customHeight="1"/>
    <row r="153365" ht="13.5" customHeight="1"/>
    <row r="153367" ht="13.5" customHeight="1"/>
    <row r="153369" ht="13.5" customHeight="1"/>
    <row r="153371" ht="13.5" customHeight="1"/>
    <row r="153373" ht="13.5" customHeight="1"/>
    <row r="153375" ht="13.5" customHeight="1"/>
    <row r="153377" ht="13.5" customHeight="1"/>
    <row r="153379" ht="13.5" customHeight="1"/>
    <row r="153381" ht="13.5" customHeight="1"/>
    <row r="153383" ht="13.5" customHeight="1"/>
    <row r="153385" ht="13.5" customHeight="1"/>
    <row r="153387" ht="13.5" customHeight="1"/>
    <row r="153389" ht="13.5" customHeight="1"/>
    <row r="153391" ht="13.5" customHeight="1"/>
    <row r="153393" ht="13.5" customHeight="1"/>
    <row r="153395" ht="13.5" customHeight="1"/>
    <row r="153397" ht="13.5" customHeight="1"/>
    <row r="153399" ht="13.5" customHeight="1"/>
    <row r="153401" ht="13.5" customHeight="1"/>
    <row r="153403" ht="13.5" customHeight="1"/>
    <row r="153405" ht="13.5" customHeight="1"/>
    <row r="153407" ht="13.5" customHeight="1"/>
    <row r="153409" ht="13.5" customHeight="1"/>
    <row r="153411" ht="13.5" customHeight="1"/>
    <row r="153413" ht="13.5" customHeight="1"/>
    <row r="153415" ht="13.5" customHeight="1"/>
    <row r="153417" ht="13.5" customHeight="1"/>
    <row r="153419" ht="13.5" customHeight="1"/>
    <row r="153421" ht="13.5" customHeight="1"/>
    <row r="153423" ht="13.5" customHeight="1"/>
    <row r="153425" ht="13.5" customHeight="1"/>
    <row r="153427" ht="13.5" customHeight="1"/>
    <row r="153429" ht="13.5" customHeight="1"/>
    <row r="153431" ht="13.5" customHeight="1"/>
    <row r="153433" ht="13.5" customHeight="1"/>
    <row r="153435" ht="13.5" customHeight="1"/>
    <row r="153437" ht="13.5" customHeight="1"/>
    <row r="153439" ht="13.5" customHeight="1"/>
    <row r="153441" ht="13.5" customHeight="1"/>
    <row r="153443" ht="13.5" customHeight="1"/>
    <row r="153445" ht="13.5" customHeight="1"/>
    <row r="153447" ht="13.5" customHeight="1"/>
    <row r="153449" ht="13.5" customHeight="1"/>
    <row r="153451" ht="13.5" customHeight="1"/>
    <row r="153453" ht="13.5" customHeight="1"/>
    <row r="153455" ht="13.5" customHeight="1"/>
    <row r="153457" ht="13.5" customHeight="1"/>
    <row r="153459" ht="13.5" customHeight="1"/>
    <row r="153461" ht="13.5" customHeight="1"/>
    <row r="153463" ht="13.5" customHeight="1"/>
    <row r="153465" ht="13.5" customHeight="1"/>
    <row r="153467" ht="13.5" customHeight="1"/>
    <row r="153469" ht="13.5" customHeight="1"/>
    <row r="153471" ht="13.5" customHeight="1"/>
    <row r="153473" ht="13.5" customHeight="1"/>
    <row r="153475" ht="13.5" customHeight="1"/>
    <row r="153477" ht="13.5" customHeight="1"/>
    <row r="153479" ht="13.5" customHeight="1"/>
    <row r="153481" ht="13.5" customHeight="1"/>
    <row r="153483" ht="13.5" customHeight="1"/>
    <row r="153485" ht="13.5" customHeight="1"/>
    <row r="153487" ht="13.5" customHeight="1"/>
    <row r="153489" ht="13.5" customHeight="1"/>
    <row r="153491" ht="13.5" customHeight="1"/>
    <row r="153493" ht="13.5" customHeight="1"/>
    <row r="153495" ht="13.5" customHeight="1"/>
    <row r="153497" ht="13.5" customHeight="1"/>
    <row r="153499" ht="13.5" customHeight="1"/>
    <row r="153501" ht="13.5" customHeight="1"/>
    <row r="153503" ht="13.5" customHeight="1"/>
    <row r="153505" ht="13.5" customHeight="1"/>
    <row r="153507" ht="13.5" customHeight="1"/>
    <row r="153509" ht="13.5" customHeight="1"/>
    <row r="153511" ht="13.5" customHeight="1"/>
    <row r="153513" ht="13.5" customHeight="1"/>
    <row r="153515" ht="13.5" customHeight="1"/>
    <row r="153517" ht="13.5" customHeight="1"/>
    <row r="153519" ht="13.5" customHeight="1"/>
    <row r="153521" ht="13.5" customHeight="1"/>
    <row r="153523" ht="13.5" customHeight="1"/>
    <row r="153525" ht="13.5" customHeight="1"/>
    <row r="153527" ht="13.5" customHeight="1"/>
    <row r="153529" ht="13.5" customHeight="1"/>
    <row r="153531" ht="13.5" customHeight="1"/>
    <row r="153533" ht="13.5" customHeight="1"/>
    <row r="153535" ht="13.5" customHeight="1"/>
    <row r="153537" ht="13.5" customHeight="1"/>
    <row r="153539" ht="13.5" customHeight="1"/>
    <row r="153541" ht="13.5" customHeight="1"/>
    <row r="153543" ht="13.5" customHeight="1"/>
    <row r="153545" ht="13.5" customHeight="1"/>
    <row r="153547" ht="13.5" customHeight="1"/>
    <row r="153549" ht="13.5" customHeight="1"/>
    <row r="153551" ht="13.5" customHeight="1"/>
    <row r="153553" ht="13.5" customHeight="1"/>
    <row r="153555" ht="13.5" customHeight="1"/>
    <row r="153557" ht="13.5" customHeight="1"/>
    <row r="153559" ht="13.5" customHeight="1"/>
    <row r="153561" ht="13.5" customHeight="1"/>
    <row r="153563" ht="13.5" customHeight="1"/>
    <row r="153565" ht="13.5" customHeight="1"/>
    <row r="153567" ht="13.5" customHeight="1"/>
    <row r="153569" ht="13.5" customHeight="1"/>
    <row r="153571" ht="13.5" customHeight="1"/>
    <row r="153573" ht="13.5" customHeight="1"/>
    <row r="153575" ht="13.5" customHeight="1"/>
    <row r="153577" ht="13.5" customHeight="1"/>
    <row r="153579" ht="13.5" customHeight="1"/>
    <row r="153581" ht="13.5" customHeight="1"/>
    <row r="153583" ht="13.5" customHeight="1"/>
    <row r="153585" ht="13.5" customHeight="1"/>
    <row r="153587" ht="13.5" customHeight="1"/>
    <row r="153589" ht="13.5" customHeight="1"/>
    <row r="153591" ht="13.5" customHeight="1"/>
    <row r="153593" ht="13.5" customHeight="1"/>
    <row r="153595" ht="13.5" customHeight="1"/>
    <row r="153597" ht="13.5" customHeight="1"/>
  </sheetData>
  <mergeCells count="24">
    <mergeCell ref="C9:C11"/>
    <mergeCell ref="D9:D11"/>
    <mergeCell ref="A1:AA2"/>
    <mergeCell ref="W15:Y15"/>
    <mergeCell ref="B14:K14"/>
    <mergeCell ref="U12:U13"/>
    <mergeCell ref="N14:O14"/>
    <mergeCell ref="L9:L10"/>
    <mergeCell ref="M9:M10"/>
    <mergeCell ref="S9:S10"/>
    <mergeCell ref="T9:T10"/>
    <mergeCell ref="S12:S13"/>
    <mergeCell ref="T12:T13"/>
    <mergeCell ref="B9:B11"/>
    <mergeCell ref="N9:N10"/>
    <mergeCell ref="O9:O10"/>
    <mergeCell ref="W9:Z9"/>
    <mergeCell ref="U9:U10"/>
    <mergeCell ref="W10:W11"/>
    <mergeCell ref="R9:R10"/>
    <mergeCell ref="E9:G9"/>
    <mergeCell ref="H9:K9"/>
    <mergeCell ref="P9:P10"/>
    <mergeCell ref="Q9:Q10"/>
  </mergeCells>
  <phoneticPr fontId="34" type="noConversion"/>
  <printOptions horizontalCentered="1"/>
  <pageMargins left="0.39370078740157483" right="0.39370078740157483" top="0.98425196850393704" bottom="0.98425196850393704" header="0.31496062992125984" footer="0.31496062992125984"/>
  <pageSetup paperSize="9" scale="65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30" max="1048575" man="1"/>
  </colBreaks>
  <legacyDrawing r:id="rId2"/>
  <legacyDrawingHF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E7994-CA4A-41FD-8EE0-AC9995065C9F}">
  <dimension ref="A1:W35"/>
  <sheetViews>
    <sheetView showGridLines="0" showZeros="0" view="pageBreakPreview" zoomScaleNormal="100" zoomScaleSheetLayoutView="100" workbookViewId="0">
      <selection activeCell="R21" sqref="R21:R22"/>
    </sheetView>
  </sheetViews>
  <sheetFormatPr defaultColWidth="9.140625" defaultRowHeight="13.5"/>
  <cols>
    <col min="1" max="1" width="1.5703125" style="28" customWidth="1"/>
    <col min="2" max="2" width="10.5703125" style="36" customWidth="1"/>
    <col min="3" max="3" width="12.28515625" style="28" customWidth="1"/>
    <col min="4" max="4" width="6.5703125" style="28" customWidth="1"/>
    <col min="5" max="5" width="6" style="28" bestFit="1" customWidth="1"/>
    <col min="6" max="6" width="7.7109375" style="28" customWidth="1"/>
    <col min="7" max="7" width="7.5703125" style="28" customWidth="1"/>
    <col min="8" max="8" width="10.7109375" style="28" customWidth="1"/>
    <col min="9" max="9" width="9.85546875" style="28" customWidth="1"/>
    <col min="10" max="10" width="9.140625" style="28" customWidth="1"/>
    <col min="11" max="11" width="9.42578125" style="28" bestFit="1" customWidth="1"/>
    <col min="12" max="12" width="10.5703125" style="28" customWidth="1"/>
    <col min="13" max="13" width="8.42578125" style="28" customWidth="1"/>
    <col min="14" max="14" width="2.85546875" style="28" customWidth="1"/>
    <col min="15" max="15" width="12.7109375" style="28" customWidth="1"/>
    <col min="16" max="16" width="10.42578125" style="28" bestFit="1" customWidth="1"/>
    <col min="17" max="19" width="9.5703125" style="28" customWidth="1"/>
    <col min="20" max="20" width="1.5703125" style="28" customWidth="1"/>
    <col min="21" max="21" width="1.42578125" style="28" customWidth="1"/>
    <col min="22" max="22" width="3.42578125" style="28" hidden="1" customWidth="1"/>
    <col min="23" max="23" width="8.42578125" style="28" customWidth="1"/>
    <col min="24" max="24" width="19.7109375" style="28" customWidth="1"/>
    <col min="25" max="25" width="9.140625" style="28" customWidth="1"/>
    <col min="26" max="60" width="9.140625" style="28"/>
    <col min="61" max="61" width="9.140625" style="28" customWidth="1"/>
    <col min="62" max="16384" width="9.140625" style="28"/>
  </cols>
  <sheetData>
    <row r="1" spans="1:23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Q1" s="521"/>
      <c r="R1" s="521"/>
      <c r="S1" s="521"/>
      <c r="T1" s="521"/>
      <c r="U1" s="41"/>
      <c r="V1" s="41"/>
      <c r="W1" s="51"/>
    </row>
    <row r="2" spans="1:23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521"/>
      <c r="R2" s="521"/>
      <c r="S2" s="521"/>
      <c r="T2" s="521"/>
      <c r="U2" s="41"/>
      <c r="V2" s="41"/>
      <c r="W2" s="51"/>
    </row>
    <row r="3" spans="1:23" s="18" customFormat="1" ht="15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</row>
    <row r="4" spans="1:23" s="5" customFormat="1" ht="15" customHeight="1">
      <c r="B4" s="5" t="s">
        <v>15</v>
      </c>
      <c r="C4" s="2" t="str">
        <f>'DADOS DA OBRA'!$B$13</f>
        <v>Construção de ponte de concreto sobre o Rio do Peixe, na GO-479, demolição de ponte existente, transporte e destinação do entulho da demolição</v>
      </c>
      <c r="F4" s="2"/>
      <c r="G4" s="2"/>
      <c r="H4" s="2"/>
      <c r="I4" s="2"/>
      <c r="J4" s="1"/>
      <c r="K4" s="233"/>
      <c r="M4" s="10"/>
      <c r="N4" s="10"/>
      <c r="O4" s="11"/>
      <c r="P4" s="11"/>
      <c r="R4" s="3" t="s">
        <v>20</v>
      </c>
      <c r="S4" s="969">
        <f>'CAPA - ORÇAMENTO'!$D$17</f>
        <v>45681</v>
      </c>
    </row>
    <row r="5" spans="1:23" s="5" customFormat="1" ht="15" customHeight="1">
      <c r="B5" s="5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J5" s="1"/>
      <c r="K5" s="6"/>
      <c r="R5" s="3" t="s">
        <v>16</v>
      </c>
      <c r="S5" s="4" t="str">
        <f>'DADOS DA OBRA'!$N$25</f>
        <v>00</v>
      </c>
    </row>
    <row r="6" spans="1:23" s="5" customFormat="1" ht="15" customHeight="1">
      <c r="B6" s="5" t="s">
        <v>21</v>
      </c>
      <c r="C6" s="12" t="s">
        <v>218</v>
      </c>
      <c r="J6" s="1"/>
      <c r="K6" s="16"/>
      <c r="R6" s="1"/>
      <c r="S6" s="94"/>
    </row>
    <row r="7" spans="1:23" s="5" customFormat="1" ht="20.100000000000001" customHeight="1" thickBot="1">
      <c r="B7" s="13"/>
      <c r="H7" s="3"/>
      <c r="I7" s="3"/>
      <c r="J7" s="16"/>
      <c r="K7" s="16"/>
      <c r="N7" s="1"/>
      <c r="O7" s="1"/>
      <c r="P7" s="16"/>
      <c r="R7" s="63"/>
      <c r="S7" s="63"/>
      <c r="U7" s="63"/>
      <c r="V7" s="64"/>
    </row>
    <row r="8" spans="1:23" s="17" customFormat="1" ht="20.100000000000001" customHeight="1" thickBot="1">
      <c r="B8" s="790" t="s">
        <v>221</v>
      </c>
      <c r="C8" s="791"/>
      <c r="D8" s="791"/>
      <c r="E8" s="791"/>
      <c r="F8" s="791"/>
      <c r="G8" s="791"/>
      <c r="H8" s="791"/>
      <c r="I8" s="791"/>
      <c r="J8" s="791"/>
      <c r="K8" s="791"/>
      <c r="L8" s="791"/>
      <c r="M8" s="792"/>
      <c r="N8" s="8"/>
      <c r="O8" s="733" t="s">
        <v>82</v>
      </c>
      <c r="P8" s="734"/>
      <c r="Q8" s="734"/>
      <c r="R8" s="762"/>
      <c r="S8" s="8"/>
      <c r="U8" s="65"/>
    </row>
    <row r="9" spans="1:23" s="38" customFormat="1" ht="20.100000000000001" customHeight="1">
      <c r="B9" s="775" t="s">
        <v>23</v>
      </c>
      <c r="C9" s="776"/>
      <c r="D9" s="776"/>
      <c r="E9" s="751" t="s">
        <v>27</v>
      </c>
      <c r="F9" s="751" t="s">
        <v>38</v>
      </c>
      <c r="G9" s="777" t="s">
        <v>49</v>
      </c>
      <c r="H9" s="777"/>
      <c r="I9" s="777"/>
      <c r="J9" s="751" t="s">
        <v>94</v>
      </c>
      <c r="K9" s="751" t="s">
        <v>93</v>
      </c>
      <c r="L9" s="761" t="s">
        <v>222</v>
      </c>
      <c r="M9" s="761" t="s">
        <v>378</v>
      </c>
      <c r="N9" s="173"/>
      <c r="O9" s="763" t="s">
        <v>48</v>
      </c>
      <c r="P9" s="289" t="s">
        <v>56</v>
      </c>
      <c r="Q9" s="289" t="s">
        <v>54</v>
      </c>
      <c r="R9" s="292" t="s">
        <v>57</v>
      </c>
      <c r="S9" s="173"/>
      <c r="U9" s="67"/>
      <c r="V9" s="67"/>
    </row>
    <row r="10" spans="1:23" s="38" customFormat="1" ht="20.100000000000001" customHeight="1" thickBot="1">
      <c r="B10" s="738"/>
      <c r="C10" s="739"/>
      <c r="D10" s="739"/>
      <c r="E10" s="745"/>
      <c r="F10" s="745"/>
      <c r="G10" s="778" t="s">
        <v>37</v>
      </c>
      <c r="H10" s="780" t="s">
        <v>411</v>
      </c>
      <c r="I10" s="780" t="s">
        <v>412</v>
      </c>
      <c r="J10" s="745"/>
      <c r="K10" s="745"/>
      <c r="L10" s="787"/>
      <c r="M10" s="787"/>
      <c r="N10" s="173"/>
      <c r="O10" s="764"/>
      <c r="P10" s="285" t="s">
        <v>39</v>
      </c>
      <c r="Q10" s="285" t="s">
        <v>55</v>
      </c>
      <c r="R10" s="286" t="s">
        <v>53</v>
      </c>
      <c r="S10" s="173"/>
      <c r="U10" s="54"/>
      <c r="V10" s="54"/>
    </row>
    <row r="11" spans="1:23" s="38" customFormat="1" ht="20.100000000000001" customHeight="1" thickBot="1">
      <c r="B11" s="740"/>
      <c r="C11" s="741"/>
      <c r="D11" s="741"/>
      <c r="E11" s="747"/>
      <c r="F11" s="747"/>
      <c r="G11" s="779"/>
      <c r="H11" s="786"/>
      <c r="I11" s="786"/>
      <c r="J11" s="285" t="s">
        <v>25</v>
      </c>
      <c r="K11" s="285" t="s">
        <v>25</v>
      </c>
      <c r="L11" s="286" t="s">
        <v>50</v>
      </c>
      <c r="M11" s="286" t="s">
        <v>39</v>
      </c>
      <c r="N11" s="173"/>
      <c r="O11" s="86" t="s">
        <v>59</v>
      </c>
      <c r="P11" s="53">
        <v>12.16</v>
      </c>
      <c r="Q11" s="73">
        <v>0.96299999999999997</v>
      </c>
      <c r="R11" s="70">
        <f>P11*Q11</f>
        <v>11.71008</v>
      </c>
      <c r="S11" s="173"/>
      <c r="U11" s="54"/>
      <c r="V11" s="54"/>
    </row>
    <row r="12" spans="1:23" s="27" customFormat="1" ht="15.6" customHeight="1">
      <c r="B12" s="703" t="s">
        <v>219</v>
      </c>
      <c r="C12" s="704"/>
      <c r="D12" s="704"/>
      <c r="E12" s="180">
        <v>4</v>
      </c>
      <c r="F12" s="180">
        <v>40</v>
      </c>
      <c r="G12" s="181">
        <v>6</v>
      </c>
      <c r="I12" s="181">
        <f>E12*G12</f>
        <v>24</v>
      </c>
      <c r="K12" s="181">
        <f>+ROUND(((PI()*(F12/100)^2)/4)*I12,2)</f>
        <v>3.02</v>
      </c>
      <c r="L12" s="788">
        <f>SUM(K12,J13)</f>
        <v>5.8900000000000006</v>
      </c>
      <c r="M12" s="788">
        <f>E12*((2*0.15*4)+(0.2*8))</f>
        <v>11.2</v>
      </c>
      <c r="N12" s="173"/>
      <c r="O12" s="71" t="s">
        <v>80</v>
      </c>
      <c r="P12" s="33">
        <v>39.200000000000003</v>
      </c>
      <c r="Q12" s="60">
        <v>1.5780000000000001</v>
      </c>
      <c r="R12" s="70">
        <f>P12*Q12</f>
        <v>61.857600000000005</v>
      </c>
      <c r="S12" s="173"/>
      <c r="U12" s="62"/>
      <c r="V12" s="52"/>
    </row>
    <row r="13" spans="1:23" s="27" customFormat="1" ht="15.6" customHeight="1" thickBot="1">
      <c r="B13" s="705" t="s">
        <v>220</v>
      </c>
      <c r="C13" s="706"/>
      <c r="D13" s="706"/>
      <c r="E13" s="174">
        <v>4</v>
      </c>
      <c r="F13" s="174">
        <v>40</v>
      </c>
      <c r="G13" s="175">
        <v>5.7</v>
      </c>
      <c r="H13" s="175">
        <f>E13*G13</f>
        <v>22.8</v>
      </c>
      <c r="J13" s="175">
        <f>+ROUND(((PI()*(F13/100)^2)/4)*H13,2)</f>
        <v>2.87</v>
      </c>
      <c r="L13" s="789"/>
      <c r="M13" s="789"/>
      <c r="N13" s="173"/>
      <c r="O13" s="183" t="s">
        <v>72</v>
      </c>
      <c r="P13" s="175">
        <v>270.39999999999998</v>
      </c>
      <c r="Q13" s="184">
        <v>3.8530000000000002</v>
      </c>
      <c r="R13" s="182">
        <f>P13*Q13</f>
        <v>1041.8512000000001</v>
      </c>
      <c r="S13" s="173"/>
      <c r="U13" s="62"/>
      <c r="V13" s="52"/>
    </row>
    <row r="14" spans="1:23" s="27" customFormat="1" ht="30" customHeight="1" thickBot="1">
      <c r="B14" s="793" t="s">
        <v>18</v>
      </c>
      <c r="C14" s="794"/>
      <c r="D14" s="794"/>
      <c r="E14" s="794"/>
      <c r="F14" s="794"/>
      <c r="G14" s="794"/>
      <c r="H14" s="273">
        <f>SUM(H12:H13)</f>
        <v>22.8</v>
      </c>
      <c r="I14" s="273">
        <f>SUM(I12:I13)</f>
        <v>24</v>
      </c>
      <c r="J14" s="273">
        <f>SUM(J12:J13)</f>
        <v>2.87</v>
      </c>
      <c r="K14" s="273">
        <f>SUM(K12:K13)</f>
        <v>3.02</v>
      </c>
      <c r="L14" s="274">
        <f>L12</f>
        <v>5.8900000000000006</v>
      </c>
      <c r="M14" s="274">
        <f>SUM(M12)</f>
        <v>11.2</v>
      </c>
      <c r="N14" s="173"/>
      <c r="O14" s="733" t="s">
        <v>18</v>
      </c>
      <c r="P14" s="734"/>
      <c r="Q14" s="735"/>
      <c r="R14" s="276">
        <f>SUM(R11:R13)</f>
        <v>1115.4188800000002</v>
      </c>
      <c r="S14" s="173"/>
      <c r="U14" s="52"/>
      <c r="V14" s="52"/>
    </row>
    <row r="15" spans="1:23" s="27" customFormat="1" ht="30" customHeight="1" thickBot="1"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"/>
      <c r="O15" s="7"/>
      <c r="P15" s="7"/>
      <c r="Q15" s="9"/>
      <c r="R15" s="9"/>
      <c r="S15" s="37"/>
      <c r="U15" s="52"/>
      <c r="V15" s="52"/>
    </row>
    <row r="16" spans="1:23" s="27" customFormat="1" ht="15.6" customHeight="1" thickBot="1">
      <c r="B16" s="720" t="s">
        <v>223</v>
      </c>
      <c r="C16" s="721"/>
      <c r="D16" s="721"/>
      <c r="E16" s="721"/>
      <c r="F16" s="721"/>
      <c r="G16" s="721"/>
      <c r="H16" s="721"/>
      <c r="I16" s="721"/>
      <c r="J16" s="722"/>
      <c r="K16" s="7"/>
      <c r="L16" s="7"/>
      <c r="M16" s="7"/>
      <c r="N16" s="9"/>
      <c r="O16" s="9"/>
      <c r="P16" s="9"/>
      <c r="Q16" s="9"/>
      <c r="R16" s="9"/>
      <c r="S16" s="9"/>
      <c r="U16" s="65"/>
      <c r="V16" s="66"/>
    </row>
    <row r="17" spans="2:21" ht="20.100000000000001" customHeight="1">
      <c r="B17" s="736" t="s">
        <v>23</v>
      </c>
      <c r="C17" s="750" t="s">
        <v>27</v>
      </c>
      <c r="D17" s="783" t="s">
        <v>28</v>
      </c>
      <c r="E17" s="784"/>
      <c r="F17" s="785"/>
      <c r="G17" s="744" t="s">
        <v>64</v>
      </c>
      <c r="H17" s="744" t="s">
        <v>24</v>
      </c>
      <c r="I17" s="744" t="s">
        <v>437</v>
      </c>
      <c r="J17" s="750" t="s">
        <v>302</v>
      </c>
      <c r="K17" s="9"/>
      <c r="L17" s="9"/>
      <c r="M17" s="9"/>
      <c r="N17" s="9"/>
      <c r="O17" s="9"/>
      <c r="P17" s="9"/>
      <c r="Q17" s="9"/>
      <c r="R17" s="9"/>
      <c r="S17" s="9"/>
    </row>
    <row r="18" spans="2:21" ht="20.100000000000001" customHeight="1">
      <c r="B18" s="738"/>
      <c r="C18" s="769"/>
      <c r="D18" s="780" t="s">
        <v>69</v>
      </c>
      <c r="E18" s="780" t="s">
        <v>71</v>
      </c>
      <c r="F18" s="780" t="s">
        <v>30</v>
      </c>
      <c r="G18" s="745"/>
      <c r="H18" s="745"/>
      <c r="I18" s="745"/>
      <c r="J18" s="751"/>
      <c r="K18" s="9"/>
      <c r="L18" s="9"/>
      <c r="M18" s="9"/>
      <c r="N18" s="9"/>
      <c r="O18" s="9"/>
      <c r="P18" s="9"/>
      <c r="Q18" s="9"/>
      <c r="R18" s="37"/>
      <c r="S18" s="37"/>
      <c r="U18" s="37"/>
    </row>
    <row r="19" spans="2:21" ht="20.100000000000001" customHeight="1">
      <c r="B19" s="782"/>
      <c r="C19" s="769"/>
      <c r="D19" s="781"/>
      <c r="E19" s="781"/>
      <c r="F19" s="781"/>
      <c r="G19" s="294" t="s">
        <v>31</v>
      </c>
      <c r="H19" s="294" t="s">
        <v>65</v>
      </c>
      <c r="I19" s="294" t="s">
        <v>25</v>
      </c>
      <c r="J19" s="294" t="s">
        <v>25</v>
      </c>
      <c r="K19" s="9"/>
      <c r="L19" s="9"/>
      <c r="M19" s="9"/>
      <c r="N19" s="9"/>
      <c r="O19" s="9"/>
      <c r="P19" s="9"/>
      <c r="Q19" s="9"/>
      <c r="R19" s="37"/>
      <c r="S19" s="37"/>
      <c r="U19" s="37"/>
    </row>
    <row r="20" spans="2:21" ht="20.100000000000001" customHeight="1" thickBot="1">
      <c r="B20" s="87" t="s">
        <v>68</v>
      </c>
      <c r="C20" s="58">
        <v>1</v>
      </c>
      <c r="D20" s="59">
        <v>0.75</v>
      </c>
      <c r="E20" s="59">
        <v>0.75</v>
      </c>
      <c r="F20" s="59">
        <v>0.7</v>
      </c>
      <c r="G20" s="59">
        <f>((D20+D20+E20+E20)*F20)*C20</f>
        <v>2.0999999999999996</v>
      </c>
      <c r="H20" s="59">
        <f>C20*D20*E20*F20</f>
        <v>0.39374999999999999</v>
      </c>
      <c r="I20" s="59">
        <f>C20*D20*E20*0.05</f>
        <v>2.8125000000000001E-2</v>
      </c>
      <c r="J20" s="59">
        <f>SUM(H20+I20)</f>
        <v>0.421875</v>
      </c>
      <c r="K20" s="9"/>
      <c r="L20" s="9"/>
      <c r="M20" s="9"/>
      <c r="N20" s="9"/>
      <c r="O20" s="9"/>
      <c r="P20" s="9"/>
      <c r="Q20" s="9"/>
      <c r="R20" s="37"/>
      <c r="S20" s="37"/>
      <c r="U20" s="37"/>
    </row>
    <row r="21" spans="2:21" ht="20.100000000000001" customHeight="1" thickBot="1">
      <c r="B21" s="720" t="s">
        <v>26</v>
      </c>
      <c r="C21" s="721"/>
      <c r="D21" s="721"/>
      <c r="E21" s="721"/>
      <c r="F21" s="721"/>
      <c r="G21" s="277">
        <f>SUM(G20:G20)</f>
        <v>2.0999999999999996</v>
      </c>
      <c r="H21" s="277">
        <f>SUM(H20:H20)</f>
        <v>0.39374999999999999</v>
      </c>
      <c r="I21" s="277">
        <f>SUM(I20:I20)</f>
        <v>2.8125000000000001E-2</v>
      </c>
      <c r="J21" s="277">
        <f>J20</f>
        <v>0.421875</v>
      </c>
      <c r="K21" s="9"/>
      <c r="L21" s="9"/>
      <c r="M21" s="9"/>
      <c r="N21" s="9"/>
      <c r="O21" s="9"/>
      <c r="P21" s="9"/>
      <c r="Q21" s="9"/>
      <c r="R21" s="37"/>
      <c r="S21" s="37"/>
      <c r="U21" s="37"/>
    </row>
    <row r="22" spans="2:21" ht="20.100000000000001" customHeight="1">
      <c r="B22" s="37"/>
      <c r="C22" s="9"/>
      <c r="D22" s="9"/>
      <c r="E22" s="9"/>
      <c r="F22" s="9"/>
      <c r="G22" s="9"/>
      <c r="H22" s="9"/>
      <c r="J22" s="179"/>
      <c r="N22" s="9"/>
      <c r="O22" s="9"/>
      <c r="P22" s="9"/>
      <c r="Q22" s="9"/>
      <c r="R22" s="37"/>
      <c r="S22" s="37"/>
      <c r="U22" s="37"/>
    </row>
    <row r="23" spans="2:21">
      <c r="B23" s="231" t="s">
        <v>435</v>
      </c>
      <c r="C23" s="9"/>
      <c r="D23" s="9"/>
      <c r="E23" s="9"/>
      <c r="F23" s="9"/>
      <c r="G23" s="9"/>
      <c r="H23" s="9"/>
      <c r="J23" s="179"/>
      <c r="N23" s="9"/>
      <c r="O23" s="9"/>
      <c r="P23" s="9"/>
      <c r="Q23" s="9"/>
      <c r="R23" s="37"/>
      <c r="S23" s="37"/>
      <c r="U23" s="37"/>
    </row>
    <row r="24" spans="2:21">
      <c r="B24" s="232" t="s">
        <v>436</v>
      </c>
      <c r="C24" s="9"/>
      <c r="D24" s="9"/>
      <c r="E24" s="9"/>
      <c r="F24" s="9"/>
      <c r="G24" s="9"/>
      <c r="H24" s="9"/>
      <c r="N24" s="9"/>
      <c r="O24" s="9"/>
      <c r="P24" s="9"/>
      <c r="Q24" s="9"/>
      <c r="R24" s="36"/>
      <c r="S24" s="36"/>
      <c r="U24" s="36"/>
    </row>
    <row r="25" spans="2:21">
      <c r="B25" s="232" t="s">
        <v>379</v>
      </c>
      <c r="C25" s="9"/>
      <c r="D25" s="9"/>
      <c r="E25" s="9"/>
      <c r="F25" s="9"/>
      <c r="G25" s="9"/>
      <c r="H25" s="9"/>
      <c r="N25" s="9"/>
      <c r="O25" s="9"/>
      <c r="P25" s="9"/>
      <c r="Q25" s="9"/>
      <c r="R25" s="36"/>
      <c r="S25" s="36"/>
      <c r="U25" s="36"/>
    </row>
    <row r="26" spans="2:21">
      <c r="C26" s="9"/>
      <c r="D26" s="9"/>
      <c r="E26" s="9"/>
      <c r="F26" s="9"/>
      <c r="G26" s="9"/>
      <c r="H26" s="9"/>
      <c r="N26" s="36"/>
      <c r="O26" s="36"/>
      <c r="P26" s="36"/>
      <c r="Q26" s="36"/>
      <c r="R26" s="36"/>
      <c r="S26" s="36"/>
      <c r="U26" s="36"/>
    </row>
    <row r="27" spans="2:21" ht="24.95" customHeight="1">
      <c r="B27" s="42" t="s">
        <v>36</v>
      </c>
      <c r="C27" s="9"/>
      <c r="E27" s="9"/>
      <c r="F27" s="9"/>
      <c r="G27" s="9"/>
      <c r="H27" s="9"/>
      <c r="N27" s="36"/>
      <c r="O27" s="36"/>
      <c r="P27" s="36"/>
      <c r="Q27" s="36"/>
      <c r="R27" s="36"/>
      <c r="S27" s="36"/>
      <c r="U27" s="36"/>
    </row>
    <row r="28" spans="2:21" s="9" customFormat="1" ht="24.95" customHeight="1">
      <c r="B28" s="226" t="s">
        <v>369</v>
      </c>
      <c r="C28" s="234" t="s">
        <v>463</v>
      </c>
      <c r="D28" s="228" t="s">
        <v>447</v>
      </c>
      <c r="E28" s="228"/>
      <c r="F28" s="228"/>
      <c r="G28" s="228"/>
      <c r="H28" s="228"/>
      <c r="I28" s="228"/>
      <c r="J28" s="229"/>
      <c r="K28" s="235"/>
      <c r="R28" s="37" t="s">
        <v>454</v>
      </c>
      <c r="S28" s="201">
        <f>H14</f>
        <v>22.8</v>
      </c>
    </row>
    <row r="29" spans="2:21" s="9" customFormat="1" ht="24.95" customHeight="1">
      <c r="B29" s="226" t="s">
        <v>369</v>
      </c>
      <c r="C29" s="234" t="s">
        <v>464</v>
      </c>
      <c r="D29" s="228" t="s">
        <v>448</v>
      </c>
      <c r="E29" s="228"/>
      <c r="F29" s="228"/>
      <c r="G29" s="228"/>
      <c r="H29" s="228"/>
      <c r="I29" s="228"/>
      <c r="J29" s="229"/>
      <c r="K29" s="235"/>
      <c r="R29" s="37" t="s">
        <v>454</v>
      </c>
      <c r="S29" s="201">
        <f>I14</f>
        <v>24</v>
      </c>
    </row>
    <row r="30" spans="2:21" s="9" customFormat="1" ht="24.95" customHeight="1">
      <c r="B30" s="226" t="s">
        <v>369</v>
      </c>
      <c r="C30" s="234" t="s">
        <v>466</v>
      </c>
      <c r="D30" s="228" t="s">
        <v>449</v>
      </c>
      <c r="E30" s="228"/>
      <c r="F30" s="228"/>
      <c r="G30" s="228"/>
      <c r="H30" s="228"/>
      <c r="I30" s="228"/>
      <c r="J30" s="229"/>
      <c r="K30" s="235"/>
      <c r="R30" s="37" t="s">
        <v>455</v>
      </c>
      <c r="S30" s="201">
        <f>R14</f>
        <v>1115.4188800000002</v>
      </c>
    </row>
    <row r="31" spans="2:21" s="9" customFormat="1" ht="24.95" customHeight="1">
      <c r="B31" s="226" t="s">
        <v>445</v>
      </c>
      <c r="C31" s="234" t="s">
        <v>465</v>
      </c>
      <c r="D31" s="228" t="s">
        <v>646</v>
      </c>
      <c r="E31" s="228"/>
      <c r="F31" s="228"/>
      <c r="G31" s="228"/>
      <c r="H31" s="228"/>
      <c r="I31" s="228"/>
      <c r="J31" s="229"/>
      <c r="K31" s="235"/>
      <c r="R31" s="37" t="s">
        <v>454</v>
      </c>
      <c r="S31" s="201">
        <f>M14</f>
        <v>11.2</v>
      </c>
    </row>
    <row r="32" spans="2:21" s="9" customFormat="1" ht="24.95" customHeight="1">
      <c r="B32" s="226" t="s">
        <v>369</v>
      </c>
      <c r="C32" s="234" t="s">
        <v>467</v>
      </c>
      <c r="D32" s="228" t="s">
        <v>450</v>
      </c>
      <c r="E32" s="228"/>
      <c r="F32" s="228"/>
      <c r="G32" s="228"/>
      <c r="H32" s="228"/>
      <c r="I32" s="228"/>
      <c r="J32" s="229"/>
      <c r="K32" s="235"/>
      <c r="R32" s="37" t="s">
        <v>456</v>
      </c>
      <c r="S32" s="201">
        <f>G21</f>
        <v>2.0999999999999996</v>
      </c>
    </row>
    <row r="33" spans="2:19" s="9" customFormat="1" ht="24.95" customHeight="1">
      <c r="B33" s="226" t="s">
        <v>369</v>
      </c>
      <c r="C33" s="234" t="s">
        <v>468</v>
      </c>
      <c r="D33" s="228" t="s">
        <v>451</v>
      </c>
      <c r="E33" s="228"/>
      <c r="F33" s="228"/>
      <c r="G33" s="228"/>
      <c r="H33" s="228"/>
      <c r="I33" s="228"/>
      <c r="J33" s="229"/>
      <c r="K33" s="235"/>
      <c r="R33" s="37" t="s">
        <v>104</v>
      </c>
      <c r="S33" s="201">
        <f>H21</f>
        <v>0.39374999999999999</v>
      </c>
    </row>
    <row r="34" spans="2:19" s="9" customFormat="1" ht="24.95" customHeight="1">
      <c r="B34" s="226" t="s">
        <v>369</v>
      </c>
      <c r="C34" s="234" t="s">
        <v>462</v>
      </c>
      <c r="D34" s="228" t="s">
        <v>453</v>
      </c>
      <c r="E34" s="228"/>
      <c r="F34" s="228"/>
      <c r="G34" s="228"/>
      <c r="H34" s="228"/>
      <c r="I34" s="228"/>
      <c r="J34" s="229"/>
      <c r="K34" s="235"/>
      <c r="R34" s="37" t="s">
        <v>104</v>
      </c>
      <c r="S34" s="201">
        <f>I21</f>
        <v>2.8125000000000001E-2</v>
      </c>
    </row>
    <row r="35" spans="2:19" s="9" customFormat="1" ht="24.95" customHeight="1">
      <c r="B35" s="226" t="s">
        <v>446</v>
      </c>
      <c r="C35" s="400" t="s">
        <v>654</v>
      </c>
      <c r="D35" s="228" t="s">
        <v>452</v>
      </c>
      <c r="E35" s="228"/>
      <c r="F35" s="228"/>
      <c r="G35" s="228"/>
      <c r="H35" s="228"/>
      <c r="I35" s="228"/>
      <c r="J35" s="229"/>
      <c r="K35" s="235"/>
      <c r="R35" s="37" t="s">
        <v>457</v>
      </c>
      <c r="S35" s="201">
        <v>1</v>
      </c>
    </row>
  </sheetData>
  <mergeCells count="33">
    <mergeCell ref="A1:T2"/>
    <mergeCell ref="B16:J16"/>
    <mergeCell ref="O9:O10"/>
    <mergeCell ref="L12:L13"/>
    <mergeCell ref="B12:D12"/>
    <mergeCell ref="B13:D13"/>
    <mergeCell ref="B14:G14"/>
    <mergeCell ref="J17:J18"/>
    <mergeCell ref="H10:H11"/>
    <mergeCell ref="I10:I11"/>
    <mergeCell ref="O8:R8"/>
    <mergeCell ref="O14:Q14"/>
    <mergeCell ref="J9:J10"/>
    <mergeCell ref="K9:K10"/>
    <mergeCell ref="M9:M10"/>
    <mergeCell ref="M12:M13"/>
    <mergeCell ref="L9:L10"/>
    <mergeCell ref="B8:M8"/>
    <mergeCell ref="B21:F21"/>
    <mergeCell ref="B9:D11"/>
    <mergeCell ref="E9:E11"/>
    <mergeCell ref="F9:F11"/>
    <mergeCell ref="G9:I9"/>
    <mergeCell ref="G10:G11"/>
    <mergeCell ref="D18:D19"/>
    <mergeCell ref="E18:E19"/>
    <mergeCell ref="F18:F19"/>
    <mergeCell ref="B17:B19"/>
    <mergeCell ref="C17:C19"/>
    <mergeCell ref="D17:F17"/>
    <mergeCell ref="G17:G18"/>
    <mergeCell ref="H17:H18"/>
    <mergeCell ref="I17:I18"/>
  </mergeCells>
  <printOptions horizontalCentered="1"/>
  <pageMargins left="0.39370078740157483" right="0.39370078740157483" top="0.98425196850393704" bottom="0.98425196850393704" header="0.31496062992125984" footer="0.31496062992125984"/>
  <pageSetup paperSize="9" scale="8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24" max="1048575" man="1"/>
  </colBreaks>
  <legacyDrawing r:id="rId2"/>
  <legacyDrawingHF r:id="rId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77768-ED51-4794-845C-4C8B9B3B4EAF}">
  <dimension ref="A1:S22"/>
  <sheetViews>
    <sheetView showGridLines="0" showZeros="0" view="pageBreakPreview" zoomScaleNormal="55" zoomScaleSheetLayoutView="100" zoomScalePageLayoutView="85" workbookViewId="0">
      <selection activeCell="R21" sqref="R21:R22"/>
    </sheetView>
  </sheetViews>
  <sheetFormatPr defaultColWidth="7.7109375" defaultRowHeight="13.5"/>
  <cols>
    <col min="1" max="1" width="1.7109375" style="28" customWidth="1"/>
    <col min="2" max="2" width="11.42578125" style="28" customWidth="1"/>
    <col min="3" max="3" width="9.140625" style="36" customWidth="1"/>
    <col min="4" max="4" width="11" style="28" customWidth="1"/>
    <col min="5" max="8" width="8.7109375" style="28" customWidth="1"/>
    <col min="9" max="9" width="9.7109375" style="28" customWidth="1"/>
    <col min="10" max="10" width="3.42578125" style="28" customWidth="1"/>
    <col min="11" max="15" width="9.7109375" style="28" customWidth="1"/>
    <col min="16" max="16" width="8.28515625" style="28" customWidth="1"/>
    <col min="17" max="17" width="1.7109375" style="28" customWidth="1"/>
    <col min="18" max="18" width="9.140625" style="28" customWidth="1"/>
    <col min="19" max="16384" width="7.7109375" style="28"/>
  </cols>
  <sheetData>
    <row r="1" spans="1:18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Q1" s="521"/>
      <c r="R1" s="41"/>
    </row>
    <row r="2" spans="1:18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521"/>
      <c r="R2" s="41"/>
    </row>
    <row r="3" spans="1:18" s="18" customFormat="1" ht="20.100000000000001" customHeight="1"/>
    <row r="4" spans="1:18" s="5" customFormat="1" ht="24.95" customHeight="1">
      <c r="B4" s="1" t="s">
        <v>15</v>
      </c>
      <c r="C4" s="598" t="str">
        <f>'DADOS DA OBRA'!$B$13</f>
        <v>Construção de ponte de concreto sobre o Rio do Peixe, na GO-479, demolição de ponte existente, transporte e destinação do entulho da demolição</v>
      </c>
      <c r="D4" s="598"/>
      <c r="E4" s="598"/>
      <c r="F4" s="598"/>
      <c r="G4" s="598"/>
      <c r="H4" s="598"/>
      <c r="I4" s="598"/>
      <c r="J4" s="598"/>
      <c r="K4" s="598"/>
      <c r="L4" s="598"/>
      <c r="M4" s="598"/>
      <c r="N4" s="598"/>
      <c r="O4" s="3" t="s">
        <v>20</v>
      </c>
      <c r="P4" s="969">
        <f>'CAPA - ORÇAMENTO'!$D$17</f>
        <v>45681</v>
      </c>
      <c r="Q4" s="6"/>
    </row>
    <row r="5" spans="1:18" s="5" customFormat="1" ht="15" customHeight="1">
      <c r="B5" s="1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K5" s="3"/>
      <c r="L5" s="3"/>
      <c r="M5" s="4"/>
      <c r="O5" s="3" t="s">
        <v>16</v>
      </c>
      <c r="P5" s="4" t="str">
        <f>'DADOS DA OBRA'!$N$25</f>
        <v>00</v>
      </c>
      <c r="Q5" s="6"/>
    </row>
    <row r="6" spans="1:18" s="5" customFormat="1" ht="15" customHeight="1">
      <c r="B6" s="1" t="s">
        <v>21</v>
      </c>
      <c r="C6" s="12" t="s">
        <v>90</v>
      </c>
      <c r="N6" s="1"/>
      <c r="O6" s="16"/>
      <c r="Q6" s="16"/>
    </row>
    <row r="7" spans="1:18" s="5" customFormat="1" ht="20.100000000000001" customHeight="1" thickBot="1">
      <c r="C7" s="13"/>
      <c r="D7" s="12"/>
      <c r="P7" s="3"/>
    </row>
    <row r="8" spans="1:18" s="27" customFormat="1" ht="20.100000000000001" customHeight="1" thickTop="1" thickBot="1">
      <c r="C8" s="808" t="s">
        <v>23</v>
      </c>
      <c r="D8" s="811" t="s">
        <v>61</v>
      </c>
      <c r="E8" s="802" t="s">
        <v>27</v>
      </c>
      <c r="F8" s="814" t="s">
        <v>32</v>
      </c>
      <c r="G8" s="814"/>
      <c r="H8" s="802" t="s">
        <v>33</v>
      </c>
      <c r="I8" s="795" t="s">
        <v>24</v>
      </c>
      <c r="J8" s="65"/>
      <c r="K8" s="65"/>
      <c r="L8" s="797" t="s">
        <v>105</v>
      </c>
      <c r="M8" s="798"/>
      <c r="N8" s="798"/>
      <c r="O8" s="799"/>
      <c r="P8" s="65"/>
    </row>
    <row r="9" spans="1:18" s="27" customFormat="1" ht="20.100000000000001" customHeight="1" thickTop="1">
      <c r="C9" s="809"/>
      <c r="D9" s="812"/>
      <c r="E9" s="803"/>
      <c r="F9" s="805" t="s">
        <v>63</v>
      </c>
      <c r="G9" s="805" t="s">
        <v>30</v>
      </c>
      <c r="H9" s="803"/>
      <c r="I9" s="796"/>
      <c r="J9" s="65"/>
      <c r="K9" s="65"/>
      <c r="L9" s="800" t="s">
        <v>48</v>
      </c>
      <c r="M9" s="74" t="s">
        <v>56</v>
      </c>
      <c r="N9" s="74" t="s">
        <v>54</v>
      </c>
      <c r="O9" s="75" t="s">
        <v>57</v>
      </c>
      <c r="P9" s="65"/>
    </row>
    <row r="10" spans="1:18" s="27" customFormat="1" ht="20.100000000000001" customHeight="1" thickBot="1">
      <c r="C10" s="810"/>
      <c r="D10" s="813"/>
      <c r="E10" s="804"/>
      <c r="F10" s="806"/>
      <c r="G10" s="806"/>
      <c r="H10" s="31" t="s">
        <v>31</v>
      </c>
      <c r="I10" s="32" t="s">
        <v>65</v>
      </c>
      <c r="J10" s="56"/>
      <c r="K10" s="56"/>
      <c r="L10" s="801"/>
      <c r="M10" s="35" t="s">
        <v>39</v>
      </c>
      <c r="N10" s="35" t="s">
        <v>55</v>
      </c>
      <c r="O10" s="39" t="s">
        <v>53</v>
      </c>
      <c r="P10" s="56"/>
    </row>
    <row r="11" spans="1:18" s="27" customFormat="1" ht="30" customHeight="1">
      <c r="C11" s="256" t="s">
        <v>60</v>
      </c>
      <c r="D11" s="306" t="s">
        <v>62</v>
      </c>
      <c r="E11" s="180">
        <v>2</v>
      </c>
      <c r="F11" s="181">
        <v>1.2</v>
      </c>
      <c r="G11" s="181">
        <v>2.2999999999999998</v>
      </c>
      <c r="H11" s="181">
        <f>PI()*E11*F11*G11</f>
        <v>17.341591447815656</v>
      </c>
      <c r="I11" s="70">
        <f>((PI()*F11^2)/4)*G11*E11</f>
        <v>5.2024774343446971</v>
      </c>
      <c r="J11" s="52"/>
      <c r="K11" s="55"/>
      <c r="L11" s="86" t="s">
        <v>51</v>
      </c>
      <c r="M11" s="53">
        <v>1134</v>
      </c>
      <c r="N11" s="73">
        <v>0.39500000000000002</v>
      </c>
      <c r="O11" s="70">
        <f>M11*N11</f>
        <v>447.93</v>
      </c>
      <c r="P11" s="52"/>
    </row>
    <row r="12" spans="1:18" s="27" customFormat="1" ht="30" customHeight="1">
      <c r="C12" s="77" t="s">
        <v>60</v>
      </c>
      <c r="D12" s="76">
        <v>1</v>
      </c>
      <c r="E12" s="58">
        <v>2</v>
      </c>
      <c r="F12" s="59">
        <v>1.2</v>
      </c>
      <c r="G12" s="59">
        <v>12.01</v>
      </c>
      <c r="H12" s="59">
        <f t="shared" ref="H12:H13" si="0">PI()*E12*F12*G12</f>
        <v>90.553266647072192</v>
      </c>
      <c r="I12" s="72">
        <f>((PI()*F12^2)/4)*G12*E12</f>
        <v>27.16597999412166</v>
      </c>
      <c r="J12" s="52"/>
      <c r="K12" s="55"/>
      <c r="L12" s="71" t="s">
        <v>72</v>
      </c>
      <c r="M12" s="33">
        <v>2942.12</v>
      </c>
      <c r="N12" s="60">
        <v>3.8530000000000002</v>
      </c>
      <c r="O12" s="70">
        <f>M12*N12</f>
        <v>11335.988359999999</v>
      </c>
      <c r="P12" s="52"/>
    </row>
    <row r="13" spans="1:18" s="27" customFormat="1" ht="30" customHeight="1">
      <c r="C13" s="77" t="s">
        <v>60</v>
      </c>
      <c r="D13" s="76">
        <v>2</v>
      </c>
      <c r="E13" s="58">
        <v>2</v>
      </c>
      <c r="F13" s="59">
        <v>1.2</v>
      </c>
      <c r="G13" s="59">
        <v>9.98</v>
      </c>
      <c r="H13" s="59">
        <f t="shared" si="0"/>
        <v>75.247427238782734</v>
      </c>
      <c r="I13" s="72">
        <f t="shared" ref="I13:I14" si="1">((PI()*F13^2)/4)*G13*E13</f>
        <v>22.574228171634818</v>
      </c>
      <c r="J13" s="52"/>
      <c r="K13" s="55"/>
      <c r="L13" s="71"/>
      <c r="M13" s="59"/>
      <c r="N13" s="60"/>
      <c r="O13" s="70"/>
      <c r="P13" s="52"/>
    </row>
    <row r="14" spans="1:18" s="27" customFormat="1" ht="30" customHeight="1" thickBot="1">
      <c r="C14" s="257" t="s">
        <v>60</v>
      </c>
      <c r="D14" s="287">
        <v>3</v>
      </c>
      <c r="E14" s="174">
        <v>2</v>
      </c>
      <c r="F14" s="175">
        <v>1.2</v>
      </c>
      <c r="G14" s="175">
        <v>2.2999999999999998</v>
      </c>
      <c r="H14" s="175">
        <f>PI()*E14*F14*G14</f>
        <v>17.341591447815656</v>
      </c>
      <c r="I14" s="288">
        <f t="shared" si="1"/>
        <v>5.2024774343446971</v>
      </c>
      <c r="J14" s="52"/>
      <c r="K14" s="55"/>
      <c r="L14" s="183"/>
      <c r="M14" s="175"/>
      <c r="N14" s="184"/>
      <c r="O14" s="182"/>
      <c r="P14" s="52"/>
    </row>
    <row r="15" spans="1:18" s="27" customFormat="1" ht="30" customHeight="1" thickBot="1">
      <c r="C15" s="720" t="s">
        <v>26</v>
      </c>
      <c r="D15" s="721"/>
      <c r="E15" s="721"/>
      <c r="F15" s="721"/>
      <c r="G15" s="807"/>
      <c r="H15" s="277">
        <f>SUM(H11:H14)</f>
        <v>200.48387678148626</v>
      </c>
      <c r="I15" s="279">
        <f>SUM(I11:I14)</f>
        <v>60.145163034445872</v>
      </c>
      <c r="J15" s="66"/>
      <c r="K15" s="66"/>
      <c r="L15" s="733" t="s">
        <v>18</v>
      </c>
      <c r="M15" s="734"/>
      <c r="N15" s="735"/>
      <c r="O15" s="278">
        <f>SUM(O11:O14)</f>
        <v>11783.91836</v>
      </c>
      <c r="P15" s="66"/>
    </row>
    <row r="16" spans="1:18" ht="13.5" customHeight="1">
      <c r="D16" s="190"/>
      <c r="E16" s="190"/>
      <c r="F16" s="190"/>
      <c r="G16" s="190"/>
      <c r="H16" s="190"/>
      <c r="I16" s="190"/>
      <c r="J16" s="190"/>
      <c r="K16" s="190"/>
      <c r="P16" s="29"/>
    </row>
    <row r="17" spans="2:19" ht="24.95" customHeight="1">
      <c r="B17" s="190" t="s">
        <v>36</v>
      </c>
      <c r="C17" s="40"/>
      <c r="D17" s="9"/>
      <c r="F17" s="9"/>
      <c r="G17" s="9"/>
      <c r="H17" s="9"/>
      <c r="I17" s="9"/>
      <c r="O17" s="36"/>
      <c r="P17" s="37"/>
    </row>
    <row r="18" spans="2:19" s="9" customFormat="1" ht="24.95" customHeight="1">
      <c r="B18" s="226" t="s">
        <v>487</v>
      </c>
      <c r="C18" s="234">
        <v>45038</v>
      </c>
      <c r="D18" s="228" t="s">
        <v>655</v>
      </c>
      <c r="E18" s="228"/>
      <c r="F18" s="228"/>
      <c r="G18" s="228"/>
      <c r="H18" s="228"/>
      <c r="I18" s="228"/>
      <c r="J18" s="229"/>
      <c r="K18" s="236"/>
      <c r="L18" s="228"/>
      <c r="M18" s="228"/>
      <c r="N18" s="228"/>
      <c r="O18" s="229" t="s">
        <v>456</v>
      </c>
      <c r="P18" s="237">
        <f>H15</f>
        <v>200.48387678148626</v>
      </c>
      <c r="Q18" s="228"/>
      <c r="R18" s="37"/>
      <c r="S18" s="201"/>
    </row>
    <row r="19" spans="2:19" s="9" customFormat="1" ht="24.95" customHeight="1">
      <c r="B19" s="226" t="s">
        <v>487</v>
      </c>
      <c r="C19" s="234" t="s">
        <v>459</v>
      </c>
      <c r="D19" s="228" t="s">
        <v>449</v>
      </c>
      <c r="E19" s="228"/>
      <c r="F19" s="228"/>
      <c r="G19" s="228"/>
      <c r="H19" s="228"/>
      <c r="I19" s="228"/>
      <c r="J19" s="229"/>
      <c r="K19" s="236"/>
      <c r="L19" s="228"/>
      <c r="M19" s="228"/>
      <c r="N19" s="228"/>
      <c r="O19" s="229" t="s">
        <v>455</v>
      </c>
      <c r="P19" s="237">
        <f>O15</f>
        <v>11783.91836</v>
      </c>
      <c r="Q19" s="228"/>
      <c r="R19" s="37"/>
      <c r="S19" s="201"/>
    </row>
    <row r="20" spans="2:19" s="9" customFormat="1" ht="24.95" customHeight="1">
      <c r="B20" s="226" t="s">
        <v>487</v>
      </c>
      <c r="C20" s="234" t="s">
        <v>461</v>
      </c>
      <c r="D20" s="228" t="s">
        <v>451</v>
      </c>
      <c r="E20" s="228"/>
      <c r="F20" s="228"/>
      <c r="G20" s="228"/>
      <c r="H20" s="228"/>
      <c r="I20" s="228"/>
      <c r="J20" s="229"/>
      <c r="K20" s="236"/>
      <c r="L20" s="228"/>
      <c r="M20" s="228"/>
      <c r="N20" s="228"/>
      <c r="O20" s="229" t="s">
        <v>104</v>
      </c>
      <c r="P20" s="237">
        <f>I15</f>
        <v>60.145163034445872</v>
      </c>
      <c r="Q20" s="228"/>
      <c r="R20" s="37"/>
      <c r="S20" s="201"/>
    </row>
    <row r="21" spans="2:19" ht="20.100000000000001" customHeight="1">
      <c r="C21" s="226"/>
      <c r="D21" s="227"/>
      <c r="E21" s="228"/>
      <c r="F21" s="9"/>
      <c r="G21" s="9"/>
      <c r="H21" s="9"/>
      <c r="I21" s="9"/>
      <c r="O21" s="36"/>
      <c r="P21" s="37"/>
    </row>
    <row r="22" spans="2:19" ht="20.100000000000001" customHeight="1">
      <c r="C22" s="226"/>
      <c r="D22" s="227"/>
      <c r="E22" s="228"/>
      <c r="F22" s="9"/>
      <c r="G22" s="9"/>
      <c r="H22" s="9"/>
      <c r="I22" s="9"/>
      <c r="O22" s="36"/>
      <c r="P22" s="37"/>
    </row>
  </sheetData>
  <mergeCells count="14">
    <mergeCell ref="I8:I9"/>
    <mergeCell ref="A1:Q2"/>
    <mergeCell ref="L15:N15"/>
    <mergeCell ref="L8:O8"/>
    <mergeCell ref="L9:L10"/>
    <mergeCell ref="E8:E10"/>
    <mergeCell ref="H8:H9"/>
    <mergeCell ref="F9:F10"/>
    <mergeCell ref="G9:G10"/>
    <mergeCell ref="C15:G15"/>
    <mergeCell ref="C8:C10"/>
    <mergeCell ref="D8:D10"/>
    <mergeCell ref="F8:G8"/>
    <mergeCell ref="C4:N4"/>
  </mergeCells>
  <phoneticPr fontId="34" type="noConversion"/>
  <printOptions horizontalCentered="1"/>
  <pageMargins left="0.51181102362204722" right="0.51181102362204722" top="0.98425196850393704" bottom="0.98425196850393704" header="0.31496062992125984" footer="0.31496062992125984"/>
  <pageSetup paperSize="9" scale="95" fitToHeight="0" orientation="landscape" r:id="rId1"/>
  <headerFooter>
    <oddHeader>&amp;L&amp;G</oddHeader>
    <oddFooter>&amp;L&amp;"Arial Narrow,Normal"&amp;10&amp;A
&amp;F&amp;R&amp;"Arial Narrow,Normal"&amp;10&amp;P de &amp;N</oddFooter>
  </headerFooter>
  <ignoredErrors>
    <ignoredError sqref="D11" numberStoredAsText="1"/>
  </ignoredErrors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63039-CA42-403C-B73C-80D73DA87F7F}">
  <dimension ref="A1:T23"/>
  <sheetViews>
    <sheetView showGridLines="0" showZeros="0" view="pageBreakPreview" zoomScale="115" zoomScaleNormal="64" zoomScaleSheetLayoutView="11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36" customWidth="1"/>
    <col min="3" max="3" width="11" style="28" customWidth="1"/>
    <col min="4" max="10" width="8.7109375" style="28" customWidth="1"/>
    <col min="11" max="13" width="9.7109375" style="28" customWidth="1"/>
    <col min="14" max="14" width="10.85546875" style="28" customWidth="1"/>
    <col min="15" max="15" width="10.5703125" style="28" customWidth="1"/>
    <col min="16" max="16" width="10.28515625" style="28" customWidth="1"/>
    <col min="17" max="17" width="1.7109375" style="28" customWidth="1"/>
    <col min="18" max="18" width="9.140625" style="28" customWidth="1"/>
    <col min="19" max="16384" width="9.140625" style="28"/>
  </cols>
  <sheetData>
    <row r="1" spans="1:20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Q1" s="41"/>
    </row>
    <row r="2" spans="1:20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41"/>
    </row>
    <row r="3" spans="1:20" s="18" customFormat="1" ht="20.100000000000001" customHeight="1">
      <c r="B3" s="34"/>
    </row>
    <row r="4" spans="1:20" s="5" customFormat="1" ht="15" customHeight="1">
      <c r="B4" s="1" t="s">
        <v>15</v>
      </c>
      <c r="C4" s="2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I4" s="2"/>
      <c r="J4" s="3"/>
      <c r="K4" s="3"/>
      <c r="L4" s="4"/>
      <c r="M4" s="4"/>
      <c r="O4" s="3" t="s">
        <v>20</v>
      </c>
      <c r="P4" s="969">
        <f>'CAPA - ORÇAMENTO'!$D$17</f>
        <v>45681</v>
      </c>
      <c r="S4" s="10"/>
      <c r="T4" s="10"/>
    </row>
    <row r="5" spans="1:20" s="5" customFormat="1" ht="15" customHeight="1">
      <c r="B5" s="1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J5" s="3"/>
      <c r="K5" s="3"/>
      <c r="L5" s="4"/>
      <c r="M5" s="4"/>
      <c r="O5" s="3" t="s">
        <v>16</v>
      </c>
      <c r="P5" s="4" t="str">
        <f>'DADOS DA OBRA'!$N$25</f>
        <v>00</v>
      </c>
    </row>
    <row r="6" spans="1:20" s="5" customFormat="1" ht="15" customHeight="1">
      <c r="B6" s="1" t="s">
        <v>21</v>
      </c>
      <c r="C6" s="12" t="s">
        <v>489</v>
      </c>
      <c r="N6" s="1"/>
      <c r="O6" s="16"/>
    </row>
    <row r="7" spans="1:20" s="5" customFormat="1" ht="20.100000000000001" customHeight="1">
      <c r="C7" s="12"/>
    </row>
    <row r="8" spans="1:20" s="17" customFormat="1" ht="20.100000000000001" customHeight="1" thickBot="1">
      <c r="B8" s="14"/>
      <c r="C8" s="15"/>
      <c r="D8" s="8"/>
      <c r="E8" s="7"/>
      <c r="F8" s="7"/>
      <c r="G8" s="7"/>
      <c r="H8" s="7"/>
      <c r="I8" s="7"/>
      <c r="J8" s="8"/>
      <c r="K8" s="8"/>
    </row>
    <row r="9" spans="1:20" s="27" customFormat="1" ht="20.100000000000001" customHeight="1" thickTop="1" thickBot="1">
      <c r="B9" s="808" t="s">
        <v>23</v>
      </c>
      <c r="C9" s="811" t="s">
        <v>61</v>
      </c>
      <c r="D9" s="802" t="s">
        <v>27</v>
      </c>
      <c r="E9" s="819" t="s">
        <v>34</v>
      </c>
      <c r="F9" s="820"/>
      <c r="G9" s="821"/>
      <c r="H9" s="824" t="s">
        <v>74</v>
      </c>
      <c r="I9" s="824" t="s">
        <v>35</v>
      </c>
      <c r="J9" s="802" t="s">
        <v>33</v>
      </c>
      <c r="K9" s="795" t="s">
        <v>24</v>
      </c>
      <c r="L9" s="65"/>
      <c r="M9" s="797" t="s">
        <v>105</v>
      </c>
      <c r="N9" s="798"/>
      <c r="O9" s="798"/>
      <c r="P9" s="799"/>
    </row>
    <row r="10" spans="1:20" s="27" customFormat="1" ht="20.100000000000001" customHeight="1" thickTop="1">
      <c r="B10" s="809"/>
      <c r="C10" s="812"/>
      <c r="D10" s="803"/>
      <c r="E10" s="822" t="s">
        <v>70</v>
      </c>
      <c r="F10" s="822" t="s">
        <v>69</v>
      </c>
      <c r="G10" s="822" t="s">
        <v>30</v>
      </c>
      <c r="H10" s="825"/>
      <c r="I10" s="825"/>
      <c r="J10" s="803"/>
      <c r="K10" s="796"/>
      <c r="L10" s="65"/>
      <c r="M10" s="800" t="s">
        <v>48</v>
      </c>
      <c r="N10" s="74" t="s">
        <v>56</v>
      </c>
      <c r="O10" s="74" t="s">
        <v>54</v>
      </c>
      <c r="P10" s="75" t="s">
        <v>57</v>
      </c>
    </row>
    <row r="11" spans="1:20" s="27" customFormat="1" ht="20.100000000000001" customHeight="1" thickBot="1">
      <c r="B11" s="810"/>
      <c r="C11" s="813"/>
      <c r="D11" s="804"/>
      <c r="E11" s="823"/>
      <c r="F11" s="823"/>
      <c r="G11" s="823"/>
      <c r="H11" s="307" t="s">
        <v>39</v>
      </c>
      <c r="I11" s="307" t="s">
        <v>31</v>
      </c>
      <c r="J11" s="31" t="s">
        <v>31</v>
      </c>
      <c r="K11" s="32" t="s">
        <v>65</v>
      </c>
      <c r="L11" s="56"/>
      <c r="M11" s="801"/>
      <c r="N11" s="35" t="s">
        <v>39</v>
      </c>
      <c r="O11" s="35" t="s">
        <v>55</v>
      </c>
      <c r="P11" s="39" t="s">
        <v>53</v>
      </c>
    </row>
    <row r="12" spans="1:20" s="27" customFormat="1" ht="30" customHeight="1">
      <c r="B12" s="256" t="s">
        <v>73</v>
      </c>
      <c r="C12" s="306" t="s">
        <v>66</v>
      </c>
      <c r="D12" s="180">
        <v>2</v>
      </c>
      <c r="E12" s="181">
        <v>0.5</v>
      </c>
      <c r="F12" s="181">
        <v>0.9</v>
      </c>
      <c r="G12" s="181">
        <v>3.9</v>
      </c>
      <c r="H12" s="181">
        <f>E12+F12+F12</f>
        <v>2.2999999999999998</v>
      </c>
      <c r="I12" s="181">
        <f>E12*F12</f>
        <v>0.45</v>
      </c>
      <c r="J12" s="181">
        <f>H12*G12*D12</f>
        <v>17.939999999999998</v>
      </c>
      <c r="K12" s="70">
        <f>I12*G12*D12</f>
        <v>3.51</v>
      </c>
      <c r="L12" s="55"/>
      <c r="M12" s="69" t="s">
        <v>51</v>
      </c>
      <c r="N12" s="53">
        <v>485.76</v>
      </c>
      <c r="O12" s="73">
        <v>0.39500000000000002</v>
      </c>
      <c r="P12" s="70">
        <f>N12*O12</f>
        <v>191.87520000000001</v>
      </c>
    </row>
    <row r="13" spans="1:20" s="27" customFormat="1" ht="30" customHeight="1" thickBot="1">
      <c r="B13" s="77" t="s">
        <v>73</v>
      </c>
      <c r="C13" s="76" t="s">
        <v>67</v>
      </c>
      <c r="D13" s="58">
        <v>2</v>
      </c>
      <c r="E13" s="59">
        <v>0.5</v>
      </c>
      <c r="F13" s="59">
        <v>1.5</v>
      </c>
      <c r="G13" s="59">
        <v>3.9</v>
      </c>
      <c r="H13" s="59">
        <f>E13+F13+F13</f>
        <v>3.5</v>
      </c>
      <c r="I13" s="59">
        <f>E13*F13</f>
        <v>0.75</v>
      </c>
      <c r="J13" s="59">
        <f>H13*G13*D13</f>
        <v>27.3</v>
      </c>
      <c r="K13" s="72">
        <f>I13*G13*D13</f>
        <v>5.85</v>
      </c>
      <c r="L13" s="55"/>
      <c r="M13" s="71" t="s">
        <v>59</v>
      </c>
      <c r="N13" s="33">
        <v>1549.6</v>
      </c>
      <c r="O13" s="60">
        <v>0.96299999999999997</v>
      </c>
      <c r="P13" s="70">
        <f>N13*O13</f>
        <v>1492.2647999999999</v>
      </c>
    </row>
    <row r="14" spans="1:20" s="27" customFormat="1" ht="30" customHeight="1" thickBot="1">
      <c r="B14" s="720" t="s">
        <v>26</v>
      </c>
      <c r="C14" s="721"/>
      <c r="D14" s="721"/>
      <c r="E14" s="721"/>
      <c r="F14" s="721"/>
      <c r="G14" s="721"/>
      <c r="H14" s="721"/>
      <c r="I14" s="807"/>
      <c r="J14" s="277">
        <f>SUM(J10:J13)</f>
        <v>45.239999999999995</v>
      </c>
      <c r="K14" s="279">
        <f>SUM(K10:K13)</f>
        <v>9.36</v>
      </c>
      <c r="L14" s="55"/>
      <c r="M14" s="71" t="s">
        <v>52</v>
      </c>
      <c r="N14" s="59">
        <v>204.16</v>
      </c>
      <c r="O14" s="60">
        <v>2.4660000000000002</v>
      </c>
      <c r="P14" s="70">
        <f>N14*O14</f>
        <v>503.45856000000003</v>
      </c>
    </row>
    <row r="15" spans="1:20" s="27" customFormat="1" ht="30" customHeight="1" thickBot="1">
      <c r="B15" s="79"/>
      <c r="C15" s="80"/>
      <c r="D15" s="81"/>
      <c r="E15" s="57"/>
      <c r="F15" s="57"/>
      <c r="G15" s="57"/>
      <c r="H15" s="57"/>
      <c r="I15" s="57"/>
      <c r="J15" s="57"/>
      <c r="K15" s="82"/>
      <c r="L15" s="55"/>
      <c r="M15" s="815" t="s">
        <v>18</v>
      </c>
      <c r="N15" s="816"/>
      <c r="O15" s="817"/>
      <c r="P15" s="272">
        <f>SUM(P12:P14)</f>
        <v>2187.5985599999999</v>
      </c>
    </row>
    <row r="16" spans="1:20" s="27" customFormat="1" ht="30" customHeight="1">
      <c r="B16" s="698"/>
      <c r="C16" s="698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2:18" ht="20.100000000000001" customHeight="1">
      <c r="B17" s="818" t="s">
        <v>36</v>
      </c>
      <c r="C17" s="818"/>
      <c r="D17" s="818"/>
      <c r="E17" s="818"/>
      <c r="F17" s="818"/>
      <c r="G17" s="818"/>
      <c r="H17" s="818"/>
      <c r="I17" s="818"/>
      <c r="J17" s="818"/>
      <c r="K17" s="818"/>
      <c r="L17" s="818"/>
    </row>
    <row r="18" spans="2:18" s="9" customFormat="1" ht="25.5">
      <c r="B18" s="226" t="s">
        <v>487</v>
      </c>
      <c r="C18" s="234" t="s">
        <v>460</v>
      </c>
      <c r="D18" s="228" t="s">
        <v>450</v>
      </c>
      <c r="E18" s="228"/>
      <c r="F18" s="228"/>
      <c r="G18" s="228"/>
      <c r="H18" s="228"/>
      <c r="I18" s="228"/>
      <c r="J18" s="229"/>
      <c r="K18" s="236"/>
      <c r="L18" s="228"/>
      <c r="M18" s="228"/>
      <c r="N18" s="228"/>
      <c r="O18" s="229" t="s">
        <v>456</v>
      </c>
      <c r="P18" s="237">
        <f>J14</f>
        <v>45.239999999999995</v>
      </c>
      <c r="Q18" s="37"/>
      <c r="R18" s="201"/>
    </row>
    <row r="19" spans="2:18" s="9" customFormat="1" ht="25.5">
      <c r="B19" s="226" t="s">
        <v>487</v>
      </c>
      <c r="C19" s="234" t="s">
        <v>459</v>
      </c>
      <c r="D19" s="228" t="s">
        <v>449</v>
      </c>
      <c r="E19" s="228"/>
      <c r="F19" s="228"/>
      <c r="G19" s="228"/>
      <c r="H19" s="228"/>
      <c r="I19" s="228"/>
      <c r="J19" s="229"/>
      <c r="K19" s="236"/>
      <c r="L19" s="228"/>
      <c r="M19" s="228"/>
      <c r="N19" s="228"/>
      <c r="O19" s="229" t="s">
        <v>455</v>
      </c>
      <c r="P19" s="237">
        <f>P15</f>
        <v>2187.5985599999999</v>
      </c>
      <c r="Q19" s="37"/>
      <c r="R19" s="201"/>
    </row>
    <row r="20" spans="2:18" s="9" customFormat="1" ht="25.5">
      <c r="B20" s="226" t="s">
        <v>487</v>
      </c>
      <c r="C20" s="234" t="s">
        <v>461</v>
      </c>
      <c r="D20" s="228" t="s">
        <v>451</v>
      </c>
      <c r="E20" s="228"/>
      <c r="F20" s="228"/>
      <c r="G20" s="228"/>
      <c r="H20" s="228"/>
      <c r="I20" s="228"/>
      <c r="J20" s="229"/>
      <c r="K20" s="236"/>
      <c r="L20" s="228"/>
      <c r="M20" s="228"/>
      <c r="N20" s="228"/>
      <c r="O20" s="229" t="s">
        <v>104</v>
      </c>
      <c r="P20" s="237">
        <f>K14</f>
        <v>9.36</v>
      </c>
      <c r="Q20" s="37"/>
      <c r="R20" s="201"/>
    </row>
    <row r="21" spans="2:18" ht="20.100000000000001" customHeight="1">
      <c r="B21" s="37"/>
      <c r="C21" s="40"/>
      <c r="D21" s="9"/>
      <c r="E21" s="9"/>
      <c r="F21" s="9"/>
      <c r="G21" s="9"/>
      <c r="H21" s="9"/>
      <c r="I21" s="9"/>
      <c r="J21" s="9"/>
      <c r="K21" s="9"/>
      <c r="P21" s="36"/>
    </row>
    <row r="22" spans="2:18" ht="20.100000000000001" customHeight="1">
      <c r="B22" s="37"/>
      <c r="C22" s="40"/>
      <c r="D22" s="9"/>
      <c r="E22" s="9"/>
      <c r="F22" s="9"/>
      <c r="G22" s="9"/>
      <c r="H22" s="9"/>
      <c r="I22" s="9"/>
      <c r="J22" s="9"/>
      <c r="K22" s="9"/>
      <c r="P22" s="36"/>
    </row>
    <row r="23" spans="2:18" ht="20.100000000000001" customHeight="1">
      <c r="B23" s="37"/>
      <c r="C23" s="40"/>
      <c r="D23" s="9"/>
      <c r="E23" s="9"/>
      <c r="F23" s="9"/>
      <c r="G23" s="9"/>
      <c r="H23" s="9"/>
      <c r="I23" s="9"/>
      <c r="J23" s="9"/>
      <c r="K23" s="9"/>
      <c r="P23" s="36"/>
    </row>
  </sheetData>
  <mergeCells count="18">
    <mergeCell ref="A1:P2"/>
    <mergeCell ref="M10:M11"/>
    <mergeCell ref="M15:O15"/>
    <mergeCell ref="B17:L17"/>
    <mergeCell ref="E9:G9"/>
    <mergeCell ref="E10:E11"/>
    <mergeCell ref="F10:F11"/>
    <mergeCell ref="G10:G11"/>
    <mergeCell ref="B16:C16"/>
    <mergeCell ref="B9:B11"/>
    <mergeCell ref="C9:C11"/>
    <mergeCell ref="D9:D11"/>
    <mergeCell ref="J9:J10"/>
    <mergeCell ref="H9:H10"/>
    <mergeCell ref="I9:I10"/>
    <mergeCell ref="K9:K10"/>
    <mergeCell ref="M9:P9"/>
    <mergeCell ref="B14:I14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8" max="1048575" man="1"/>
  </colBreaks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09D7D-C7D4-412D-8ED9-5C606367DB9B}">
  <dimension ref="A1:T23"/>
  <sheetViews>
    <sheetView showGridLines="0" showZeros="0" view="pageBreakPreview" zoomScale="92" zoomScaleNormal="64" zoomScaleSheetLayoutView="92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36" customWidth="1"/>
    <col min="3" max="3" width="11" style="28" customWidth="1"/>
    <col min="4" max="10" width="8.7109375" style="28" customWidth="1"/>
    <col min="11" max="16" width="9.7109375" style="28" customWidth="1"/>
    <col min="17" max="17" width="1.7109375" style="28" customWidth="1"/>
    <col min="18" max="18" width="9.140625" style="28" customWidth="1"/>
    <col min="19" max="16384" width="9.140625" style="28"/>
  </cols>
  <sheetData>
    <row r="1" spans="1:20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Q1" s="521"/>
    </row>
    <row r="2" spans="1:20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521"/>
    </row>
    <row r="3" spans="1:20" s="18" customFormat="1" ht="20.100000000000001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</row>
    <row r="4" spans="1:20" s="5" customFormat="1" ht="15" customHeight="1">
      <c r="B4" s="1" t="s">
        <v>15</v>
      </c>
      <c r="C4" s="6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3" t="s">
        <v>20</v>
      </c>
      <c r="P4" s="969">
        <f>'CAPA - ORÇAMENTO'!$D$17</f>
        <v>45681</v>
      </c>
      <c r="S4" s="10"/>
      <c r="T4" s="10"/>
    </row>
    <row r="5" spans="1:20" s="5" customFormat="1" ht="15" customHeight="1">
      <c r="B5" s="1" t="s">
        <v>17</v>
      </c>
      <c r="C5" s="6" t="str">
        <f>+""&amp;'DADOS DA OBRA'!$B$16&amp;", "&amp;'DADOS DA OBRA'!$B$19&amp;", "&amp;'DADOS DA OBRA'!$J$19&amp;", "&amp;'DADOS DA OBRA'!$P$19</f>
        <v>GO-479, Zona Rural, Distrito de Lagolândia, Pirenópolis, GO</v>
      </c>
      <c r="N5" s="1"/>
      <c r="O5" s="3" t="s">
        <v>16</v>
      </c>
      <c r="P5" s="4" t="str">
        <f>'DADOS DA OBRA'!$N$25</f>
        <v>00</v>
      </c>
    </row>
    <row r="6" spans="1:20" s="5" customFormat="1" ht="15" customHeight="1">
      <c r="B6" s="1" t="s">
        <v>21</v>
      </c>
      <c r="C6" s="16" t="s">
        <v>92</v>
      </c>
      <c r="N6" s="1"/>
      <c r="O6" s="16"/>
    </row>
    <row r="7" spans="1:20" s="5" customFormat="1" ht="20.100000000000001" customHeight="1">
      <c r="B7" s="13"/>
      <c r="C7" s="12"/>
    </row>
    <row r="8" spans="1:20" s="17" customFormat="1" ht="20.100000000000001" customHeight="1" thickBot="1">
      <c r="B8" s="14"/>
      <c r="C8" s="15"/>
      <c r="D8" s="8"/>
      <c r="E8" s="7"/>
      <c r="F8" s="7"/>
      <c r="G8" s="7"/>
      <c r="H8" s="7"/>
      <c r="I8" s="7"/>
      <c r="J8" s="8"/>
      <c r="K8" s="8"/>
    </row>
    <row r="9" spans="1:20" s="27" customFormat="1" ht="20.100000000000001" customHeight="1" thickTop="1" thickBot="1">
      <c r="B9" s="808" t="s">
        <v>23</v>
      </c>
      <c r="C9" s="811" t="s">
        <v>61</v>
      </c>
      <c r="D9" s="802" t="s">
        <v>27</v>
      </c>
      <c r="E9" s="819" t="s">
        <v>34</v>
      </c>
      <c r="F9" s="820"/>
      <c r="G9" s="821"/>
      <c r="H9" s="827" t="s">
        <v>74</v>
      </c>
      <c r="I9" s="827" t="s">
        <v>35</v>
      </c>
      <c r="J9" s="802" t="s">
        <v>33</v>
      </c>
      <c r="K9" s="795" t="s">
        <v>24</v>
      </c>
      <c r="L9" s="65"/>
      <c r="M9" s="797" t="s">
        <v>105</v>
      </c>
      <c r="N9" s="798"/>
      <c r="O9" s="798"/>
      <c r="P9" s="799"/>
    </row>
    <row r="10" spans="1:20" s="27" customFormat="1" ht="20.100000000000001" customHeight="1" thickTop="1">
      <c r="B10" s="809"/>
      <c r="C10" s="812"/>
      <c r="D10" s="803"/>
      <c r="E10" s="822" t="s">
        <v>70</v>
      </c>
      <c r="F10" s="822" t="s">
        <v>69</v>
      </c>
      <c r="G10" s="822" t="s">
        <v>30</v>
      </c>
      <c r="H10" s="828"/>
      <c r="I10" s="828"/>
      <c r="J10" s="803"/>
      <c r="K10" s="796"/>
      <c r="L10" s="65"/>
      <c r="M10" s="800" t="s">
        <v>48</v>
      </c>
      <c r="N10" s="74" t="s">
        <v>56</v>
      </c>
      <c r="O10" s="74" t="s">
        <v>54</v>
      </c>
      <c r="P10" s="75" t="s">
        <v>57</v>
      </c>
    </row>
    <row r="11" spans="1:20" s="27" customFormat="1" ht="20.100000000000001" customHeight="1" thickBot="1">
      <c r="B11" s="810"/>
      <c r="C11" s="813"/>
      <c r="D11" s="804"/>
      <c r="E11" s="823"/>
      <c r="F11" s="823"/>
      <c r="G11" s="823"/>
      <c r="H11" s="307" t="s">
        <v>39</v>
      </c>
      <c r="I11" s="307" t="s">
        <v>31</v>
      </c>
      <c r="J11" s="31" t="s">
        <v>31</v>
      </c>
      <c r="K11" s="32" t="s">
        <v>50</v>
      </c>
      <c r="L11" s="56"/>
      <c r="M11" s="801"/>
      <c r="N11" s="35" t="s">
        <v>39</v>
      </c>
      <c r="O11" s="35" t="s">
        <v>55</v>
      </c>
      <c r="P11" s="39" t="s">
        <v>53</v>
      </c>
    </row>
    <row r="12" spans="1:20" s="27" customFormat="1" ht="30" customHeight="1">
      <c r="B12" s="256" t="s">
        <v>75</v>
      </c>
      <c r="C12" s="306" t="s">
        <v>66</v>
      </c>
      <c r="D12" s="180">
        <v>2</v>
      </c>
      <c r="E12" s="181">
        <v>0.5</v>
      </c>
      <c r="F12" s="181">
        <v>0.8</v>
      </c>
      <c r="G12" s="181">
        <v>3.2</v>
      </c>
      <c r="H12" s="181">
        <f>E12+F12+F12</f>
        <v>2.1</v>
      </c>
      <c r="I12" s="181">
        <f>E12*F12</f>
        <v>0.4</v>
      </c>
      <c r="J12" s="181">
        <f>H12*G12*D12</f>
        <v>13.440000000000001</v>
      </c>
      <c r="K12" s="70">
        <f>I12*G12*D12</f>
        <v>2.5600000000000005</v>
      </c>
      <c r="L12" s="55"/>
      <c r="M12" s="84" t="s">
        <v>51</v>
      </c>
      <c r="N12" s="53">
        <v>303.60000000000002</v>
      </c>
      <c r="O12" s="73">
        <v>0.39500000000000002</v>
      </c>
      <c r="P12" s="70">
        <f>N12*O12</f>
        <v>119.92200000000001</v>
      </c>
    </row>
    <row r="13" spans="1:20" s="27" customFormat="1" ht="30" customHeight="1" thickBot="1">
      <c r="B13" s="77" t="s">
        <v>75</v>
      </c>
      <c r="C13" s="76" t="s">
        <v>67</v>
      </c>
      <c r="D13" s="58">
        <v>2</v>
      </c>
      <c r="E13" s="59">
        <v>0.5</v>
      </c>
      <c r="F13" s="59">
        <v>0.65</v>
      </c>
      <c r="G13" s="59">
        <v>1.6</v>
      </c>
      <c r="H13" s="59">
        <f>E13+F13+F13</f>
        <v>1.7999999999999998</v>
      </c>
      <c r="I13" s="59">
        <f>E13*F13</f>
        <v>0.32500000000000001</v>
      </c>
      <c r="J13" s="59">
        <f>H13*G13*D13</f>
        <v>5.76</v>
      </c>
      <c r="K13" s="72">
        <f>I13*G13*D13</f>
        <v>1.04</v>
      </c>
      <c r="L13" s="55"/>
      <c r="M13" s="77" t="s">
        <v>59</v>
      </c>
      <c r="N13" s="33">
        <v>998.4</v>
      </c>
      <c r="O13" s="60">
        <v>0.96299999999999997</v>
      </c>
      <c r="P13" s="70">
        <f>N13*O13</f>
        <v>961.4591999999999</v>
      </c>
    </row>
    <row r="14" spans="1:20" s="27" customFormat="1" ht="30" customHeight="1" thickBot="1">
      <c r="B14" s="720" t="s">
        <v>26</v>
      </c>
      <c r="C14" s="721"/>
      <c r="D14" s="721"/>
      <c r="E14" s="721"/>
      <c r="F14" s="721"/>
      <c r="G14" s="721"/>
      <c r="H14" s="721"/>
      <c r="I14" s="807"/>
      <c r="J14" s="277">
        <f>SUM(J12:J13)</f>
        <v>19.200000000000003</v>
      </c>
      <c r="K14" s="279">
        <f>SUM(K12:K13)</f>
        <v>3.6000000000000005</v>
      </c>
      <c r="L14" s="55"/>
      <c r="M14" s="257" t="s">
        <v>52</v>
      </c>
      <c r="N14" s="175">
        <v>200.96</v>
      </c>
      <c r="O14" s="184">
        <v>2.4660000000000002</v>
      </c>
      <c r="P14" s="182">
        <f>N14*O14</f>
        <v>495.56736000000006</v>
      </c>
    </row>
    <row r="15" spans="1:20" s="27" customFormat="1" ht="30" customHeight="1" thickBot="1">
      <c r="B15" s="79"/>
      <c r="C15" s="80"/>
      <c r="D15" s="81"/>
      <c r="E15" s="57"/>
      <c r="F15" s="57"/>
      <c r="G15" s="57"/>
      <c r="H15" s="57"/>
      <c r="I15" s="57"/>
      <c r="J15" s="57"/>
      <c r="K15" s="82"/>
      <c r="L15" s="55"/>
      <c r="M15" s="733" t="s">
        <v>18</v>
      </c>
      <c r="N15" s="734"/>
      <c r="O15" s="735"/>
      <c r="P15" s="278">
        <f>SUM(P12:P14)</f>
        <v>1576.9485599999998</v>
      </c>
    </row>
    <row r="16" spans="1:20" s="27" customFormat="1" ht="24.95" customHeight="1">
      <c r="B16" s="826"/>
      <c r="C16" s="826"/>
      <c r="D16" s="826"/>
      <c r="E16" s="826"/>
      <c r="F16" s="826"/>
      <c r="G16" s="826"/>
      <c r="H16" s="826"/>
      <c r="I16" s="826"/>
      <c r="J16" s="83"/>
      <c r="K16" s="83"/>
      <c r="L16" s="66"/>
      <c r="M16" s="66"/>
      <c r="N16" s="66"/>
      <c r="O16" s="66"/>
      <c r="P16" s="66"/>
    </row>
    <row r="17" spans="2:16" s="27" customFormat="1" ht="30" customHeight="1">
      <c r="B17" s="818" t="s">
        <v>36</v>
      </c>
      <c r="C17" s="818"/>
      <c r="D17" s="818"/>
      <c r="E17" s="818"/>
      <c r="F17" s="818"/>
      <c r="G17" s="818"/>
      <c r="H17" s="818"/>
      <c r="I17" s="818"/>
      <c r="J17" s="818"/>
      <c r="K17" s="818"/>
      <c r="L17" s="818"/>
      <c r="M17" s="7"/>
      <c r="N17" s="7"/>
      <c r="O17" s="7"/>
      <c r="P17" s="7"/>
    </row>
    <row r="18" spans="2:16" s="9" customFormat="1" ht="25.5">
      <c r="B18" s="226" t="s">
        <v>487</v>
      </c>
      <c r="C18" s="234" t="s">
        <v>460</v>
      </c>
      <c r="D18" s="228" t="s">
        <v>450</v>
      </c>
      <c r="E18" s="228"/>
      <c r="F18" s="228"/>
      <c r="G18" s="228"/>
      <c r="H18" s="228"/>
      <c r="I18" s="228"/>
      <c r="J18" s="229"/>
      <c r="K18" s="236"/>
      <c r="L18" s="228"/>
      <c r="M18" s="228"/>
      <c r="N18" s="228"/>
      <c r="O18" s="229" t="s">
        <v>456</v>
      </c>
      <c r="P18" s="237">
        <f>J14</f>
        <v>19.200000000000003</v>
      </c>
    </row>
    <row r="19" spans="2:16" s="9" customFormat="1" ht="25.5">
      <c r="B19" s="226" t="s">
        <v>487</v>
      </c>
      <c r="C19" s="234" t="s">
        <v>459</v>
      </c>
      <c r="D19" s="228" t="s">
        <v>449</v>
      </c>
      <c r="E19" s="228"/>
      <c r="F19" s="228"/>
      <c r="G19" s="228"/>
      <c r="H19" s="228"/>
      <c r="I19" s="228"/>
      <c r="J19" s="229"/>
      <c r="K19" s="236"/>
      <c r="L19" s="228"/>
      <c r="M19" s="228"/>
      <c r="N19" s="228"/>
      <c r="O19" s="229" t="s">
        <v>455</v>
      </c>
      <c r="P19" s="237">
        <f>P15</f>
        <v>1576.9485599999998</v>
      </c>
    </row>
    <row r="20" spans="2:16" s="9" customFormat="1" ht="25.5">
      <c r="B20" s="226" t="s">
        <v>487</v>
      </c>
      <c r="C20" s="234" t="s">
        <v>461</v>
      </c>
      <c r="D20" s="228" t="s">
        <v>451</v>
      </c>
      <c r="E20" s="228"/>
      <c r="F20" s="228"/>
      <c r="G20" s="228"/>
      <c r="H20" s="228"/>
      <c r="I20" s="228"/>
      <c r="J20" s="229"/>
      <c r="K20" s="236"/>
      <c r="L20" s="228"/>
      <c r="M20" s="228"/>
      <c r="N20" s="228"/>
      <c r="O20" s="229" t="s">
        <v>104</v>
      </c>
      <c r="P20" s="237">
        <f>K14</f>
        <v>3.6000000000000005</v>
      </c>
    </row>
    <row r="21" spans="2:16" ht="20.100000000000001" customHeight="1">
      <c r="B21" s="37"/>
      <c r="C21" s="40"/>
      <c r="D21" s="9"/>
      <c r="E21" s="9"/>
      <c r="F21" s="9"/>
      <c r="G21" s="9"/>
      <c r="H21" s="9"/>
      <c r="I21" s="9"/>
      <c r="J21" s="9"/>
      <c r="K21" s="9"/>
      <c r="P21" s="36"/>
    </row>
    <row r="22" spans="2:16" ht="20.100000000000001" customHeight="1">
      <c r="B22" s="37"/>
      <c r="C22" s="40"/>
      <c r="D22" s="9"/>
      <c r="E22" s="9"/>
      <c r="F22" s="9"/>
      <c r="G22" s="9"/>
      <c r="H22" s="9"/>
      <c r="I22" s="9"/>
      <c r="J22" s="9"/>
      <c r="K22" s="9"/>
      <c r="P22" s="36"/>
    </row>
    <row r="23" spans="2:16" ht="20.100000000000001" customHeight="1">
      <c r="B23" s="37"/>
      <c r="C23" s="40"/>
      <c r="D23" s="9"/>
      <c r="E23" s="9"/>
      <c r="F23" s="9"/>
      <c r="G23" s="9"/>
      <c r="H23" s="9"/>
      <c r="I23" s="9"/>
      <c r="J23" s="9"/>
      <c r="K23" s="9"/>
      <c r="P23" s="36"/>
    </row>
  </sheetData>
  <mergeCells count="18">
    <mergeCell ref="B17:L17"/>
    <mergeCell ref="H9:H10"/>
    <mergeCell ref="I9:I10"/>
    <mergeCell ref="E10:E11"/>
    <mergeCell ref="F10:F11"/>
    <mergeCell ref="G10:G11"/>
    <mergeCell ref="B14:I14"/>
    <mergeCell ref="B9:B11"/>
    <mergeCell ref="C9:C11"/>
    <mergeCell ref="D9:D11"/>
    <mergeCell ref="E9:G9"/>
    <mergeCell ref="J9:J10"/>
    <mergeCell ref="K9:K10"/>
    <mergeCell ref="M9:P9"/>
    <mergeCell ref="B16:I16"/>
    <mergeCell ref="M10:M11"/>
    <mergeCell ref="M15:O15"/>
    <mergeCell ref="A1:Q2"/>
  </mergeCells>
  <printOptions horizontalCentered="1"/>
  <pageMargins left="0.51181102362204722" right="0.51181102362204722" top="1.0236220472440944" bottom="0.78740157480314965" header="0.31496062992125984" footer="0.31496062992125984"/>
  <pageSetup paperSize="9" scale="9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8" max="1048575" man="1"/>
  </colBreaks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9C7DE-1A45-45D9-9F96-C9298BED70D9}">
  <dimension ref="A1:T24"/>
  <sheetViews>
    <sheetView showGridLines="0" showZeros="0" view="pageBreakPreview" zoomScale="92" zoomScaleNormal="64" zoomScaleSheetLayoutView="92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140625" style="36" customWidth="1"/>
    <col min="3" max="3" width="11" style="28" customWidth="1"/>
    <col min="4" max="10" width="8.7109375" style="28" customWidth="1"/>
    <col min="11" max="16" width="9.7109375" style="28" customWidth="1"/>
    <col min="17" max="17" width="1.7109375" style="28" customWidth="1"/>
    <col min="18" max="18" width="9.140625" style="28" customWidth="1"/>
    <col min="19" max="16384" width="9.140625" style="28"/>
  </cols>
  <sheetData>
    <row r="1" spans="1:20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Q1" s="521"/>
    </row>
    <row r="2" spans="1:20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521"/>
    </row>
    <row r="3" spans="1:20" s="18" customFormat="1" ht="20.100000000000001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</row>
    <row r="4" spans="1:20" s="5" customFormat="1" ht="15" customHeight="1">
      <c r="B4" s="1" t="s">
        <v>15</v>
      </c>
      <c r="C4" s="6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3" t="s">
        <v>20</v>
      </c>
      <c r="P4" s="969">
        <f>'CAPA - ORÇAMENTO'!$D$17</f>
        <v>45681</v>
      </c>
      <c r="S4" s="10"/>
      <c r="T4" s="10"/>
    </row>
    <row r="5" spans="1:20" s="5" customFormat="1" ht="15" customHeight="1">
      <c r="B5" s="1" t="s">
        <v>17</v>
      </c>
      <c r="C5" s="6" t="str">
        <f>+""&amp;'DADOS DA OBRA'!$B$16&amp;", "&amp;'DADOS DA OBRA'!$B$19&amp;", "&amp;'DADOS DA OBRA'!$J$19&amp;", "&amp;'DADOS DA OBRA'!$P$19</f>
        <v>GO-479, Zona Rural, Distrito de Lagolândia, Pirenópolis, GO</v>
      </c>
      <c r="N5" s="1"/>
      <c r="O5" s="3" t="s">
        <v>16</v>
      </c>
      <c r="P5" s="4" t="str">
        <f>'DADOS DA OBRA'!$N$25</f>
        <v>00</v>
      </c>
    </row>
    <row r="6" spans="1:20" s="5" customFormat="1" ht="15" customHeight="1">
      <c r="B6" s="1" t="s">
        <v>21</v>
      </c>
      <c r="C6" s="16" t="s">
        <v>490</v>
      </c>
      <c r="N6" s="1"/>
      <c r="O6" s="16"/>
    </row>
    <row r="7" spans="1:20" s="5" customFormat="1" ht="20.100000000000001" customHeight="1">
      <c r="B7" s="13"/>
      <c r="C7" s="12"/>
    </row>
    <row r="8" spans="1:20" s="17" customFormat="1" ht="20.100000000000001" customHeight="1" thickBot="1">
      <c r="B8" s="238"/>
      <c r="C8" s="239"/>
      <c r="D8" s="65"/>
      <c r="E8" s="171"/>
      <c r="F8" s="171"/>
      <c r="G8" s="171"/>
      <c r="H8" s="171"/>
      <c r="I8" s="171"/>
      <c r="J8" s="65"/>
      <c r="K8" s="65"/>
    </row>
    <row r="9" spans="1:20" s="27" customFormat="1" ht="20.100000000000001" customHeight="1" thickBot="1">
      <c r="B9" s="841"/>
      <c r="C9" s="736" t="s">
        <v>23</v>
      </c>
      <c r="D9" s="744" t="s">
        <v>27</v>
      </c>
      <c r="E9" s="834" t="s">
        <v>30</v>
      </c>
      <c r="F9" s="837" t="s">
        <v>74</v>
      </c>
      <c r="G9" s="837" t="s">
        <v>35</v>
      </c>
      <c r="H9" s="744" t="s">
        <v>33</v>
      </c>
      <c r="I9" s="829" t="s">
        <v>24</v>
      </c>
      <c r="J9" s="830"/>
      <c r="K9" s="830"/>
      <c r="L9" s="65"/>
      <c r="M9" s="831" t="s">
        <v>105</v>
      </c>
      <c r="N9" s="832"/>
      <c r="O9" s="832"/>
      <c r="P9" s="833"/>
    </row>
    <row r="10" spans="1:20" s="27" customFormat="1" ht="20.100000000000001" customHeight="1" thickTop="1">
      <c r="B10" s="841"/>
      <c r="C10" s="738"/>
      <c r="D10" s="745"/>
      <c r="E10" s="835"/>
      <c r="F10" s="838"/>
      <c r="G10" s="838"/>
      <c r="H10" s="745"/>
      <c r="I10" s="787"/>
      <c r="J10" s="830"/>
      <c r="K10" s="830"/>
      <c r="L10" s="65"/>
      <c r="M10" s="839" t="s">
        <v>48</v>
      </c>
      <c r="N10" s="310" t="s">
        <v>56</v>
      </c>
      <c r="O10" s="310" t="s">
        <v>54</v>
      </c>
      <c r="P10" s="311" t="s">
        <v>57</v>
      </c>
    </row>
    <row r="11" spans="1:20" s="27" customFormat="1" ht="20.100000000000001" customHeight="1" thickBot="1">
      <c r="B11" s="841"/>
      <c r="C11" s="740"/>
      <c r="D11" s="747"/>
      <c r="E11" s="836"/>
      <c r="F11" s="309" t="s">
        <v>39</v>
      </c>
      <c r="G11" s="309" t="s">
        <v>31</v>
      </c>
      <c r="H11" s="285" t="s">
        <v>31</v>
      </c>
      <c r="I11" s="286" t="s">
        <v>65</v>
      </c>
      <c r="J11" s="56"/>
      <c r="K11" s="56"/>
      <c r="L11" s="56"/>
      <c r="M11" s="840"/>
      <c r="N11" s="312" t="s">
        <v>39</v>
      </c>
      <c r="O11" s="312" t="s">
        <v>55</v>
      </c>
      <c r="P11" s="313" t="s">
        <v>53</v>
      </c>
    </row>
    <row r="12" spans="1:20" s="27" customFormat="1" ht="30" customHeight="1" thickBot="1">
      <c r="B12" s="168"/>
      <c r="C12" s="256" t="s">
        <v>97</v>
      </c>
      <c r="D12" s="180">
        <v>2</v>
      </c>
      <c r="E12" s="181">
        <v>2.35</v>
      </c>
      <c r="F12" s="181">
        <v>161.86000000000001</v>
      </c>
      <c r="G12" s="181">
        <v>49.66</v>
      </c>
      <c r="H12" s="181">
        <f>F12*E12*D12</f>
        <v>760.74200000000008</v>
      </c>
      <c r="I12" s="70">
        <f>G12*E12*D12</f>
        <v>233.40199999999999</v>
      </c>
      <c r="J12" s="55"/>
      <c r="K12" s="52"/>
      <c r="L12" s="55"/>
      <c r="M12" s="84" t="s">
        <v>59</v>
      </c>
      <c r="N12" s="53">
        <v>3645.6</v>
      </c>
      <c r="O12" s="73">
        <v>0.96299999999999997</v>
      </c>
      <c r="P12" s="70">
        <f>N12*O12</f>
        <v>3510.7127999999998</v>
      </c>
    </row>
    <row r="13" spans="1:20" s="27" customFormat="1" ht="30" customHeight="1" thickBot="1">
      <c r="B13" s="168"/>
      <c r="C13" s="720" t="s">
        <v>26</v>
      </c>
      <c r="D13" s="721"/>
      <c r="E13" s="721"/>
      <c r="F13" s="721"/>
      <c r="G13" s="807"/>
      <c r="H13" s="277">
        <f>SUM(H12)</f>
        <v>760.74200000000008</v>
      </c>
      <c r="I13" s="279">
        <f>SUM(I12)</f>
        <v>233.40199999999999</v>
      </c>
      <c r="J13" s="55"/>
      <c r="K13" s="52"/>
      <c r="L13" s="55"/>
      <c r="M13" s="77" t="s">
        <v>80</v>
      </c>
      <c r="N13" s="33">
        <v>17781.2</v>
      </c>
      <c r="O13" s="60">
        <v>2.0099999999999998</v>
      </c>
      <c r="P13" s="70">
        <f>N13*O13</f>
        <v>35740.212</v>
      </c>
    </row>
    <row r="14" spans="1:20" s="27" customFormat="1" ht="30" customHeight="1" thickBot="1">
      <c r="B14" s="841"/>
      <c r="C14" s="841"/>
      <c r="D14" s="841"/>
      <c r="E14" s="841"/>
      <c r="F14" s="841"/>
      <c r="G14" s="841"/>
      <c r="H14" s="841"/>
      <c r="I14" s="841"/>
      <c r="J14" s="56"/>
      <c r="K14" s="56"/>
      <c r="L14" s="55"/>
      <c r="M14" s="257" t="s">
        <v>72</v>
      </c>
      <c r="N14" s="175">
        <v>10255.719999999999</v>
      </c>
      <c r="O14" s="184">
        <v>3.8530000000000002</v>
      </c>
      <c r="P14" s="182">
        <f>N14*O14</f>
        <v>39515.28916</v>
      </c>
    </row>
    <row r="15" spans="1:20" s="27" customFormat="1" ht="30" customHeight="1" thickBot="1">
      <c r="B15" s="168"/>
      <c r="C15" s="240"/>
      <c r="D15" s="170"/>
      <c r="E15" s="55"/>
      <c r="F15" s="55"/>
      <c r="G15" s="55"/>
      <c r="H15" s="55"/>
      <c r="I15" s="55"/>
      <c r="J15" s="55"/>
      <c r="K15" s="52"/>
      <c r="L15" s="55"/>
      <c r="M15" s="733" t="s">
        <v>18</v>
      </c>
      <c r="N15" s="734"/>
      <c r="O15" s="735"/>
      <c r="P15" s="278">
        <f>SUM(P12:P14)</f>
        <v>78766.213959999994</v>
      </c>
    </row>
    <row r="16" spans="1:20" s="27" customFormat="1" ht="30" customHeight="1">
      <c r="B16" s="826"/>
      <c r="C16" s="826"/>
      <c r="D16" s="826"/>
      <c r="E16" s="826"/>
      <c r="F16" s="826"/>
      <c r="G16" s="826"/>
      <c r="H16" s="826"/>
      <c r="I16" s="826"/>
      <c r="J16" s="83"/>
      <c r="K16" s="83"/>
      <c r="L16" s="66"/>
      <c r="M16" s="66"/>
      <c r="N16" s="66"/>
      <c r="O16" s="66"/>
      <c r="P16" s="66"/>
    </row>
    <row r="17" spans="2:16" s="27" customFormat="1" ht="30" customHeight="1">
      <c r="B17" s="818" t="s">
        <v>36</v>
      </c>
      <c r="C17" s="818"/>
      <c r="D17" s="818"/>
      <c r="E17" s="818"/>
      <c r="F17" s="818"/>
      <c r="G17" s="818"/>
      <c r="H17" s="818"/>
      <c r="I17" s="818"/>
      <c r="J17" s="818"/>
      <c r="K17" s="818"/>
      <c r="L17" s="818"/>
      <c r="M17" s="7"/>
      <c r="N17" s="7"/>
      <c r="O17" s="7"/>
      <c r="P17" s="7"/>
    </row>
    <row r="18" spans="2:16" s="9" customFormat="1" ht="25.5">
      <c r="B18" s="226" t="s">
        <v>487</v>
      </c>
      <c r="C18" s="234" t="s">
        <v>460</v>
      </c>
      <c r="D18" s="228" t="s">
        <v>450</v>
      </c>
      <c r="E18" s="228"/>
      <c r="F18" s="228"/>
      <c r="G18" s="228"/>
      <c r="H18" s="228"/>
      <c r="I18" s="228"/>
      <c r="J18" s="229"/>
      <c r="K18" s="236"/>
      <c r="L18" s="228"/>
      <c r="M18" s="228"/>
      <c r="N18" s="228"/>
      <c r="O18" s="229" t="s">
        <v>456</v>
      </c>
      <c r="P18" s="237">
        <f>H13</f>
        <v>760.74200000000008</v>
      </c>
    </row>
    <row r="19" spans="2:16" s="9" customFormat="1" ht="25.5">
      <c r="B19" s="226" t="s">
        <v>487</v>
      </c>
      <c r="C19" s="234" t="s">
        <v>459</v>
      </c>
      <c r="D19" s="228" t="s">
        <v>449</v>
      </c>
      <c r="E19" s="228"/>
      <c r="F19" s="228"/>
      <c r="G19" s="228"/>
      <c r="H19" s="228"/>
      <c r="I19" s="228"/>
      <c r="J19" s="229"/>
      <c r="K19" s="236"/>
      <c r="L19" s="228"/>
      <c r="M19" s="228"/>
      <c r="N19" s="228"/>
      <c r="O19" s="229" t="s">
        <v>455</v>
      </c>
      <c r="P19" s="237">
        <f>P15</f>
        <v>78766.213959999994</v>
      </c>
    </row>
    <row r="20" spans="2:16" s="9" customFormat="1" ht="25.5">
      <c r="B20" s="226" t="s">
        <v>487</v>
      </c>
      <c r="C20" s="234" t="s">
        <v>461</v>
      </c>
      <c r="D20" s="228" t="s">
        <v>451</v>
      </c>
      <c r="E20" s="228"/>
      <c r="F20" s="228"/>
      <c r="G20" s="228"/>
      <c r="H20" s="228"/>
      <c r="I20" s="228"/>
      <c r="J20" s="229"/>
      <c r="K20" s="236"/>
      <c r="L20" s="228"/>
      <c r="M20" s="228"/>
      <c r="N20" s="228"/>
      <c r="O20" s="229" t="s">
        <v>104</v>
      </c>
      <c r="P20" s="237">
        <f>I13</f>
        <v>233.40199999999999</v>
      </c>
    </row>
    <row r="21" spans="2:16" ht="20.100000000000001" customHeight="1">
      <c r="B21" s="37"/>
      <c r="C21" s="40"/>
      <c r="D21" s="9"/>
      <c r="E21" s="9"/>
      <c r="F21" s="9"/>
      <c r="G21" s="9"/>
      <c r="H21" s="9"/>
      <c r="I21" s="9"/>
      <c r="J21" s="9"/>
      <c r="K21" s="9"/>
      <c r="P21" s="36"/>
    </row>
    <row r="22" spans="2:16" ht="20.100000000000001" customHeight="1">
      <c r="B22" s="37"/>
      <c r="C22" s="40"/>
      <c r="D22" s="9"/>
      <c r="E22" s="9"/>
      <c r="F22" s="9"/>
      <c r="G22" s="9"/>
      <c r="H22" s="9"/>
      <c r="I22" s="9"/>
      <c r="J22" s="9"/>
      <c r="K22" s="9"/>
      <c r="P22" s="36"/>
    </row>
    <row r="23" spans="2:16" ht="20.100000000000001" customHeight="1">
      <c r="B23" s="37"/>
      <c r="C23" s="40"/>
      <c r="D23" s="9"/>
      <c r="E23" s="9"/>
      <c r="F23" s="9"/>
      <c r="G23" s="9"/>
      <c r="H23" s="9"/>
      <c r="I23" s="9"/>
      <c r="J23" s="9"/>
      <c r="K23" s="9"/>
      <c r="P23" s="36"/>
    </row>
    <row r="24" spans="2:16" ht="20.100000000000001" customHeight="1">
      <c r="B24" s="37"/>
      <c r="C24" s="40"/>
      <c r="D24" s="9"/>
      <c r="E24" s="9"/>
      <c r="F24" s="9"/>
      <c r="G24" s="9"/>
      <c r="H24" s="9"/>
      <c r="I24" s="9"/>
      <c r="J24" s="9"/>
      <c r="K24" s="9"/>
      <c r="P24" s="36"/>
    </row>
  </sheetData>
  <mergeCells count="18">
    <mergeCell ref="M15:O15"/>
    <mergeCell ref="B9:B11"/>
    <mergeCell ref="C9:C11"/>
    <mergeCell ref="D9:D11"/>
    <mergeCell ref="H9:H10"/>
    <mergeCell ref="B16:I16"/>
    <mergeCell ref="B17:L17"/>
    <mergeCell ref="E9:E11"/>
    <mergeCell ref="F9:F10"/>
    <mergeCell ref="G9:G10"/>
    <mergeCell ref="C13:G13"/>
    <mergeCell ref="B14:I14"/>
    <mergeCell ref="I9:I10"/>
    <mergeCell ref="J9:J10"/>
    <mergeCell ref="K9:K10"/>
    <mergeCell ref="M9:P9"/>
    <mergeCell ref="A1:Q2"/>
    <mergeCell ref="M10:M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8" max="1048575" man="1"/>
  </colBreaks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43CB6-CAD6-4020-BB8B-2227F51B929A}">
  <dimension ref="A1:T21"/>
  <sheetViews>
    <sheetView showGridLines="0" showZeros="0" view="pageBreakPreview" zoomScale="90" zoomScaleNormal="64" zoomScaleSheetLayoutView="90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12.85546875" style="36" customWidth="1"/>
    <col min="3" max="9" width="8.7109375" style="28" customWidth="1"/>
    <col min="10" max="16" width="9.7109375" style="28" customWidth="1"/>
    <col min="17" max="17" width="1.7109375" style="28" customWidth="1"/>
    <col min="18" max="18" width="9.140625" style="28" customWidth="1"/>
    <col min="19" max="16384" width="9.140625" style="28"/>
  </cols>
  <sheetData>
    <row r="1" spans="1:20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Q1" s="41"/>
    </row>
    <row r="2" spans="1:20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41"/>
    </row>
    <row r="3" spans="1:20" s="18" customFormat="1" ht="20.100000000000001" customHeight="1">
      <c r="B3" s="34"/>
    </row>
    <row r="4" spans="1:20" s="5" customFormat="1" ht="15" customHeight="1">
      <c r="B4" s="1" t="s">
        <v>15</v>
      </c>
      <c r="C4" s="6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3" t="s">
        <v>20</v>
      </c>
      <c r="P4" s="969">
        <f>'CAPA - ORÇAMENTO'!$D$17</f>
        <v>45681</v>
      </c>
      <c r="Q4" s="3"/>
      <c r="S4" s="10"/>
      <c r="T4" s="10"/>
    </row>
    <row r="5" spans="1:20" s="5" customFormat="1" ht="15" customHeight="1">
      <c r="B5" s="1" t="s">
        <v>17</v>
      </c>
      <c r="C5" s="6" t="str">
        <f>+""&amp;'DADOS DA OBRA'!$B$16&amp;", "&amp;'DADOS DA OBRA'!$B$19&amp;", "&amp;'DADOS DA OBRA'!$J$19&amp;", "&amp;'DADOS DA OBRA'!$P$19</f>
        <v>GO-479, Zona Rural, Distrito de Lagolândia, Pirenópolis, GO</v>
      </c>
      <c r="N5" s="1"/>
      <c r="O5" s="3" t="s">
        <v>16</v>
      </c>
      <c r="P5" s="4" t="str">
        <f>'DADOS DA OBRA'!$N$25</f>
        <v>00</v>
      </c>
      <c r="Q5" s="3"/>
    </row>
    <row r="6" spans="1:20" s="5" customFormat="1" ht="15" customHeight="1">
      <c r="B6" s="1" t="s">
        <v>21</v>
      </c>
      <c r="C6" s="16" t="s">
        <v>107</v>
      </c>
      <c r="N6" s="1"/>
      <c r="O6" s="16"/>
      <c r="P6" s="16"/>
    </row>
    <row r="7" spans="1:20" s="5" customFormat="1" ht="20.100000000000001" customHeight="1">
      <c r="B7" s="13"/>
      <c r="C7" s="12"/>
      <c r="P7" s="3"/>
    </row>
    <row r="8" spans="1:20" s="17" customFormat="1" ht="20.100000000000001" customHeight="1" thickBot="1">
      <c r="B8" s="14"/>
      <c r="C8" s="8"/>
      <c r="D8" s="7"/>
      <c r="E8" s="7"/>
      <c r="F8" s="7"/>
      <c r="G8" s="7"/>
      <c r="H8" s="7"/>
      <c r="I8" s="8"/>
      <c r="J8" s="8"/>
    </row>
    <row r="9" spans="1:20" s="27" customFormat="1" ht="20.100000000000001" customHeight="1" thickBot="1">
      <c r="B9" s="736" t="s">
        <v>23</v>
      </c>
      <c r="C9" s="744" t="s">
        <v>27</v>
      </c>
      <c r="D9" s="783" t="s">
        <v>34</v>
      </c>
      <c r="E9" s="784"/>
      <c r="F9" s="785"/>
      <c r="G9" s="765" t="s">
        <v>74</v>
      </c>
      <c r="H9" s="765" t="s">
        <v>35</v>
      </c>
      <c r="I9" s="744" t="s">
        <v>33</v>
      </c>
      <c r="J9" s="829" t="s">
        <v>24</v>
      </c>
      <c r="K9" s="65"/>
      <c r="L9" s="842" t="s">
        <v>383</v>
      </c>
      <c r="M9" s="843"/>
      <c r="N9" s="843"/>
      <c r="O9" s="844"/>
      <c r="P9" s="65"/>
    </row>
    <row r="10" spans="1:20" s="27" customFormat="1" ht="20.100000000000001" customHeight="1" thickTop="1">
      <c r="B10" s="738"/>
      <c r="C10" s="745"/>
      <c r="D10" s="780" t="s">
        <v>70</v>
      </c>
      <c r="E10" s="780" t="s">
        <v>69</v>
      </c>
      <c r="F10" s="780" t="s">
        <v>30</v>
      </c>
      <c r="G10" s="778"/>
      <c r="H10" s="778"/>
      <c r="I10" s="745"/>
      <c r="J10" s="787"/>
      <c r="K10" s="65"/>
      <c r="L10" s="846" t="s">
        <v>48</v>
      </c>
      <c r="M10" s="289" t="s">
        <v>56</v>
      </c>
      <c r="N10" s="289" t="s">
        <v>54</v>
      </c>
      <c r="O10" s="292" t="s">
        <v>57</v>
      </c>
      <c r="P10" s="65"/>
    </row>
    <row r="11" spans="1:20" s="27" customFormat="1" ht="20.100000000000001" customHeight="1" thickBot="1">
      <c r="B11" s="740"/>
      <c r="C11" s="747"/>
      <c r="D11" s="845"/>
      <c r="E11" s="845"/>
      <c r="F11" s="845"/>
      <c r="G11" s="314" t="s">
        <v>39</v>
      </c>
      <c r="H11" s="314" t="s">
        <v>31</v>
      </c>
      <c r="I11" s="285" t="s">
        <v>31</v>
      </c>
      <c r="J11" s="286" t="s">
        <v>65</v>
      </c>
      <c r="K11" s="56"/>
      <c r="L11" s="847"/>
      <c r="M11" s="285" t="s">
        <v>39</v>
      </c>
      <c r="N11" s="285" t="s">
        <v>55</v>
      </c>
      <c r="O11" s="286" t="s">
        <v>53</v>
      </c>
      <c r="P11" s="56"/>
    </row>
    <row r="12" spans="1:20" s="27" customFormat="1" ht="30" customHeight="1">
      <c r="B12" s="256" t="s">
        <v>76</v>
      </c>
      <c r="C12" s="180">
        <v>6</v>
      </c>
      <c r="D12" s="181">
        <v>0.2</v>
      </c>
      <c r="E12" s="181">
        <v>1.65</v>
      </c>
      <c r="F12" s="181">
        <v>5.3</v>
      </c>
      <c r="G12" s="181">
        <f>D12+E12+E12</f>
        <v>3.5</v>
      </c>
      <c r="H12" s="181">
        <f>D12*E12</f>
        <v>0.33</v>
      </c>
      <c r="I12" s="181">
        <f>G12*F12*C12</f>
        <v>111.30000000000001</v>
      </c>
      <c r="J12" s="70">
        <f>H12*F12*C12</f>
        <v>10.494</v>
      </c>
      <c r="K12" s="55"/>
      <c r="L12" s="218" t="s">
        <v>78</v>
      </c>
      <c r="M12" s="53">
        <v>1171.2</v>
      </c>
      <c r="N12" s="73">
        <v>0.154</v>
      </c>
      <c r="O12" s="70">
        <f>M12*N12</f>
        <v>180.3648</v>
      </c>
      <c r="P12" s="52"/>
    </row>
    <row r="13" spans="1:20" s="27" customFormat="1" ht="30" customHeight="1" thickBot="1">
      <c r="B13" s="77" t="s">
        <v>77</v>
      </c>
      <c r="C13" s="58">
        <v>4</v>
      </c>
      <c r="D13" s="59">
        <v>0.2</v>
      </c>
      <c r="E13" s="59">
        <v>1.65</v>
      </c>
      <c r="F13" s="59">
        <v>3.9</v>
      </c>
      <c r="G13" s="59">
        <f>D13+E13+E13</f>
        <v>3.5</v>
      </c>
      <c r="H13" s="59">
        <f>D13*E13</f>
        <v>0.33</v>
      </c>
      <c r="I13" s="59">
        <f>G13*F13*C13</f>
        <v>54.6</v>
      </c>
      <c r="J13" s="72">
        <f>H13*F13*C13</f>
        <v>5.1479999999999997</v>
      </c>
      <c r="K13" s="55"/>
      <c r="L13" s="77" t="s">
        <v>79</v>
      </c>
      <c r="M13" s="33">
        <v>1214.4000000000001</v>
      </c>
      <c r="N13" s="60">
        <v>0.245</v>
      </c>
      <c r="O13" s="70">
        <f>M13*N13</f>
        <v>297.52800000000002</v>
      </c>
      <c r="P13" s="52"/>
    </row>
    <row r="14" spans="1:20" s="27" customFormat="1" ht="30" customHeight="1" thickBot="1">
      <c r="B14" s="720" t="s">
        <v>26</v>
      </c>
      <c r="C14" s="721"/>
      <c r="D14" s="721"/>
      <c r="E14" s="721"/>
      <c r="F14" s="721"/>
      <c r="G14" s="721"/>
      <c r="H14" s="807"/>
      <c r="I14" s="277">
        <f>SUM(I10:I13)</f>
        <v>165.9</v>
      </c>
      <c r="J14" s="279">
        <f>SUM(J10:J13)</f>
        <v>15.641999999999999</v>
      </c>
      <c r="K14" s="55"/>
      <c r="L14" s="257" t="s">
        <v>80</v>
      </c>
      <c r="M14" s="175">
        <v>429.6</v>
      </c>
      <c r="N14" s="184">
        <v>1.5780000000000001</v>
      </c>
      <c r="O14" s="182">
        <f>M14*N14</f>
        <v>677.90880000000004</v>
      </c>
      <c r="P14" s="52"/>
    </row>
    <row r="15" spans="1:20" s="27" customFormat="1" ht="30" customHeight="1" thickBot="1">
      <c r="B15" s="79"/>
      <c r="C15" s="81"/>
      <c r="D15" s="57"/>
      <c r="E15" s="57"/>
      <c r="F15" s="57"/>
      <c r="G15" s="57"/>
      <c r="H15" s="57"/>
      <c r="I15" s="57"/>
      <c r="J15" s="82"/>
      <c r="K15" s="55"/>
      <c r="L15" s="733" t="s">
        <v>18</v>
      </c>
      <c r="M15" s="734"/>
      <c r="N15" s="735"/>
      <c r="O15" s="278">
        <f>SUM(O12:O14)</f>
        <v>1155.8016</v>
      </c>
      <c r="P15" s="52"/>
    </row>
    <row r="16" spans="1:20" s="27" customFormat="1" ht="30" customHeight="1">
      <c r="B16" s="826"/>
      <c r="C16" s="826"/>
      <c r="D16" s="826"/>
      <c r="E16" s="826"/>
      <c r="F16" s="826"/>
      <c r="G16" s="826"/>
      <c r="H16" s="826"/>
      <c r="I16" s="83"/>
      <c r="J16" s="83"/>
      <c r="K16" s="66"/>
      <c r="L16" s="66"/>
      <c r="M16" s="66"/>
      <c r="N16" s="66"/>
      <c r="O16" s="66"/>
      <c r="P16" s="66"/>
    </row>
    <row r="17" spans="2:16" ht="20.100000000000001" customHeight="1">
      <c r="B17" s="818" t="s">
        <v>36</v>
      </c>
      <c r="C17" s="818"/>
      <c r="D17" s="818"/>
      <c r="E17" s="818"/>
      <c r="F17" s="818"/>
      <c r="G17" s="818"/>
      <c r="H17" s="818"/>
      <c r="I17" s="818"/>
      <c r="J17" s="818"/>
      <c r="K17" s="818"/>
      <c r="P17" s="29"/>
    </row>
    <row r="18" spans="2:16" s="9" customFormat="1" ht="25.5">
      <c r="B18" s="226" t="s">
        <v>487</v>
      </c>
      <c r="C18" s="234" t="s">
        <v>460</v>
      </c>
      <c r="D18" s="228" t="s">
        <v>450</v>
      </c>
      <c r="E18" s="228"/>
      <c r="F18" s="228"/>
      <c r="G18" s="228"/>
      <c r="H18" s="228"/>
      <c r="I18" s="228"/>
      <c r="J18" s="229"/>
      <c r="K18" s="236"/>
      <c r="L18" s="228"/>
      <c r="M18" s="228"/>
      <c r="N18" s="228"/>
      <c r="O18" s="229" t="s">
        <v>456</v>
      </c>
      <c r="P18" s="237">
        <f>I14</f>
        <v>165.9</v>
      </c>
    </row>
    <row r="19" spans="2:16" s="9" customFormat="1" ht="25.5">
      <c r="B19" s="226" t="s">
        <v>487</v>
      </c>
      <c r="C19" s="234" t="s">
        <v>459</v>
      </c>
      <c r="D19" s="228" t="s">
        <v>449</v>
      </c>
      <c r="E19" s="228"/>
      <c r="F19" s="228"/>
      <c r="G19" s="228"/>
      <c r="H19" s="228"/>
      <c r="I19" s="228"/>
      <c r="J19" s="229"/>
      <c r="K19" s="236"/>
      <c r="L19" s="228"/>
      <c r="M19" s="228"/>
      <c r="N19" s="228"/>
      <c r="O19" s="229" t="s">
        <v>455</v>
      </c>
      <c r="P19" s="237">
        <f>O15</f>
        <v>1155.8016</v>
      </c>
    </row>
    <row r="20" spans="2:16" s="9" customFormat="1" ht="25.5">
      <c r="B20" s="226" t="s">
        <v>487</v>
      </c>
      <c r="C20" s="234" t="s">
        <v>461</v>
      </c>
      <c r="D20" s="228" t="s">
        <v>451</v>
      </c>
      <c r="E20" s="228"/>
      <c r="F20" s="228"/>
      <c r="G20" s="228"/>
      <c r="H20" s="228"/>
      <c r="I20" s="228"/>
      <c r="J20" s="229"/>
      <c r="K20" s="236"/>
      <c r="L20" s="228"/>
      <c r="M20" s="228"/>
      <c r="N20" s="228"/>
      <c r="O20" s="229" t="s">
        <v>104</v>
      </c>
      <c r="P20" s="237">
        <f>J14</f>
        <v>15.641999999999999</v>
      </c>
    </row>
    <row r="21" spans="2:16" ht="20.100000000000001" customHeight="1">
      <c r="B21" s="37"/>
      <c r="C21" s="9"/>
      <c r="D21" s="9"/>
      <c r="E21" s="9"/>
      <c r="F21" s="9"/>
      <c r="G21" s="9"/>
      <c r="H21" s="9"/>
      <c r="I21" s="9"/>
      <c r="J21" s="9"/>
      <c r="O21" s="36"/>
      <c r="P21" s="37"/>
    </row>
  </sheetData>
  <mergeCells count="17">
    <mergeCell ref="B14:H14"/>
    <mergeCell ref="L15:N15"/>
    <mergeCell ref="B16:H16"/>
    <mergeCell ref="B17:K17"/>
    <mergeCell ref="A1:P2"/>
    <mergeCell ref="L9:O9"/>
    <mergeCell ref="D10:D11"/>
    <mergeCell ref="E10:E11"/>
    <mergeCell ref="F10:F11"/>
    <mergeCell ref="L10:L11"/>
    <mergeCell ref="B9:B11"/>
    <mergeCell ref="C9:C11"/>
    <mergeCell ref="D9:F9"/>
    <mergeCell ref="G9:G10"/>
    <mergeCell ref="H9:H10"/>
    <mergeCell ref="I9:I10"/>
    <mergeCell ref="J9:J10"/>
  </mergeCells>
  <printOptions horizontalCentered="1"/>
  <pageMargins left="0.51181102362204722" right="0.51181102362204722" top="0.98425196850393704" bottom="0.98425196850393704" header="0.31496062992125984" footer="0.31496062992125984"/>
  <pageSetup paperSize="9" scale="9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8" max="1048575" man="1"/>
  </colBreaks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739E2-B690-4D4A-800C-4292661BF3FC}">
  <dimension ref="A1:Q22"/>
  <sheetViews>
    <sheetView showGridLines="0" showZeros="0" view="pageBreakPreview" zoomScale="120" zoomScaleNormal="64" zoomScaleSheetLayoutView="120" zoomScalePageLayoutView="8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10.140625" style="36" customWidth="1"/>
    <col min="3" max="7" width="8.7109375" style="28" customWidth="1"/>
    <col min="8" max="13" width="9.7109375" style="28" customWidth="1"/>
    <col min="14" max="14" width="1.7109375" style="28" customWidth="1"/>
    <col min="15" max="15" width="9.140625" style="28" customWidth="1"/>
    <col min="16" max="16384" width="9.140625" style="28"/>
  </cols>
  <sheetData>
    <row r="1" spans="1:17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</row>
    <row r="2" spans="1:17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</row>
    <row r="3" spans="1:17" s="18" customFormat="1" ht="20.100000000000001" customHeight="1">
      <c r="B3" s="34"/>
    </row>
    <row r="4" spans="1:17" s="5" customFormat="1" ht="24.95" customHeight="1">
      <c r="B4" s="1" t="s">
        <v>15</v>
      </c>
      <c r="C4" s="598" t="str">
        <f>'DADOS DA OBRA'!$B$13</f>
        <v>Construção de ponte de concreto sobre o Rio do Peixe, na GO-479, demolição de ponte existente, transporte e destinação do entulho da demolição</v>
      </c>
      <c r="D4" s="598"/>
      <c r="E4" s="598"/>
      <c r="F4" s="598"/>
      <c r="G4" s="598"/>
      <c r="H4" s="598"/>
      <c r="I4" s="598"/>
      <c r="J4" s="598"/>
      <c r="K4" s="598"/>
      <c r="L4" s="3" t="s">
        <v>20</v>
      </c>
      <c r="M4" s="969">
        <f>'CAPA - ORÇAMENTO'!$D$17</f>
        <v>45681</v>
      </c>
      <c r="N4" s="6"/>
      <c r="P4" s="10"/>
      <c r="Q4" s="10"/>
    </row>
    <row r="5" spans="1:17" s="5" customFormat="1" ht="15" customHeight="1">
      <c r="B5" s="1" t="s">
        <v>17</v>
      </c>
      <c r="C5" s="6" t="str">
        <f>+""&amp;'DADOS DA OBRA'!$B$16&amp;", "&amp;'DADOS DA OBRA'!$B$19&amp;", "&amp;'DADOS DA OBRA'!$J$19&amp;", "&amp;'DADOS DA OBRA'!$P$19</f>
        <v>GO-479, Zona Rural, Distrito de Lagolândia, Pirenópolis, GO</v>
      </c>
      <c r="K5" s="1"/>
      <c r="L5" s="3" t="s">
        <v>16</v>
      </c>
      <c r="M5" s="4" t="str">
        <f>'DADOS DA OBRA'!$N$25</f>
        <v>00</v>
      </c>
      <c r="N5" s="6"/>
    </row>
    <row r="6" spans="1:17" s="5" customFormat="1" ht="15" customHeight="1">
      <c r="B6" s="1" t="s">
        <v>21</v>
      </c>
      <c r="C6" s="16" t="s">
        <v>108</v>
      </c>
      <c r="K6" s="1"/>
      <c r="L6" s="16"/>
      <c r="N6" s="16"/>
    </row>
    <row r="7" spans="1:17" s="5" customFormat="1" ht="20.100000000000001" customHeight="1">
      <c r="B7" s="13"/>
      <c r="C7" s="12"/>
    </row>
    <row r="8" spans="1:17" s="17" customFormat="1" ht="20.100000000000001" customHeight="1" thickBot="1">
      <c r="B8" s="14"/>
      <c r="C8" s="8"/>
      <c r="D8" s="7"/>
      <c r="E8" s="7"/>
      <c r="F8" s="7"/>
      <c r="G8" s="8"/>
      <c r="H8" s="8"/>
    </row>
    <row r="9" spans="1:17" s="27" customFormat="1" ht="20.100000000000001" customHeight="1" thickBot="1">
      <c r="B9" s="736" t="s">
        <v>23</v>
      </c>
      <c r="C9" s="744" t="s">
        <v>27</v>
      </c>
      <c r="D9" s="851" t="s">
        <v>30</v>
      </c>
      <c r="E9" s="765" t="s">
        <v>74</v>
      </c>
      <c r="F9" s="765" t="s">
        <v>35</v>
      </c>
      <c r="G9" s="744" t="s">
        <v>33</v>
      </c>
      <c r="H9" s="829" t="s">
        <v>24</v>
      </c>
      <c r="I9" s="65"/>
      <c r="J9" s="848" t="s">
        <v>82</v>
      </c>
      <c r="K9" s="849"/>
      <c r="L9" s="849"/>
      <c r="M9" s="850"/>
    </row>
    <row r="10" spans="1:17" s="27" customFormat="1" ht="20.100000000000001" customHeight="1">
      <c r="B10" s="738"/>
      <c r="C10" s="745"/>
      <c r="D10" s="781"/>
      <c r="E10" s="778"/>
      <c r="F10" s="778"/>
      <c r="G10" s="745"/>
      <c r="H10" s="787"/>
      <c r="I10" s="65"/>
      <c r="J10" s="846" t="s">
        <v>48</v>
      </c>
      <c r="K10" s="289" t="s">
        <v>56</v>
      </c>
      <c r="L10" s="289" t="s">
        <v>54</v>
      </c>
      <c r="M10" s="292" t="s">
        <v>57</v>
      </c>
    </row>
    <row r="11" spans="1:17" s="27" customFormat="1" ht="20.100000000000001" customHeight="1" thickBot="1">
      <c r="B11" s="738"/>
      <c r="C11" s="745"/>
      <c r="D11" s="786"/>
      <c r="E11" s="293" t="s">
        <v>39</v>
      </c>
      <c r="F11" s="293" t="s">
        <v>31</v>
      </c>
      <c r="G11" s="177" t="s">
        <v>31</v>
      </c>
      <c r="H11" s="308" t="s">
        <v>65</v>
      </c>
      <c r="I11" s="56"/>
      <c r="J11" s="847"/>
      <c r="K11" s="285" t="s">
        <v>39</v>
      </c>
      <c r="L11" s="285" t="s">
        <v>55</v>
      </c>
      <c r="M11" s="286" t="s">
        <v>53</v>
      </c>
    </row>
    <row r="12" spans="1:17" s="27" customFormat="1" ht="30" customHeight="1" thickBot="1">
      <c r="B12" s="96" t="s">
        <v>81</v>
      </c>
      <c r="C12" s="107">
        <v>1</v>
      </c>
      <c r="D12" s="102">
        <v>80</v>
      </c>
      <c r="E12" s="102">
        <f>(22.31-10.8)</f>
        <v>11.509999999999998</v>
      </c>
      <c r="F12" s="102">
        <v>3.3</v>
      </c>
      <c r="G12" s="102">
        <f>E12*D12*C12</f>
        <v>920.79999999999984</v>
      </c>
      <c r="H12" s="108">
        <f>F12*D12*C12</f>
        <v>264</v>
      </c>
      <c r="I12" s="55"/>
      <c r="J12" s="96" t="s">
        <v>58</v>
      </c>
      <c r="K12" s="97">
        <v>3214.08</v>
      </c>
      <c r="L12" s="98">
        <v>0.61699999999999999</v>
      </c>
      <c r="M12" s="99">
        <f>K12*L12</f>
        <v>1983.08736</v>
      </c>
    </row>
    <row r="13" spans="1:17" s="27" customFormat="1" ht="30" customHeight="1" thickBot="1">
      <c r="B13" s="720" t="s">
        <v>18</v>
      </c>
      <c r="C13" s="721"/>
      <c r="D13" s="721"/>
      <c r="E13" s="721"/>
      <c r="F13" s="807"/>
      <c r="G13" s="277">
        <f>G12</f>
        <v>920.79999999999984</v>
      </c>
      <c r="H13" s="279">
        <f>H12</f>
        <v>264</v>
      </c>
      <c r="I13" s="55"/>
      <c r="J13" s="96" t="s">
        <v>59</v>
      </c>
      <c r="K13" s="100">
        <v>3590.5</v>
      </c>
      <c r="L13" s="101">
        <v>0.96299999999999997</v>
      </c>
      <c r="M13" s="99">
        <f>K13*L13</f>
        <v>3457.6514999999999</v>
      </c>
    </row>
    <row r="14" spans="1:17" s="27" customFormat="1" ht="30" customHeight="1">
      <c r="B14" s="79"/>
      <c r="C14" s="81"/>
      <c r="D14" s="57"/>
      <c r="E14" s="57"/>
      <c r="F14" s="57"/>
      <c r="G14" s="7"/>
      <c r="H14" s="7"/>
      <c r="I14" s="55"/>
      <c r="J14" s="96" t="s">
        <v>80</v>
      </c>
      <c r="K14" s="102">
        <v>16826.62</v>
      </c>
      <c r="L14" s="101">
        <v>1.5780000000000001</v>
      </c>
      <c r="M14" s="99">
        <f>K14*L14</f>
        <v>26552.406360000001</v>
      </c>
    </row>
    <row r="15" spans="1:17" s="27" customFormat="1" ht="30" customHeight="1" thickBot="1">
      <c r="B15" s="79"/>
      <c r="C15" s="81"/>
      <c r="D15" s="57"/>
      <c r="E15" s="57"/>
      <c r="F15" s="57"/>
      <c r="G15" s="57"/>
      <c r="H15" s="82"/>
      <c r="I15" s="55"/>
      <c r="J15" s="103" t="s">
        <v>52</v>
      </c>
      <c r="K15" s="104">
        <v>6446.59</v>
      </c>
      <c r="L15" s="105">
        <v>2.4660000000000002</v>
      </c>
      <c r="M15" s="106">
        <f>L15*K15</f>
        <v>15897.290940000001</v>
      </c>
    </row>
    <row r="16" spans="1:17" s="27" customFormat="1" ht="30" customHeight="1" thickBot="1">
      <c r="B16" s="826"/>
      <c r="C16" s="826"/>
      <c r="D16" s="826"/>
      <c r="E16" s="826"/>
      <c r="F16" s="826"/>
      <c r="G16" s="83"/>
      <c r="H16" s="83"/>
      <c r="I16" s="66"/>
      <c r="J16" s="733" t="s">
        <v>18</v>
      </c>
      <c r="K16" s="734"/>
      <c r="L16" s="735"/>
      <c r="M16" s="278">
        <f>SUM(M12:M15)</f>
        <v>47890.436159999997</v>
      </c>
    </row>
    <row r="17" spans="2:16" s="27" customFormat="1" ht="30" customHeight="1">
      <c r="B17" s="190" t="s">
        <v>36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2:16" s="9" customFormat="1" ht="25.5">
      <c r="B18" s="226" t="s">
        <v>487</v>
      </c>
      <c r="C18" s="234" t="s">
        <v>460</v>
      </c>
      <c r="D18" s="228" t="s">
        <v>450</v>
      </c>
      <c r="E18" s="228"/>
      <c r="F18" s="228"/>
      <c r="G18" s="228"/>
      <c r="H18" s="228"/>
      <c r="I18" s="228"/>
      <c r="J18" s="229"/>
      <c r="K18" s="236"/>
      <c r="L18" s="229" t="s">
        <v>456</v>
      </c>
      <c r="M18" s="237">
        <f>G13</f>
        <v>920.79999999999984</v>
      </c>
      <c r="N18" s="228"/>
      <c r="O18" s="229"/>
      <c r="P18" s="237"/>
    </row>
    <row r="19" spans="2:16" s="9" customFormat="1" ht="25.5">
      <c r="B19" s="226" t="s">
        <v>487</v>
      </c>
      <c r="C19" s="234" t="s">
        <v>459</v>
      </c>
      <c r="D19" s="228" t="s">
        <v>449</v>
      </c>
      <c r="E19" s="228"/>
      <c r="F19" s="228"/>
      <c r="G19" s="228"/>
      <c r="H19" s="228"/>
      <c r="I19" s="228"/>
      <c r="J19" s="229"/>
      <c r="K19" s="236"/>
      <c r="L19" s="229" t="s">
        <v>455</v>
      </c>
      <c r="M19" s="237">
        <f>M16</f>
        <v>47890.436159999997</v>
      </c>
      <c r="N19" s="228"/>
      <c r="O19" s="229"/>
      <c r="P19" s="237"/>
    </row>
    <row r="20" spans="2:16" s="9" customFormat="1" ht="25.5">
      <c r="B20" s="226" t="s">
        <v>487</v>
      </c>
      <c r="C20" s="234" t="s">
        <v>461</v>
      </c>
      <c r="D20" s="228" t="s">
        <v>451</v>
      </c>
      <c r="E20" s="228"/>
      <c r="F20" s="228"/>
      <c r="G20" s="228"/>
      <c r="H20" s="228"/>
      <c r="I20" s="228"/>
      <c r="J20" s="229"/>
      <c r="K20" s="236"/>
      <c r="L20" s="229" t="s">
        <v>104</v>
      </c>
      <c r="M20" s="237">
        <f>H13</f>
        <v>264</v>
      </c>
      <c r="N20" s="228"/>
      <c r="O20" s="229"/>
      <c r="P20" s="237"/>
    </row>
    <row r="21" spans="2:16" ht="20.100000000000001" customHeight="1">
      <c r="B21" s="37"/>
      <c r="C21" s="9"/>
      <c r="D21" s="9"/>
      <c r="E21" s="9"/>
      <c r="F21" s="9"/>
      <c r="G21" s="9"/>
      <c r="H21" s="9"/>
      <c r="M21" s="36"/>
    </row>
    <row r="22" spans="2:16" ht="20.100000000000001" customHeight="1">
      <c r="B22" s="37"/>
      <c r="C22" s="9"/>
      <c r="D22" s="9"/>
      <c r="E22" s="9"/>
      <c r="F22" s="9"/>
      <c r="G22" s="9"/>
      <c r="H22" s="9"/>
      <c r="M22" s="36"/>
    </row>
  </sheetData>
  <mergeCells count="14">
    <mergeCell ref="A1:N2"/>
    <mergeCell ref="H9:H10"/>
    <mergeCell ref="J9:M9"/>
    <mergeCell ref="B16:F16"/>
    <mergeCell ref="D9:D11"/>
    <mergeCell ref="J16:L16"/>
    <mergeCell ref="J10:J11"/>
    <mergeCell ref="B13:F13"/>
    <mergeCell ref="B9:B11"/>
    <mergeCell ref="C9:C11"/>
    <mergeCell ref="E9:E10"/>
    <mergeCell ref="F9:F10"/>
    <mergeCell ref="G9:G10"/>
    <mergeCell ref="C4:K4"/>
  </mergeCells>
  <phoneticPr fontId="34" type="noConversion"/>
  <printOptions horizontalCentered="1"/>
  <pageMargins left="0.51181102362204722" right="0.51181102362204722" top="0.98425196850393704" bottom="0.98425196850393704" header="0.31496062992125984" footer="0.31496062992125984"/>
  <pageSetup paperSize="9" scale="9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5" max="1048575" man="1"/>
  </colBreaks>
  <legacyDrawing r:id="rId2"/>
  <legacyDrawingHF r:id="rId3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84CF3-5A33-4B6A-AD54-7AE808E4833A}">
  <dimension ref="A1:S20"/>
  <sheetViews>
    <sheetView showGridLines="0" showZeros="0" view="pageBreakPreview" zoomScaleNormal="64" zoomScaleSheetLayoutView="100" zoomScalePageLayoutView="14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11.42578125" style="36" customWidth="1"/>
    <col min="3" max="7" width="8.7109375" style="28" customWidth="1"/>
    <col min="8" max="15" width="9.7109375" style="28" customWidth="1"/>
    <col min="16" max="16" width="1.7109375" style="28" customWidth="1"/>
    <col min="17" max="17" width="9.140625" style="28" customWidth="1"/>
    <col min="18" max="16384" width="9.140625" style="28"/>
  </cols>
  <sheetData>
    <row r="1" spans="1:19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</row>
    <row r="2" spans="1:19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</row>
    <row r="3" spans="1:19" s="18" customFormat="1" ht="20.100000000000001" customHeight="1">
      <c r="B3" s="34"/>
    </row>
    <row r="4" spans="1:19" s="5" customFormat="1" ht="15" customHeight="1">
      <c r="B4" s="1" t="s">
        <v>15</v>
      </c>
      <c r="C4" s="6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I4" s="2"/>
      <c r="J4" s="2"/>
      <c r="K4" s="2"/>
      <c r="L4" s="2"/>
      <c r="M4" s="1"/>
      <c r="N4" s="3" t="s">
        <v>20</v>
      </c>
      <c r="O4" s="969">
        <f>'CAPA - ORÇAMENTO'!$D$17</f>
        <v>45681</v>
      </c>
      <c r="P4" s="6"/>
      <c r="R4" s="10"/>
      <c r="S4" s="10"/>
    </row>
    <row r="5" spans="1:19" s="5" customFormat="1" ht="15" customHeight="1">
      <c r="B5" s="1" t="s">
        <v>17</v>
      </c>
      <c r="C5" s="6" t="str">
        <f>+""&amp;'DADOS DA OBRA'!$B$16&amp;", "&amp;'DADOS DA OBRA'!$B$19&amp;", "&amp;'DADOS DA OBRA'!$J$19&amp;", "&amp;'DADOS DA OBRA'!$P$19</f>
        <v>GO-479, Zona Rural, Distrito de Lagolândia, Pirenópolis, GO</v>
      </c>
      <c r="M5" s="1"/>
      <c r="N5" s="3" t="s">
        <v>16</v>
      </c>
      <c r="O5" s="4" t="str">
        <f>'DADOS DA OBRA'!$N$25</f>
        <v>00</v>
      </c>
      <c r="P5" s="6"/>
    </row>
    <row r="6" spans="1:19" s="5" customFormat="1" ht="15" customHeight="1">
      <c r="B6" s="1" t="s">
        <v>21</v>
      </c>
      <c r="C6" s="16" t="s">
        <v>116</v>
      </c>
      <c r="M6" s="1"/>
      <c r="N6" s="16"/>
      <c r="P6" s="16"/>
    </row>
    <row r="7" spans="1:19" s="5" customFormat="1" ht="20.100000000000001" customHeight="1">
      <c r="B7" s="13"/>
      <c r="C7" s="12"/>
      <c r="O7" s="3"/>
    </row>
    <row r="8" spans="1:19" s="17" customFormat="1" ht="20.100000000000001" customHeight="1" thickBot="1">
      <c r="B8" s="14"/>
      <c r="C8" s="8"/>
      <c r="D8" s="7"/>
      <c r="E8" s="7"/>
      <c r="F8" s="7"/>
      <c r="G8" s="8"/>
      <c r="H8" s="8"/>
    </row>
    <row r="9" spans="1:19" s="27" customFormat="1" ht="20.100000000000001" customHeight="1" thickBot="1">
      <c r="B9" s="736" t="s">
        <v>23</v>
      </c>
      <c r="C9" s="744" t="s">
        <v>27</v>
      </c>
      <c r="D9" s="851" t="s">
        <v>30</v>
      </c>
      <c r="E9" s="765" t="s">
        <v>74</v>
      </c>
      <c r="F9" s="765" t="s">
        <v>35</v>
      </c>
      <c r="G9" s="744" t="s">
        <v>33</v>
      </c>
      <c r="H9" s="829" t="s">
        <v>24</v>
      </c>
      <c r="I9" s="65"/>
      <c r="J9" s="848" t="s">
        <v>82</v>
      </c>
      <c r="K9" s="849"/>
      <c r="L9" s="849"/>
      <c r="M9" s="850"/>
      <c r="N9" s="56"/>
      <c r="O9" s="65"/>
    </row>
    <row r="10" spans="1:19" s="27" customFormat="1" ht="20.100000000000001" customHeight="1">
      <c r="B10" s="738"/>
      <c r="C10" s="745"/>
      <c r="D10" s="781"/>
      <c r="E10" s="778"/>
      <c r="F10" s="778"/>
      <c r="G10" s="745"/>
      <c r="H10" s="787"/>
      <c r="I10" s="65"/>
      <c r="J10" s="846" t="s">
        <v>48</v>
      </c>
      <c r="K10" s="289" t="s">
        <v>56</v>
      </c>
      <c r="L10" s="289" t="s">
        <v>54</v>
      </c>
      <c r="M10" s="292" t="s">
        <v>57</v>
      </c>
      <c r="N10" s="56"/>
      <c r="O10" s="65"/>
    </row>
    <row r="11" spans="1:19" s="27" customFormat="1" ht="20.100000000000001" customHeight="1" thickBot="1">
      <c r="B11" s="740"/>
      <c r="C11" s="747"/>
      <c r="D11" s="845"/>
      <c r="E11" s="314" t="s">
        <v>39</v>
      </c>
      <c r="F11" s="314" t="s">
        <v>31</v>
      </c>
      <c r="G11" s="285" t="s">
        <v>31</v>
      </c>
      <c r="H11" s="286" t="s">
        <v>117</v>
      </c>
      <c r="I11" s="56"/>
      <c r="J11" s="847"/>
      <c r="K11" s="285" t="s">
        <v>39</v>
      </c>
      <c r="L11" s="285" t="s">
        <v>55</v>
      </c>
      <c r="M11" s="286" t="s">
        <v>53</v>
      </c>
      <c r="N11" s="56"/>
      <c r="O11" s="56"/>
    </row>
    <row r="12" spans="1:19" s="27" customFormat="1" ht="30" customHeight="1" thickBot="1">
      <c r="B12" s="315" t="s">
        <v>83</v>
      </c>
      <c r="C12" s="316">
        <v>2</v>
      </c>
      <c r="D12" s="317">
        <v>80</v>
      </c>
      <c r="E12" s="317">
        <f>(2.34-0.17-0.4)</f>
        <v>1.77</v>
      </c>
      <c r="F12" s="317">
        <v>0.24</v>
      </c>
      <c r="G12" s="317">
        <f>E12*D12*C12</f>
        <v>283.2</v>
      </c>
      <c r="H12" s="99">
        <f>F12*D12*C12</f>
        <v>38.4</v>
      </c>
      <c r="I12" s="55"/>
      <c r="J12" s="96" t="s">
        <v>79</v>
      </c>
      <c r="K12" s="97">
        <v>1918.8</v>
      </c>
      <c r="L12" s="98">
        <v>0.245</v>
      </c>
      <c r="M12" s="99">
        <f>K12*L12</f>
        <v>470.10599999999999</v>
      </c>
      <c r="N12" s="271"/>
      <c r="O12" s="52"/>
    </row>
    <row r="13" spans="1:19" s="27" customFormat="1" ht="30" customHeight="1" thickBot="1">
      <c r="B13" s="720" t="s">
        <v>26</v>
      </c>
      <c r="C13" s="721"/>
      <c r="D13" s="721"/>
      <c r="E13" s="721"/>
      <c r="F13" s="807"/>
      <c r="G13" s="277">
        <f>SUM(G12)</f>
        <v>283.2</v>
      </c>
      <c r="H13" s="279">
        <f>SUM(H12)</f>
        <v>38.4</v>
      </c>
      <c r="I13" s="55"/>
      <c r="J13" s="96" t="s">
        <v>58</v>
      </c>
      <c r="K13" s="100">
        <v>4295.4799999999996</v>
      </c>
      <c r="L13" s="101">
        <v>0.61699999999999999</v>
      </c>
      <c r="M13" s="99">
        <f>K13*L13</f>
        <v>2650.3111599999997</v>
      </c>
      <c r="N13" s="271"/>
      <c r="O13" s="52"/>
    </row>
    <row r="14" spans="1:19" s="27" customFormat="1" ht="30" customHeight="1" thickBot="1">
      <c r="B14" s="79"/>
      <c r="C14" s="81"/>
      <c r="D14" s="57"/>
      <c r="E14" s="57"/>
      <c r="F14" s="57"/>
      <c r="G14" s="56"/>
      <c r="H14" s="56"/>
      <c r="I14" s="55"/>
      <c r="J14" s="733" t="s">
        <v>18</v>
      </c>
      <c r="K14" s="734"/>
      <c r="L14" s="735"/>
      <c r="M14" s="278">
        <f>SUM(M12:M13)</f>
        <v>3120.41716</v>
      </c>
      <c r="N14" s="66"/>
      <c r="O14" s="52"/>
    </row>
    <row r="15" spans="1:19" s="27" customFormat="1" ht="30" customHeight="1">
      <c r="B15" s="79"/>
      <c r="C15" s="81"/>
      <c r="D15" s="57"/>
      <c r="E15" s="57"/>
      <c r="F15" s="57"/>
      <c r="G15" s="57"/>
      <c r="H15" s="82"/>
      <c r="I15" s="55"/>
      <c r="J15" s="7"/>
      <c r="K15" s="7"/>
      <c r="L15" s="7"/>
      <c r="M15" s="7"/>
      <c r="N15" s="7"/>
      <c r="O15" s="52"/>
    </row>
    <row r="16" spans="1:19" s="27" customFormat="1" ht="30" customHeight="1">
      <c r="B16" s="190" t="s">
        <v>36</v>
      </c>
      <c r="C16" s="191"/>
      <c r="D16" s="191"/>
      <c r="E16" s="191"/>
      <c r="F16" s="191"/>
      <c r="G16" s="83"/>
      <c r="H16" s="83"/>
      <c r="I16" s="66"/>
      <c r="J16" s="7"/>
      <c r="K16" s="7"/>
      <c r="L16" s="7"/>
      <c r="M16" s="7"/>
      <c r="N16" s="7"/>
      <c r="O16" s="66"/>
    </row>
    <row r="17" spans="2:16" s="9" customFormat="1" ht="25.5">
      <c r="B17" s="226" t="s">
        <v>487</v>
      </c>
      <c r="C17" s="234" t="s">
        <v>460</v>
      </c>
      <c r="D17" s="228" t="s">
        <v>450</v>
      </c>
      <c r="E17" s="228"/>
      <c r="F17" s="228"/>
      <c r="G17" s="228"/>
      <c r="H17" s="228"/>
      <c r="I17" s="228"/>
      <c r="J17" s="229"/>
      <c r="K17" s="236"/>
      <c r="L17" s="229"/>
      <c r="M17" s="229" t="s">
        <v>456</v>
      </c>
      <c r="N17" s="229"/>
      <c r="O17" s="237">
        <f>G13</f>
        <v>283.2</v>
      </c>
      <c r="P17" s="237"/>
    </row>
    <row r="18" spans="2:16" s="9" customFormat="1" ht="25.5">
      <c r="B18" s="226" t="s">
        <v>487</v>
      </c>
      <c r="C18" s="234" t="s">
        <v>459</v>
      </c>
      <c r="D18" s="228" t="s">
        <v>449</v>
      </c>
      <c r="E18" s="228"/>
      <c r="F18" s="228"/>
      <c r="G18" s="228"/>
      <c r="H18" s="228"/>
      <c r="I18" s="228"/>
      <c r="J18" s="229"/>
      <c r="K18" s="236"/>
      <c r="L18" s="229"/>
      <c r="M18" s="229" t="s">
        <v>455</v>
      </c>
      <c r="N18" s="229"/>
      <c r="O18" s="237">
        <f>M14</f>
        <v>3120.41716</v>
      </c>
      <c r="P18" s="237"/>
    </row>
    <row r="19" spans="2:16" s="9" customFormat="1" ht="25.5">
      <c r="B19" s="226" t="s">
        <v>487</v>
      </c>
      <c r="C19" s="234" t="s">
        <v>491</v>
      </c>
      <c r="D19" s="228" t="s">
        <v>492</v>
      </c>
      <c r="E19" s="228"/>
      <c r="F19" s="228"/>
      <c r="G19" s="228"/>
      <c r="H19" s="228"/>
      <c r="I19" s="228"/>
      <c r="J19" s="229"/>
      <c r="K19" s="236"/>
      <c r="L19" s="229"/>
      <c r="M19" s="229" t="s">
        <v>104</v>
      </c>
      <c r="N19" s="229"/>
      <c r="O19" s="237">
        <f>H13</f>
        <v>38.4</v>
      </c>
      <c r="P19" s="237"/>
    </row>
    <row r="20" spans="2:16" ht="20.100000000000001" customHeight="1">
      <c r="B20" s="37"/>
      <c r="C20" s="9"/>
      <c r="D20" s="9"/>
      <c r="E20" s="9"/>
      <c r="F20" s="9"/>
      <c r="G20" s="9"/>
      <c r="H20" s="9"/>
      <c r="M20" s="36"/>
      <c r="N20" s="36"/>
      <c r="O20" s="37"/>
    </row>
  </sheetData>
  <mergeCells count="12">
    <mergeCell ref="J14:L14"/>
    <mergeCell ref="J10:J11"/>
    <mergeCell ref="A1:P2"/>
    <mergeCell ref="B13:F13"/>
    <mergeCell ref="B9:B11"/>
    <mergeCell ref="C9:C11"/>
    <mergeCell ref="D9:D11"/>
    <mergeCell ref="E9:E10"/>
    <mergeCell ref="F9:F10"/>
    <mergeCell ref="G9:G10"/>
    <mergeCell ref="H9:H10"/>
    <mergeCell ref="J9:M9"/>
  </mergeCells>
  <printOptions horizontalCentered="1"/>
  <pageMargins left="0.51181102362204722" right="0.51181102362204722" top="0.98425196850393704" bottom="0.98425196850393704" header="0.31496062992125984" footer="0.31496062992125984"/>
  <pageSetup paperSize="9" scale="90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 r:id="rId2"/>
  <legacyDrawingHF r:id="rId3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2C4EF-D1ED-4F88-AA2E-16C5C7B3D1BF}">
  <dimension ref="A1:W25"/>
  <sheetViews>
    <sheetView showGridLines="0" showZeros="0" view="pageBreakPreview" zoomScaleNormal="64" zoomScaleSheetLayoutView="100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8.85546875" style="36" customWidth="1"/>
    <col min="3" max="10" width="8.7109375" style="28" customWidth="1"/>
    <col min="11" max="12" width="9.7109375" style="28" customWidth="1"/>
    <col min="13" max="13" width="7.28515625" style="28" customWidth="1"/>
    <col min="14" max="17" width="9.7109375" style="28" customWidth="1"/>
    <col min="18" max="18" width="1.7109375" style="28" customWidth="1"/>
    <col min="19" max="19" width="9.7109375" style="28" customWidth="1"/>
    <col min="20" max="20" width="1.7109375" style="28" customWidth="1"/>
    <col min="21" max="21" width="9.140625" style="28" customWidth="1"/>
    <col min="22" max="16384" width="9.140625" style="28"/>
  </cols>
  <sheetData>
    <row r="1" spans="1:23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Q1" s="521"/>
      <c r="R1" s="521"/>
      <c r="S1" s="51"/>
      <c r="T1" s="41"/>
    </row>
    <row r="2" spans="1:23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521"/>
      <c r="R2" s="521"/>
      <c r="S2" s="51"/>
      <c r="T2" s="41"/>
    </row>
    <row r="3" spans="1:23" s="18" customFormat="1" ht="20.100000000000001" customHeight="1">
      <c r="B3" s="34"/>
    </row>
    <row r="4" spans="1:23" s="5" customFormat="1" ht="15" customHeight="1">
      <c r="B4" s="1" t="s">
        <v>15</v>
      </c>
      <c r="C4" s="6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I4" s="2"/>
      <c r="J4" s="2"/>
      <c r="K4" s="2"/>
      <c r="L4" s="2"/>
      <c r="M4" s="1"/>
      <c r="O4" s="1"/>
      <c r="P4" s="3" t="s">
        <v>20</v>
      </c>
      <c r="Q4" s="969">
        <f>'CAPA - ORÇAMENTO'!$D$17</f>
        <v>45681</v>
      </c>
      <c r="S4" s="2"/>
      <c r="V4" s="10"/>
      <c r="W4" s="10"/>
    </row>
    <row r="5" spans="1:23" s="5" customFormat="1" ht="15" customHeight="1">
      <c r="B5" s="1" t="s">
        <v>17</v>
      </c>
      <c r="C5" s="6" t="str">
        <f>+""&amp;'DADOS DA OBRA'!$B$16&amp;", "&amp;'DADOS DA OBRA'!$B$19&amp;", "&amp;'DADOS DA OBRA'!$J$19&amp;", "&amp;'DADOS DA OBRA'!$P$19</f>
        <v>GO-479, Zona Rural, Distrito de Lagolândia, Pirenópolis, GO</v>
      </c>
      <c r="M5" s="1"/>
      <c r="O5" s="1"/>
      <c r="P5" s="3" t="s">
        <v>16</v>
      </c>
      <c r="Q5" s="4" t="str">
        <f>'DADOS DA OBRA'!$N$25</f>
        <v>00</v>
      </c>
    </row>
    <row r="6" spans="1:23" s="5" customFormat="1" ht="15" customHeight="1">
      <c r="B6" s="1" t="s">
        <v>21</v>
      </c>
      <c r="C6" s="16" t="s">
        <v>118</v>
      </c>
      <c r="M6" s="1"/>
      <c r="O6" s="1"/>
      <c r="P6" s="16"/>
    </row>
    <row r="7" spans="1:23" s="5" customFormat="1" ht="20.100000000000001" customHeight="1">
      <c r="B7" s="13"/>
      <c r="C7" s="12"/>
      <c r="D7" s="12"/>
      <c r="E7" s="12"/>
    </row>
    <row r="8" spans="1:23" s="17" customFormat="1" ht="20.100000000000001" customHeight="1" thickBot="1">
      <c r="B8" s="14"/>
      <c r="C8" s="8"/>
      <c r="D8" s="8"/>
      <c r="E8" s="8"/>
      <c r="F8" s="7"/>
      <c r="G8" s="7"/>
      <c r="H8" s="7"/>
      <c r="I8" s="7"/>
      <c r="J8" s="8"/>
      <c r="K8" s="8"/>
      <c r="L8" s="8"/>
    </row>
    <row r="9" spans="1:23" s="27" customFormat="1" ht="20.100000000000001" customHeight="1" thickBot="1">
      <c r="B9" s="736" t="s">
        <v>23</v>
      </c>
      <c r="C9" s="744" t="s">
        <v>27</v>
      </c>
      <c r="D9" s="783" t="s">
        <v>34</v>
      </c>
      <c r="E9" s="784"/>
      <c r="F9" s="784"/>
      <c r="G9" s="785"/>
      <c r="H9" s="765" t="s">
        <v>74</v>
      </c>
      <c r="I9" s="765" t="s">
        <v>35</v>
      </c>
      <c r="J9" s="744" t="s">
        <v>33</v>
      </c>
      <c r="K9" s="829" t="s">
        <v>24</v>
      </c>
      <c r="L9" s="829" t="s">
        <v>29</v>
      </c>
      <c r="M9" s="65"/>
      <c r="N9" s="848" t="s">
        <v>82</v>
      </c>
      <c r="O9" s="849"/>
      <c r="P9" s="849"/>
      <c r="Q9" s="850"/>
      <c r="S9" s="109"/>
    </row>
    <row r="10" spans="1:23" s="27" customFormat="1" ht="20.100000000000001" customHeight="1">
      <c r="B10" s="738"/>
      <c r="C10" s="745"/>
      <c r="D10" s="780" t="s">
        <v>70</v>
      </c>
      <c r="E10" s="780" t="s">
        <v>69</v>
      </c>
      <c r="F10" s="780" t="s">
        <v>30</v>
      </c>
      <c r="G10" s="780" t="s">
        <v>87</v>
      </c>
      <c r="H10" s="778"/>
      <c r="I10" s="778"/>
      <c r="J10" s="745"/>
      <c r="K10" s="787"/>
      <c r="L10" s="787"/>
      <c r="M10" s="65"/>
      <c r="N10" s="846" t="s">
        <v>48</v>
      </c>
      <c r="O10" s="289" t="s">
        <v>56</v>
      </c>
      <c r="P10" s="289" t="s">
        <v>54</v>
      </c>
      <c r="Q10" s="292" t="s">
        <v>57</v>
      </c>
      <c r="S10" s="109"/>
    </row>
    <row r="11" spans="1:23" s="27" customFormat="1" ht="20.100000000000001" customHeight="1" thickBot="1">
      <c r="B11" s="740"/>
      <c r="C11" s="747"/>
      <c r="D11" s="845"/>
      <c r="E11" s="845"/>
      <c r="F11" s="845"/>
      <c r="G11" s="845"/>
      <c r="H11" s="314" t="s">
        <v>39</v>
      </c>
      <c r="I11" s="314" t="s">
        <v>31</v>
      </c>
      <c r="J11" s="285" t="s">
        <v>31</v>
      </c>
      <c r="K11" s="286" t="s">
        <v>65</v>
      </c>
      <c r="L11" s="286" t="s">
        <v>25</v>
      </c>
      <c r="M11" s="56"/>
      <c r="N11" s="847"/>
      <c r="O11" s="285" t="s">
        <v>39</v>
      </c>
      <c r="P11" s="285" t="s">
        <v>55</v>
      </c>
      <c r="Q11" s="286" t="s">
        <v>53</v>
      </c>
      <c r="S11" s="109"/>
    </row>
    <row r="12" spans="1:23" s="27" customFormat="1" ht="30" customHeight="1">
      <c r="B12" s="256" t="s">
        <v>84</v>
      </c>
      <c r="C12" s="180">
        <v>2</v>
      </c>
      <c r="D12" s="180"/>
      <c r="E12" s="180"/>
      <c r="F12" s="181">
        <v>10.8</v>
      </c>
      <c r="G12" s="181"/>
      <c r="H12" s="181">
        <f>5.8-0.25</f>
        <v>5.55</v>
      </c>
      <c r="I12" s="181">
        <v>0.66</v>
      </c>
      <c r="J12" s="181">
        <f>H12*F12*C12</f>
        <v>119.88000000000001</v>
      </c>
      <c r="K12" s="70">
        <f>I12*F12*C12</f>
        <v>14.256000000000002</v>
      </c>
      <c r="L12" s="70"/>
      <c r="M12" s="55"/>
      <c r="N12" s="77" t="s">
        <v>51</v>
      </c>
      <c r="O12" s="53">
        <v>312.27999999999997</v>
      </c>
      <c r="P12" s="73">
        <v>0.39500000000000002</v>
      </c>
      <c r="Q12" s="70">
        <f>O12*P12</f>
        <v>123.3506</v>
      </c>
      <c r="S12" s="52"/>
    </row>
    <row r="13" spans="1:23" s="27" customFormat="1" ht="30" customHeight="1">
      <c r="B13" s="77" t="s">
        <v>85</v>
      </c>
      <c r="C13" s="58">
        <v>4</v>
      </c>
      <c r="D13" s="58"/>
      <c r="E13" s="58"/>
      <c r="F13" s="59"/>
      <c r="G13" s="59">
        <v>0.25</v>
      </c>
      <c r="H13" s="59">
        <f>9.5-3</f>
        <v>6.5</v>
      </c>
      <c r="I13" s="59">
        <v>4.78</v>
      </c>
      <c r="J13" s="143">
        <f>((I13*2)+(H13*G13))*C13</f>
        <v>44.74</v>
      </c>
      <c r="K13" s="72">
        <f>C13*G13*I13</f>
        <v>4.78</v>
      </c>
      <c r="L13" s="72"/>
      <c r="M13" s="55"/>
      <c r="N13" s="77" t="s">
        <v>58</v>
      </c>
      <c r="O13" s="33">
        <v>1241.92</v>
      </c>
      <c r="P13" s="60">
        <v>0.61699999999999999</v>
      </c>
      <c r="Q13" s="70">
        <f>O13*P13</f>
        <v>766.26463999999999</v>
      </c>
      <c r="S13" s="52"/>
    </row>
    <row r="14" spans="1:23" s="27" customFormat="1" ht="30" customHeight="1" thickBot="1">
      <c r="B14" s="77" t="s">
        <v>86</v>
      </c>
      <c r="C14" s="58">
        <v>2</v>
      </c>
      <c r="D14" s="59">
        <v>10.3</v>
      </c>
      <c r="E14" s="59">
        <v>4</v>
      </c>
      <c r="F14" s="59"/>
      <c r="G14" s="59">
        <v>0.25</v>
      </c>
      <c r="H14" s="59">
        <f>10.3+4+4</f>
        <v>18.3</v>
      </c>
      <c r="I14" s="59">
        <f>D14*E14</f>
        <v>41.2</v>
      </c>
      <c r="J14" s="59">
        <f>C14*H14*G14</f>
        <v>9.15</v>
      </c>
      <c r="K14" s="72">
        <f>C14*G14*I14</f>
        <v>20.6</v>
      </c>
      <c r="L14" s="61">
        <f>C14*D14*E14*0.05</f>
        <v>4.12</v>
      </c>
      <c r="M14" s="55"/>
      <c r="N14" s="77" t="s">
        <v>59</v>
      </c>
      <c r="O14" s="33">
        <v>5760.4</v>
      </c>
      <c r="P14" s="60">
        <v>0.96299999999999997</v>
      </c>
      <c r="Q14" s="70">
        <f t="shared" ref="Q14:Q16" si="0">O14*P14</f>
        <v>5547.2651999999998</v>
      </c>
      <c r="S14" s="52"/>
    </row>
    <row r="15" spans="1:23" s="27" customFormat="1" ht="30" customHeight="1" thickBot="1">
      <c r="B15" s="720" t="s">
        <v>26</v>
      </c>
      <c r="C15" s="721"/>
      <c r="D15" s="721"/>
      <c r="E15" s="721"/>
      <c r="F15" s="721"/>
      <c r="G15" s="721"/>
      <c r="H15" s="721"/>
      <c r="I15" s="807"/>
      <c r="J15" s="279">
        <f>SUM(J12:J14)</f>
        <v>173.77</v>
      </c>
      <c r="K15" s="279">
        <f>SUM(K12:K14)</f>
        <v>39.636000000000003</v>
      </c>
      <c r="L15" s="318">
        <f>SUM(L12:L14)</f>
        <v>4.12</v>
      </c>
      <c r="M15" s="55"/>
      <c r="N15" s="77" t="s">
        <v>80</v>
      </c>
      <c r="O15" s="33">
        <v>46.8</v>
      </c>
      <c r="P15" s="60">
        <v>1.5780000000000001</v>
      </c>
      <c r="Q15" s="70">
        <f t="shared" si="0"/>
        <v>73.850399999999993</v>
      </c>
      <c r="S15" s="52"/>
    </row>
    <row r="16" spans="1:23" s="27" customFormat="1" ht="30" customHeight="1">
      <c r="B16" s="826"/>
      <c r="C16" s="826"/>
      <c r="D16" s="826"/>
      <c r="E16" s="826"/>
      <c r="F16" s="826"/>
      <c r="G16" s="826"/>
      <c r="H16" s="826"/>
      <c r="I16" s="826"/>
      <c r="J16" s="83"/>
      <c r="K16" s="83"/>
      <c r="L16" s="83"/>
      <c r="M16" s="66"/>
      <c r="N16" s="77" t="s">
        <v>52</v>
      </c>
      <c r="O16" s="33">
        <v>368</v>
      </c>
      <c r="P16" s="60">
        <v>2.4660000000000002</v>
      </c>
      <c r="Q16" s="70">
        <f t="shared" si="0"/>
        <v>907.48800000000006</v>
      </c>
      <c r="S16" s="52"/>
    </row>
    <row r="17" spans="2:19" s="27" customFormat="1" ht="30" customHeight="1" thickBot="1">
      <c r="B17" s="50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7" t="s">
        <v>72</v>
      </c>
      <c r="O17" s="33">
        <v>66.48</v>
      </c>
      <c r="P17" s="60">
        <v>3.8530000000000002</v>
      </c>
      <c r="Q17" s="70">
        <f>O17*P17</f>
        <v>256.14744000000002</v>
      </c>
      <c r="S17" s="52"/>
    </row>
    <row r="18" spans="2:19" ht="20.100000000000001" customHeight="1" thickBot="1">
      <c r="B18" s="28"/>
      <c r="N18" s="733" t="s">
        <v>18</v>
      </c>
      <c r="O18" s="734"/>
      <c r="P18" s="735"/>
      <c r="Q18" s="278">
        <f>SUM(Q12:Q17)</f>
        <v>7674.3662800000002</v>
      </c>
      <c r="S18" s="110"/>
    </row>
    <row r="19" spans="2:19" ht="20.100000000000001" customHeight="1"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228"/>
      <c r="O19" s="229"/>
      <c r="P19" s="237"/>
      <c r="Q19" s="90"/>
      <c r="S19" s="110"/>
    </row>
    <row r="20" spans="2:19" ht="24.95" customHeight="1">
      <c r="B20" s="818" t="s">
        <v>36</v>
      </c>
      <c r="C20" s="818"/>
      <c r="D20" s="818"/>
      <c r="E20" s="818"/>
      <c r="F20" s="818"/>
      <c r="G20" s="818"/>
      <c r="H20" s="818"/>
      <c r="I20" s="818"/>
      <c r="J20" s="818"/>
      <c r="K20" s="818"/>
      <c r="L20" s="818"/>
      <c r="M20" s="818"/>
      <c r="N20" s="228"/>
      <c r="O20" s="229"/>
      <c r="P20" s="237"/>
      <c r="Q20" s="90"/>
      <c r="S20" s="110"/>
    </row>
    <row r="21" spans="2:19" s="9" customFormat="1" ht="24.95" customHeight="1">
      <c r="B21" s="226" t="s">
        <v>487</v>
      </c>
      <c r="C21" s="234" t="s">
        <v>460</v>
      </c>
      <c r="D21" s="228" t="s">
        <v>450</v>
      </c>
      <c r="E21" s="228"/>
      <c r="F21" s="228"/>
      <c r="G21" s="228"/>
      <c r="H21" s="228"/>
      <c r="I21" s="228"/>
      <c r="J21" s="229"/>
      <c r="K21" s="236"/>
      <c r="L21" s="229"/>
      <c r="M21" s="237"/>
      <c r="N21" s="228"/>
      <c r="O21" s="229"/>
      <c r="P21" s="237" t="s">
        <v>456</v>
      </c>
      <c r="Q21" s="90">
        <f>J15</f>
        <v>173.77</v>
      </c>
    </row>
    <row r="22" spans="2:19" s="9" customFormat="1" ht="24.95" customHeight="1">
      <c r="B22" s="226" t="s">
        <v>487</v>
      </c>
      <c r="C22" s="234" t="s">
        <v>459</v>
      </c>
      <c r="D22" s="228" t="s">
        <v>449</v>
      </c>
      <c r="E22" s="228"/>
      <c r="F22" s="228"/>
      <c r="G22" s="228"/>
      <c r="H22" s="228"/>
      <c r="I22" s="228"/>
      <c r="J22" s="229"/>
      <c r="K22" s="236"/>
      <c r="L22" s="229"/>
      <c r="M22" s="237"/>
      <c r="N22" s="228"/>
      <c r="O22" s="229"/>
      <c r="P22" s="237" t="s">
        <v>455</v>
      </c>
      <c r="Q22" s="90">
        <f>Q18</f>
        <v>7674.3662800000002</v>
      </c>
    </row>
    <row r="23" spans="2:19" s="9" customFormat="1" ht="24.95" customHeight="1">
      <c r="B23" s="226" t="s">
        <v>487</v>
      </c>
      <c r="C23" s="234" t="s">
        <v>461</v>
      </c>
      <c r="D23" s="228" t="s">
        <v>451</v>
      </c>
      <c r="E23" s="228"/>
      <c r="F23" s="228"/>
      <c r="G23" s="228"/>
      <c r="H23" s="228"/>
      <c r="I23" s="228"/>
      <c r="J23" s="229"/>
      <c r="K23" s="236"/>
      <c r="L23" s="229"/>
      <c r="M23" s="237"/>
      <c r="N23" s="228"/>
      <c r="O23" s="229"/>
      <c r="P23" s="237" t="s">
        <v>104</v>
      </c>
      <c r="Q23" s="90">
        <f>K15</f>
        <v>39.636000000000003</v>
      </c>
    </row>
    <row r="24" spans="2:19" s="9" customFormat="1" ht="24.95" customHeight="1">
      <c r="B24" s="226" t="s">
        <v>487</v>
      </c>
      <c r="C24" s="234" t="s">
        <v>462</v>
      </c>
      <c r="D24" s="228" t="s">
        <v>453</v>
      </c>
      <c r="E24" s="228"/>
      <c r="F24" s="228"/>
      <c r="G24" s="228"/>
      <c r="H24" s="228"/>
      <c r="I24" s="228"/>
      <c r="J24" s="229"/>
      <c r="K24" s="236"/>
      <c r="L24" s="229"/>
      <c r="M24" s="237"/>
      <c r="N24" s="228"/>
      <c r="O24" s="229"/>
      <c r="P24" s="237" t="s">
        <v>104</v>
      </c>
      <c r="Q24" s="90">
        <f>L15</f>
        <v>4.12</v>
      </c>
    </row>
    <row r="25" spans="2:19">
      <c r="B25" s="226"/>
    </row>
  </sheetData>
  <mergeCells count="19">
    <mergeCell ref="A1:R2"/>
    <mergeCell ref="N18:P18"/>
    <mergeCell ref="L9:L10"/>
    <mergeCell ref="B16:I16"/>
    <mergeCell ref="N9:Q9"/>
    <mergeCell ref="N10:N11"/>
    <mergeCell ref="B20:M20"/>
    <mergeCell ref="D10:D11"/>
    <mergeCell ref="E10:E11"/>
    <mergeCell ref="F10:F11"/>
    <mergeCell ref="G10:G11"/>
    <mergeCell ref="K9:K10"/>
    <mergeCell ref="D9:G9"/>
    <mergeCell ref="B15:I15"/>
    <mergeCell ref="B9:B11"/>
    <mergeCell ref="C9:C11"/>
    <mergeCell ref="H9:H10"/>
    <mergeCell ref="I9:I10"/>
    <mergeCell ref="J9:J10"/>
  </mergeCells>
  <phoneticPr fontId="34" type="noConversion"/>
  <printOptions horizontalCentered="1"/>
  <pageMargins left="0.51181102362204722" right="0.51181102362204722" top="0.98425196850393704" bottom="0.98425196850393704" header="0.31496062992125984" footer="0.31496062992125984"/>
  <pageSetup paperSize="9" scale="61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21" max="1048575" man="1"/>
  </colBreaks>
  <legacyDrawing r:id="rId2"/>
  <legacyDrawingHF r:id="rId3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89B47-57F5-4981-B073-41BA69D375EC}">
  <dimension ref="A1:Q16"/>
  <sheetViews>
    <sheetView showGridLines="0" showZeros="0" view="pageBreakPreview" zoomScale="115" zoomScaleNormal="110" zoomScaleSheetLayoutView="11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5703125" style="28" customWidth="1"/>
    <col min="3" max="3" width="16" style="36" customWidth="1"/>
    <col min="4" max="4" width="10.5703125" style="28" customWidth="1"/>
    <col min="5" max="5" width="13.28515625" style="28" customWidth="1"/>
    <col min="6" max="6" width="10.7109375" style="28" customWidth="1"/>
    <col min="7" max="7" width="6.140625" style="28" customWidth="1"/>
    <col min="8" max="8" width="12.28515625" style="28" customWidth="1"/>
    <col min="9" max="9" width="14.140625" style="28" customWidth="1"/>
    <col min="10" max="10" width="14.7109375" style="28" customWidth="1"/>
    <col min="11" max="11" width="10" style="28" customWidth="1"/>
    <col min="12" max="12" width="6.42578125" style="28" customWidth="1"/>
    <col min="13" max="13" width="1.7109375" style="28" customWidth="1"/>
    <col min="14" max="16384" width="9.140625" style="28"/>
  </cols>
  <sheetData>
    <row r="1" spans="1:17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</row>
    <row r="2" spans="1:17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</row>
    <row r="3" spans="1:17" s="18" customFormat="1" ht="15" customHeight="1">
      <c r="B3" s="34"/>
      <c r="C3" s="34"/>
    </row>
    <row r="4" spans="1:17" s="5" customFormat="1" ht="24.95" customHeight="1">
      <c r="B4" s="1" t="s">
        <v>15</v>
      </c>
      <c r="C4" s="598" t="str">
        <f>'DADOS DA OBRA'!$B$13</f>
        <v>Construção de ponte de concreto sobre o Rio do Peixe, na GO-479, demolição de ponte existente, transporte e destinação do entulho da demolição</v>
      </c>
      <c r="D4" s="598"/>
      <c r="E4" s="598"/>
      <c r="F4" s="598"/>
      <c r="G4" s="598"/>
      <c r="H4" s="598"/>
      <c r="I4" s="598"/>
      <c r="J4" s="3" t="s">
        <v>20</v>
      </c>
      <c r="K4" s="969">
        <f>'CAPA - ORÇAMENTO'!$D$17</f>
        <v>45681</v>
      </c>
      <c r="L4" s="969"/>
      <c r="M4" s="1"/>
    </row>
    <row r="5" spans="1:17" s="5" customFormat="1" ht="15" customHeight="1">
      <c r="B5" s="1" t="s">
        <v>17</v>
      </c>
      <c r="C5" s="617" t="str">
        <f>+""&amp;'DADOS DA OBRA'!$B$16&amp;", "&amp;'DADOS DA OBRA'!$B$19&amp;", "&amp;'DADOS DA OBRA'!$J$19&amp;", "&amp;'DADOS DA OBRA'!$P$19</f>
        <v>GO-479, Zona Rural, Distrito de Lagolândia, Pirenópolis, GO</v>
      </c>
      <c r="D5" s="617"/>
      <c r="E5" s="617"/>
      <c r="F5" s="617"/>
      <c r="G5" s="617"/>
      <c r="H5" s="617"/>
      <c r="I5" s="1"/>
      <c r="J5" s="3" t="s">
        <v>16</v>
      </c>
      <c r="K5" s="4" t="str">
        <f>'DADOS DA OBRA'!$N$25</f>
        <v>00</v>
      </c>
      <c r="L5" s="4"/>
      <c r="M5" s="1"/>
    </row>
    <row r="6" spans="1:17" s="5" customFormat="1" ht="15" customHeight="1">
      <c r="B6" s="1" t="s">
        <v>128</v>
      </c>
      <c r="C6" s="16" t="s">
        <v>129</v>
      </c>
      <c r="I6" s="1"/>
      <c r="J6" s="1"/>
      <c r="K6" s="16"/>
      <c r="L6" s="16"/>
      <c r="M6" s="1"/>
    </row>
    <row r="7" spans="1:17" s="5" customFormat="1" ht="12.75">
      <c r="B7" s="1"/>
      <c r="C7" s="94"/>
      <c r="I7" s="1"/>
      <c r="J7" s="16"/>
      <c r="K7" s="16"/>
      <c r="L7" s="16"/>
      <c r="M7" s="1"/>
    </row>
    <row r="8" spans="1:17" s="9" customFormat="1" ht="24.95" customHeight="1">
      <c r="C8" s="89" t="s">
        <v>23</v>
      </c>
      <c r="D8" s="112" t="s">
        <v>95</v>
      </c>
      <c r="E8" s="242" t="s">
        <v>111</v>
      </c>
      <c r="F8" s="242" t="s">
        <v>498</v>
      </c>
      <c r="G8" s="242" t="s">
        <v>130</v>
      </c>
      <c r="H8" s="242" t="s">
        <v>131</v>
      </c>
      <c r="I8" s="242" t="s">
        <v>135</v>
      </c>
      <c r="J8" s="242"/>
      <c r="K8" s="242"/>
    </row>
    <row r="9" spans="1:17" s="9" customFormat="1" ht="20.100000000000001" customHeight="1">
      <c r="C9" s="37" t="s">
        <v>88</v>
      </c>
      <c r="D9" s="40" t="s">
        <v>100</v>
      </c>
      <c r="E9" s="90">
        <v>88</v>
      </c>
      <c r="F9" s="90">
        <f>0.05+0.05</f>
        <v>0.1</v>
      </c>
      <c r="G9" s="90">
        <v>1.23</v>
      </c>
      <c r="H9" s="92">
        <f>E9*F9</f>
        <v>8.8000000000000007</v>
      </c>
      <c r="I9" s="92">
        <f>E9*G9</f>
        <v>108.24</v>
      </c>
      <c r="J9" s="90"/>
      <c r="K9" s="92"/>
    </row>
    <row r="10" spans="1:17" s="9" customFormat="1" ht="20.100000000000001" customHeight="1">
      <c r="C10" s="89"/>
      <c r="D10" s="37"/>
      <c r="E10" s="691"/>
      <c r="F10" s="691"/>
      <c r="G10" s="92"/>
      <c r="H10" s="92"/>
      <c r="I10" s="89"/>
      <c r="J10" s="92"/>
      <c r="K10" s="37"/>
      <c r="L10" s="37"/>
    </row>
    <row r="11" spans="1:17" s="9" customFormat="1" ht="20.100000000000001" customHeight="1">
      <c r="C11" s="37"/>
      <c r="D11" s="37"/>
      <c r="E11" s="37"/>
      <c r="F11" s="37"/>
      <c r="G11" s="37"/>
      <c r="H11" s="90"/>
      <c r="I11" s="90"/>
      <c r="J11" s="90"/>
      <c r="K11" s="90"/>
      <c r="L11" s="90"/>
    </row>
    <row r="12" spans="1:17" s="9" customFormat="1" ht="20.100000000000001" customHeight="1">
      <c r="L12" s="92"/>
    </row>
    <row r="13" spans="1:17" s="9" customFormat="1" ht="24.95" customHeight="1">
      <c r="B13" s="818" t="s">
        <v>36</v>
      </c>
      <c r="C13" s="818"/>
      <c r="D13" s="818"/>
      <c r="E13" s="818"/>
      <c r="F13" s="818"/>
      <c r="G13" s="818"/>
      <c r="H13" s="818"/>
      <c r="I13" s="818"/>
      <c r="J13" s="818"/>
      <c r="K13" s="818"/>
      <c r="L13" s="818"/>
      <c r="M13" s="818"/>
    </row>
    <row r="14" spans="1:17" s="9" customFormat="1" ht="24.95" customHeight="1">
      <c r="B14" s="226" t="s">
        <v>487</v>
      </c>
      <c r="C14" s="234" t="s">
        <v>460</v>
      </c>
      <c r="D14" s="228" t="s">
        <v>450</v>
      </c>
      <c r="E14" s="228"/>
      <c r="F14" s="228"/>
      <c r="G14" s="228"/>
      <c r="H14" s="228"/>
      <c r="I14" s="228"/>
      <c r="J14" s="235" t="s">
        <v>456</v>
      </c>
      <c r="K14" s="235">
        <f>H9</f>
        <v>8.8000000000000007</v>
      </c>
      <c r="M14" s="229"/>
      <c r="N14" s="228"/>
      <c r="O14" s="229"/>
      <c r="P14" s="237"/>
      <c r="Q14" s="37"/>
    </row>
    <row r="15" spans="1:17" s="9" customFormat="1" ht="24.95" customHeight="1">
      <c r="B15" s="226" t="s">
        <v>487</v>
      </c>
      <c r="C15" s="234" t="s">
        <v>496</v>
      </c>
      <c r="D15" s="228" t="s">
        <v>497</v>
      </c>
      <c r="E15" s="228"/>
      <c r="F15" s="228"/>
      <c r="G15" s="228"/>
      <c r="H15" s="228"/>
      <c r="I15" s="228"/>
      <c r="J15" s="235" t="s">
        <v>104</v>
      </c>
      <c r="K15" s="235">
        <f>I9</f>
        <v>108.24</v>
      </c>
      <c r="M15" s="229"/>
      <c r="N15" s="228"/>
      <c r="O15" s="229"/>
      <c r="P15" s="237"/>
      <c r="Q15" s="37"/>
    </row>
    <row r="16" spans="1:17" ht="20.100000000000001" customHeight="1">
      <c r="B16" s="818"/>
      <c r="C16" s="818"/>
      <c r="D16" s="818"/>
      <c r="E16" s="818"/>
      <c r="F16" s="818"/>
      <c r="G16" s="818"/>
      <c r="H16" s="818"/>
      <c r="I16" s="818"/>
      <c r="J16" s="818"/>
      <c r="K16" s="818"/>
      <c r="L16" s="42"/>
    </row>
  </sheetData>
  <mergeCells count="6">
    <mergeCell ref="B16:K16"/>
    <mergeCell ref="A1:M2"/>
    <mergeCell ref="C5:H5"/>
    <mergeCell ref="E10:F10"/>
    <mergeCell ref="B13:M13"/>
    <mergeCell ref="C4:I4"/>
  </mergeCells>
  <printOptions horizontalCentered="1"/>
  <pageMargins left="0.39370078740157483" right="0.39370078740157483" top="0.98425196850393704" bottom="0.98425196850393704" header="0.31496062992125984" footer="0.31496062992125984"/>
  <pageSetup paperSize="9" scale="92" orientation="landscape" r:id="rId1"/>
  <headerFooter>
    <oddHeader>&amp;L&amp;G</oddHeader>
    <oddFooter>&amp;L&amp;"Arial Narrow,Normal"&amp;10&amp;A
&amp;F&amp;R&amp;"Arial Narrow,Normal"&amp;10&amp;P de &amp;N</oddFooter>
  </headerFooter>
  <legacyDrawing r:id="rId2"/>
  <legacyDrawingHF r:id="rId3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65388-F7E6-4173-8184-259EC79CBE30}">
  <dimension ref="A1:Q69"/>
  <sheetViews>
    <sheetView showGridLines="0" showZeros="0" view="pageBreakPreview" topLeftCell="A60" zoomScaleNormal="85" zoomScaleSheetLayoutView="100" zoomScalePageLayoutView="85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11.140625" style="28" customWidth="1"/>
    <col min="3" max="3" width="11.7109375" style="36" customWidth="1"/>
    <col min="4" max="4" width="15" style="28" customWidth="1"/>
    <col min="5" max="5" width="16.28515625" style="28" customWidth="1"/>
    <col min="6" max="6" width="14.7109375" style="28" customWidth="1"/>
    <col min="7" max="7" width="13.140625" style="28" customWidth="1"/>
    <col min="8" max="8" width="11.140625" style="28" customWidth="1"/>
    <col min="9" max="9" width="14.28515625" style="28" customWidth="1"/>
    <col min="10" max="11" width="10.7109375" style="28" customWidth="1"/>
    <col min="12" max="13" width="9.140625" style="28" customWidth="1"/>
    <col min="14" max="14" width="2" style="28" customWidth="1"/>
    <col min="15" max="15" width="1.7109375" style="28" customWidth="1"/>
    <col min="16" max="16" width="9.140625" style="28"/>
    <col min="17" max="18" width="1.7109375" style="28" customWidth="1"/>
    <col min="19" max="16384" width="9.140625" style="28"/>
  </cols>
  <sheetData>
    <row r="1" spans="1:17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</row>
    <row r="2" spans="1:17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</row>
    <row r="3" spans="1:17" s="18" customFormat="1" ht="15" customHeight="1">
      <c r="B3" s="34"/>
      <c r="C3" s="34"/>
    </row>
    <row r="4" spans="1:17" s="5" customFormat="1" ht="15" customHeight="1">
      <c r="B4" s="1" t="s">
        <v>15</v>
      </c>
      <c r="C4" s="2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2"/>
      <c r="K4" s="1"/>
      <c r="L4" s="3" t="s">
        <v>20</v>
      </c>
      <c r="M4" s="969">
        <f>'CAPA - ORÇAMENTO'!$D$17</f>
        <v>45681</v>
      </c>
      <c r="Q4" s="1"/>
    </row>
    <row r="5" spans="1:17" s="5" customFormat="1" ht="15" customHeight="1">
      <c r="B5" s="1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D5" s="2"/>
      <c r="E5" s="2"/>
      <c r="F5" s="2"/>
      <c r="G5" s="2"/>
      <c r="H5" s="2"/>
      <c r="K5" s="1"/>
      <c r="L5" s="3" t="s">
        <v>16</v>
      </c>
      <c r="M5" s="4" t="str">
        <f>'DADOS DA OBRA'!$N$25</f>
        <v>00</v>
      </c>
      <c r="Q5" s="1"/>
    </row>
    <row r="6" spans="1:17" s="5" customFormat="1" ht="15" customHeight="1">
      <c r="B6" s="1" t="s">
        <v>21</v>
      </c>
      <c r="C6" s="16" t="s">
        <v>638</v>
      </c>
      <c r="K6" s="16"/>
      <c r="L6" s="1"/>
      <c r="M6" s="94"/>
      <c r="Q6" s="1"/>
    </row>
    <row r="7" spans="1:17" s="5" customFormat="1" ht="12.75">
      <c r="B7" s="1"/>
      <c r="C7" s="94"/>
      <c r="I7" s="1"/>
      <c r="J7" s="16"/>
      <c r="K7" s="16"/>
      <c r="L7" s="16"/>
      <c r="Q7" s="1"/>
    </row>
    <row r="8" spans="1:17" s="5" customFormat="1" ht="12.75">
      <c r="B8" s="1"/>
      <c r="C8" s="94"/>
      <c r="I8" s="1"/>
      <c r="J8" s="16"/>
      <c r="K8" s="16"/>
      <c r="L8" s="16"/>
      <c r="Q8" s="1"/>
    </row>
    <row r="9" spans="1:17" s="5" customFormat="1" ht="12.75">
      <c r="B9" s="1"/>
      <c r="C9" s="94"/>
      <c r="I9" s="1"/>
      <c r="J9" s="16"/>
      <c r="K9" s="16"/>
      <c r="L9" s="16"/>
      <c r="Q9" s="1"/>
    </row>
    <row r="10" spans="1:17" s="5" customFormat="1" ht="25.5">
      <c r="B10" s="206" t="s">
        <v>639</v>
      </c>
      <c r="C10" s="40" t="s">
        <v>533</v>
      </c>
      <c r="D10" s="9" t="s">
        <v>534</v>
      </c>
      <c r="I10" s="1"/>
      <c r="J10" s="16"/>
      <c r="K10" s="16"/>
      <c r="L10" s="16"/>
      <c r="Q10" s="1"/>
    </row>
    <row r="11" spans="1:17" s="5" customFormat="1" ht="12.75" customHeight="1">
      <c r="B11" s="9"/>
      <c r="C11" s="37"/>
      <c r="D11" s="9"/>
      <c r="I11" s="225"/>
      <c r="J11" s="225"/>
      <c r="K11" s="225"/>
      <c r="L11" s="225"/>
      <c r="M11" s="225"/>
      <c r="N11" s="225"/>
      <c r="Q11" s="225"/>
    </row>
    <row r="12" spans="1:17" s="5" customFormat="1" ht="48.75" customHeight="1">
      <c r="B12" s="694" t="s">
        <v>386</v>
      </c>
      <c r="C12" s="694"/>
      <c r="D12" s="694"/>
      <c r="E12" s="694"/>
      <c r="F12" s="694"/>
      <c r="G12" s="694"/>
      <c r="H12" s="694"/>
      <c r="I12" s="694"/>
      <c r="J12" s="694"/>
      <c r="K12" s="694"/>
      <c r="L12" s="694"/>
      <c r="M12" s="694"/>
      <c r="N12" s="225"/>
      <c r="O12" s="225"/>
      <c r="P12" s="225"/>
      <c r="Q12" s="9"/>
    </row>
    <row r="13" spans="1:17" s="5" customFormat="1" ht="12.75">
      <c r="B13" s="206"/>
      <c r="C13" s="225"/>
      <c r="D13" s="225"/>
      <c r="E13" s="225"/>
      <c r="F13" s="225"/>
      <c r="G13" s="225"/>
      <c r="H13" s="225"/>
      <c r="I13" s="225"/>
      <c r="J13" s="225"/>
      <c r="K13" s="206"/>
      <c r="L13" s="37"/>
      <c r="M13" s="37"/>
      <c r="N13" s="201"/>
      <c r="Q13" s="9"/>
    </row>
    <row r="14" spans="1:17" s="5" customFormat="1" ht="15" customHeight="1">
      <c r="B14" s="9"/>
      <c r="C14" s="9"/>
      <c r="F14" s="9" t="s">
        <v>366</v>
      </c>
      <c r="G14" s="9"/>
      <c r="H14" s="203">
        <f>SUM('PONTE-ENSAIO PROVA DE CARGA'!L14,'PONTE-ENSAIO PROVA DE CARGA'!H21,'PONTE-ENSAIO PROVA DE CARGA'!I21,'PONTE-INFRAEST-ESTACAS'!L15,'PONTE-INFRAEST-BLOCO'!M14,'PONTE-INFRAEST-BLOCO'!P14,'PONTE-MESOEST-PILARES'!I15,'PONTE-MESOEST-VL'!K14,'PONTE-MESOEST-VR'!K14,'PONTE-SUPEREST-LONGARINA'!I13,'PONTE-SUPEREST-TRANSVERSINAS'!J14,'PONTE-SUPEREST-LAJE TABULEIRO'!H13,'PONTE-SUPEREST-BARREIRA N.J'!H13,'PONTE-SUPEREST-CABECEIRA'!K15,'PONTE-SUPEREST-CABECEIRA'!L15,'PONTE-ACABAMENTOS-SOBRELAJE'!I9)</f>
        <v>941.95391750979456</v>
      </c>
      <c r="I14" s="202" t="s">
        <v>225</v>
      </c>
      <c r="J14" s="202"/>
      <c r="K14" s="202"/>
      <c r="L14" s="37"/>
      <c r="M14" s="37"/>
      <c r="N14" s="201"/>
      <c r="Q14" s="93"/>
    </row>
    <row r="15" spans="1:17" s="5" customFormat="1" ht="15" customHeight="1">
      <c r="B15" s="9"/>
      <c r="C15" s="9"/>
      <c r="F15" s="9" t="s">
        <v>367</v>
      </c>
      <c r="G15" s="9"/>
      <c r="H15" s="203">
        <v>25</v>
      </c>
      <c r="I15" s="204" t="s">
        <v>225</v>
      </c>
      <c r="J15" s="204"/>
      <c r="K15" s="92"/>
      <c r="L15" s="37"/>
      <c r="M15" s="37"/>
      <c r="N15" s="201"/>
      <c r="Q15" s="93"/>
    </row>
    <row r="16" spans="1:17" s="5" customFormat="1" ht="15" customHeight="1">
      <c r="B16" s="9"/>
      <c r="C16" s="9"/>
      <c r="F16" s="93" t="s">
        <v>368</v>
      </c>
      <c r="G16" s="93"/>
      <c r="H16" s="205">
        <f>(_xlfn.FLOOR.MATH(H14/H15,3)+1)*6</f>
        <v>222</v>
      </c>
      <c r="I16" s="202" t="s">
        <v>250</v>
      </c>
      <c r="J16" s="204"/>
      <c r="K16" s="92"/>
      <c r="L16" s="37"/>
      <c r="M16" s="37"/>
      <c r="N16" s="201"/>
      <c r="Q16" s="93"/>
    </row>
    <row r="17" spans="2:17" s="5" customFormat="1" ht="12.75">
      <c r="B17" s="9"/>
      <c r="C17" s="37"/>
      <c r="D17" s="9"/>
      <c r="E17" s="9"/>
      <c r="F17" s="200"/>
      <c r="G17" s="205"/>
      <c r="H17" s="202"/>
      <c r="I17" s="92"/>
      <c r="J17" s="204"/>
      <c r="K17" s="92"/>
      <c r="L17" s="37"/>
      <c r="M17" s="37"/>
      <c r="N17" s="201"/>
      <c r="Q17" s="93"/>
    </row>
    <row r="18" spans="2:17" s="5" customFormat="1" ht="12.75">
      <c r="B18" s="9"/>
      <c r="C18" s="37"/>
      <c r="J18" s="204"/>
      <c r="K18" s="92"/>
      <c r="L18" s="37"/>
      <c r="M18" s="37"/>
      <c r="N18" s="201"/>
      <c r="Q18" s="93"/>
    </row>
    <row r="19" spans="2:17" s="5" customFormat="1" ht="25.5">
      <c r="B19" s="206" t="s">
        <v>640</v>
      </c>
      <c r="C19" s="40" t="s">
        <v>535</v>
      </c>
      <c r="D19" s="9" t="s">
        <v>400</v>
      </c>
      <c r="J19" s="204"/>
      <c r="K19" s="92"/>
      <c r="L19" s="37"/>
      <c r="M19" s="37"/>
      <c r="N19" s="201"/>
      <c r="Q19" s="93"/>
    </row>
    <row r="20" spans="2:17" s="5" customFormat="1" ht="12.75">
      <c r="B20" s="1"/>
      <c r="C20" s="94"/>
      <c r="I20" s="1"/>
      <c r="J20" s="16"/>
      <c r="K20" s="16"/>
      <c r="L20" s="16"/>
      <c r="M20" s="16"/>
      <c r="Q20" s="1"/>
    </row>
    <row r="21" spans="2:17" s="5" customFormat="1" ht="12.75">
      <c r="B21" s="1"/>
      <c r="C21" s="94"/>
      <c r="E21" s="89" t="s">
        <v>95</v>
      </c>
      <c r="F21" s="89" t="s">
        <v>98</v>
      </c>
      <c r="G21" s="89" t="s">
        <v>112</v>
      </c>
      <c r="H21" s="93" t="s">
        <v>397</v>
      </c>
      <c r="K21" s="16"/>
      <c r="L21" s="16"/>
      <c r="M21" s="16"/>
      <c r="Q21" s="1"/>
    </row>
    <row r="22" spans="2:17" s="5" customFormat="1" ht="12.75">
      <c r="C22" s="94"/>
      <c r="E22" s="37" t="s">
        <v>399</v>
      </c>
      <c r="F22" s="203">
        <f>H14</f>
        <v>941.95391750979456</v>
      </c>
      <c r="G22" s="203">
        <f>'PONTE-DMT'!G11</f>
        <v>42.4</v>
      </c>
      <c r="H22" s="92">
        <f>F22*G22</f>
        <v>39938.846102415286</v>
      </c>
      <c r="K22" s="16"/>
      <c r="L22" s="16"/>
      <c r="M22" s="16"/>
      <c r="Q22" s="1"/>
    </row>
    <row r="23" spans="2:17" s="5" customFormat="1" ht="12.75">
      <c r="B23" s="9"/>
      <c r="C23" s="37"/>
      <c r="K23" s="92"/>
      <c r="L23" s="37"/>
      <c r="M23" s="37"/>
      <c r="N23" s="201"/>
      <c r="Q23" s="93"/>
    </row>
    <row r="24" spans="2:17" s="5" customFormat="1" ht="12.75">
      <c r="B24" s="9"/>
      <c r="C24" s="37"/>
      <c r="J24" s="204"/>
      <c r="K24" s="92"/>
      <c r="L24" s="37"/>
      <c r="M24" s="37"/>
      <c r="N24" s="201"/>
      <c r="Q24" s="93"/>
    </row>
    <row r="25" spans="2:17" s="5" customFormat="1" ht="12.75">
      <c r="B25" s="16"/>
      <c r="C25" s="94"/>
      <c r="I25" s="1"/>
      <c r="J25" s="16"/>
      <c r="K25" s="16"/>
      <c r="L25" s="16"/>
      <c r="M25" s="16"/>
      <c r="Q25" s="1"/>
    </row>
    <row r="26" spans="2:17" s="5" customFormat="1" ht="25.5">
      <c r="B26" s="206" t="s">
        <v>640</v>
      </c>
      <c r="C26" s="40" t="s">
        <v>493</v>
      </c>
      <c r="D26" s="9" t="s">
        <v>127</v>
      </c>
      <c r="I26" s="1"/>
      <c r="J26" s="16"/>
      <c r="K26" s="16"/>
      <c r="L26" s="16"/>
      <c r="M26" s="16"/>
      <c r="Q26" s="1"/>
    </row>
    <row r="27" spans="2:17" s="5" customFormat="1" ht="12.75">
      <c r="B27" s="1"/>
      <c r="C27" s="94"/>
      <c r="I27" s="1"/>
      <c r="J27" s="16"/>
      <c r="K27" s="16"/>
      <c r="L27" s="16"/>
      <c r="M27" s="16"/>
      <c r="Q27" s="1"/>
    </row>
    <row r="28" spans="2:17" s="5" customFormat="1" ht="12.75">
      <c r="I28" s="1"/>
      <c r="J28" s="16"/>
      <c r="K28" s="16"/>
      <c r="L28" s="16"/>
      <c r="M28" s="16"/>
      <c r="Q28" s="1"/>
    </row>
    <row r="29" spans="2:17" s="5" customFormat="1" ht="12.75">
      <c r="B29" s="1"/>
      <c r="C29" s="94"/>
      <c r="I29" s="1"/>
      <c r="J29" s="16"/>
      <c r="K29" s="16"/>
      <c r="L29" s="16"/>
      <c r="M29" s="16"/>
      <c r="Q29" s="1"/>
    </row>
    <row r="30" spans="2:17" s="5" customFormat="1" ht="20.100000000000001" customHeight="1">
      <c r="C30" s="94"/>
      <c r="I30" s="1"/>
      <c r="J30" s="16"/>
      <c r="K30" s="16"/>
    </row>
    <row r="31" spans="2:17" ht="20.100000000000001" customHeight="1">
      <c r="B31" s="190"/>
      <c r="C31" s="190"/>
      <c r="D31" s="190"/>
      <c r="E31" s="190"/>
      <c r="F31" s="190"/>
      <c r="G31" s="190"/>
      <c r="H31" s="190"/>
      <c r="I31" s="190"/>
      <c r="J31" s="190"/>
      <c r="K31" s="190"/>
    </row>
    <row r="32" spans="2:17" s="9" customFormat="1" ht="20.100000000000001" customHeight="1">
      <c r="C32" s="40"/>
    </row>
    <row r="33" spans="2:17" s="9" customFormat="1" ht="20.100000000000001" customHeight="1"/>
    <row r="34" spans="2:17" s="9" customFormat="1" ht="20.100000000000001" customHeight="1">
      <c r="C34" s="40"/>
    </row>
    <row r="35" spans="2:17" s="9" customFormat="1" ht="20.100000000000001" customHeight="1">
      <c r="C35" s="40"/>
    </row>
    <row r="36" spans="2:17" s="9" customFormat="1" ht="20.100000000000001" customHeight="1">
      <c r="C36" s="37"/>
    </row>
    <row r="37" spans="2:17" s="9" customFormat="1" ht="20.100000000000001" customHeight="1">
      <c r="C37" s="37"/>
    </row>
    <row r="38" spans="2:17" s="9" customFormat="1" ht="12.75">
      <c r="C38" s="37"/>
      <c r="D38" s="37"/>
      <c r="E38" s="37"/>
      <c r="F38" s="37"/>
      <c r="G38" s="37"/>
      <c r="H38" s="90"/>
      <c r="I38" s="90"/>
      <c r="J38" s="90"/>
      <c r="K38" s="92"/>
    </row>
    <row r="39" spans="2:17" s="9" customFormat="1" ht="20.100000000000001" customHeight="1">
      <c r="J39" s="89"/>
      <c r="L39" s="93"/>
      <c r="M39" s="93"/>
      <c r="Q39" s="92"/>
    </row>
    <row r="40" spans="2:17" s="9" customFormat="1" ht="12.75">
      <c r="D40" s="89" t="s">
        <v>95</v>
      </c>
      <c r="E40" s="89" t="s">
        <v>96</v>
      </c>
      <c r="F40" s="89" t="s">
        <v>123</v>
      </c>
      <c r="G40" s="89" t="s">
        <v>384</v>
      </c>
      <c r="H40" s="89" t="s">
        <v>122</v>
      </c>
      <c r="I40" s="89" t="s">
        <v>124</v>
      </c>
      <c r="J40" s="89" t="s">
        <v>125</v>
      </c>
      <c r="L40" s="237"/>
      <c r="M40" s="237"/>
      <c r="N40" s="228"/>
      <c r="P40" s="229"/>
      <c r="Q40" s="229"/>
    </row>
    <row r="41" spans="2:17" ht="20.100000000000001" customHeight="1">
      <c r="B41" s="241"/>
      <c r="C41" s="241"/>
      <c r="D41" s="36" t="s">
        <v>126</v>
      </c>
      <c r="E41" s="36">
        <v>8</v>
      </c>
      <c r="F41" s="36">
        <v>8</v>
      </c>
      <c r="G41" s="36">
        <v>8</v>
      </c>
      <c r="H41" s="36">
        <v>1.02</v>
      </c>
      <c r="I41" s="36">
        <f>E41*F41*G41*H41</f>
        <v>522.24</v>
      </c>
      <c r="J41" s="48">
        <f>I41/0.39</f>
        <v>1339.0769230769231</v>
      </c>
      <c r="K41" s="9"/>
    </row>
    <row r="42" spans="2:17" s="9" customFormat="1" ht="20.100000000000001" customHeight="1">
      <c r="B42" s="390"/>
      <c r="C42" s="390"/>
      <c r="D42" s="390"/>
      <c r="E42" s="390"/>
      <c r="F42" s="390"/>
      <c r="G42" s="390"/>
      <c r="H42" s="390"/>
      <c r="I42" s="390"/>
      <c r="J42" s="390"/>
      <c r="K42" s="28"/>
    </row>
    <row r="43" spans="2:17" ht="20.100000000000001" customHeight="1">
      <c r="C43" s="28"/>
      <c r="E43" s="113"/>
      <c r="F43" s="113"/>
      <c r="G43" s="113"/>
      <c r="H43" s="113"/>
      <c r="I43" s="113"/>
      <c r="J43" s="113"/>
      <c r="K43" s="9"/>
    </row>
    <row r="44" spans="2:17">
      <c r="C44" s="28"/>
      <c r="E44" s="112"/>
      <c r="F44" s="112"/>
      <c r="G44" s="89"/>
      <c r="H44" s="89"/>
      <c r="I44" s="89"/>
      <c r="J44" s="9"/>
      <c r="K44" s="9"/>
    </row>
    <row r="45" spans="2:17" ht="25.5">
      <c r="B45" s="206" t="s">
        <v>640</v>
      </c>
      <c r="C45" s="40" t="s">
        <v>494</v>
      </c>
      <c r="D45" s="9" t="s">
        <v>495</v>
      </c>
      <c r="J45" s="90"/>
      <c r="K45" s="9"/>
    </row>
    <row r="46" spans="2:17">
      <c r="B46" s="16"/>
      <c r="C46" s="9"/>
      <c r="D46" s="37"/>
      <c r="E46" s="37"/>
      <c r="F46" s="37"/>
      <c r="G46" s="37"/>
      <c r="H46" s="90"/>
      <c r="J46" s="90"/>
      <c r="K46" s="9"/>
    </row>
    <row r="47" spans="2:17">
      <c r="B47" s="852" t="s">
        <v>385</v>
      </c>
      <c r="C47" s="852"/>
      <c r="D47" s="852"/>
      <c r="E47" s="852"/>
      <c r="F47" s="852"/>
      <c r="G47" s="852"/>
      <c r="H47" s="852"/>
      <c r="I47" s="852"/>
      <c r="J47" s="852"/>
      <c r="K47" s="852"/>
      <c r="L47" s="852"/>
      <c r="M47" s="852"/>
    </row>
    <row r="50" spans="2:11">
      <c r="B50" s="9"/>
      <c r="C50" s="9"/>
      <c r="I50" s="45"/>
      <c r="J50" s="9"/>
      <c r="K50" s="92"/>
    </row>
    <row r="51" spans="2:11">
      <c r="B51" s="9"/>
      <c r="C51" s="190"/>
      <c r="D51" s="190"/>
      <c r="E51" s="190"/>
      <c r="F51" s="190"/>
      <c r="G51" s="190"/>
      <c r="H51" s="190"/>
      <c r="I51" s="190"/>
      <c r="J51" s="190"/>
      <c r="K51" s="190"/>
    </row>
    <row r="52" spans="2:11">
      <c r="C52" s="28"/>
      <c r="G52" s="228"/>
      <c r="H52" s="228"/>
      <c r="I52" s="228"/>
      <c r="J52" s="229"/>
      <c r="K52" s="236"/>
    </row>
    <row r="54" spans="2:11">
      <c r="C54" s="28"/>
      <c r="G54" s="205"/>
    </row>
    <row r="56" spans="2:11">
      <c r="C56" s="28"/>
    </row>
    <row r="60" spans="2:11">
      <c r="E60" s="112" t="s">
        <v>95</v>
      </c>
      <c r="F60" s="89" t="s">
        <v>134</v>
      </c>
      <c r="G60" s="89" t="s">
        <v>111</v>
      </c>
      <c r="H60" s="89" t="s">
        <v>132</v>
      </c>
      <c r="I60" s="89" t="s">
        <v>133</v>
      </c>
    </row>
    <row r="61" spans="2:11">
      <c r="E61" s="44" t="s">
        <v>100</v>
      </c>
      <c r="F61" s="45">
        <f>19*2</f>
        <v>38</v>
      </c>
      <c r="G61" s="45">
        <v>0.4</v>
      </c>
      <c r="H61" s="45">
        <v>100</v>
      </c>
      <c r="I61" s="45">
        <v>4</v>
      </c>
    </row>
    <row r="62" spans="2:11">
      <c r="B62" s="190"/>
      <c r="C62" s="190"/>
      <c r="D62" s="190"/>
    </row>
    <row r="63" spans="2:11">
      <c r="B63" s="226"/>
      <c r="C63" s="234"/>
      <c r="D63" s="228"/>
    </row>
    <row r="65" spans="2:7" ht="25.5">
      <c r="B65" s="206" t="s">
        <v>640</v>
      </c>
      <c r="C65" s="40" t="s">
        <v>545</v>
      </c>
      <c r="D65" s="9" t="s">
        <v>546</v>
      </c>
    </row>
    <row r="67" spans="2:7">
      <c r="B67" s="226"/>
      <c r="C67" s="234"/>
      <c r="D67" s="228"/>
      <c r="E67" s="89"/>
      <c r="F67" s="112" t="s">
        <v>95</v>
      </c>
      <c r="G67" s="112" t="s">
        <v>130</v>
      </c>
    </row>
    <row r="68" spans="2:7">
      <c r="F68" s="36" t="s">
        <v>648</v>
      </c>
      <c r="G68" s="45">
        <f>88*10.8</f>
        <v>950.40000000000009</v>
      </c>
    </row>
    <row r="69" spans="2:7">
      <c r="B69" s="206"/>
      <c r="C69" s="40"/>
      <c r="D69" s="9"/>
      <c r="E69" s="9"/>
      <c r="F69" s="200"/>
    </row>
  </sheetData>
  <mergeCells count="3">
    <mergeCell ref="B47:M47"/>
    <mergeCell ref="A1:N2"/>
    <mergeCell ref="B12:M12"/>
  </mergeCells>
  <printOptions horizontalCentered="1"/>
  <pageMargins left="0.51181102362204722" right="0.51181102362204722" top="1.1417322834645669" bottom="0.78740157480314965" header="0.31496062992125984" footer="0.39370078740157483"/>
  <pageSetup paperSize="9" scale="90" orientation="landscape" r:id="rId1"/>
  <headerFooter>
    <oddHeader>&amp;L&amp;G</oddHeader>
    <oddFooter>&amp;L&amp;"Arial Narrow,Normal"&amp;10&amp;A
&amp;F&amp;R&amp;"Arial Narrow,Normal"&amp;10&amp;P de &amp;N</oddFooter>
  </headerFooter>
  <rowBreaks count="3" manualBreakCount="3">
    <brk id="24" max="13" man="1"/>
    <brk id="43" max="13" man="1"/>
    <brk id="68" max="13" man="1"/>
  </rowBreaks>
  <colBreaks count="1" manualBreakCount="1">
    <brk id="18" max="36" man="1"/>
  </colBreaks>
  <drawing r:id="rId2"/>
  <legacyDrawing r:id="rId3"/>
  <legacyDrawingHF r:id="rId4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6CA42-E9F2-499C-887C-2E18E1DC1B68}">
  <dimension ref="A1:P24"/>
  <sheetViews>
    <sheetView showGridLines="0" showZeros="0" view="pageBreakPreview" zoomScale="115" zoomScaleNormal="100" zoomScaleSheetLayoutView="115" zoomScalePageLayoutView="130" workbookViewId="0">
      <selection activeCell="R21" sqref="R21:R22"/>
    </sheetView>
  </sheetViews>
  <sheetFormatPr defaultColWidth="9.140625" defaultRowHeight="13.5"/>
  <cols>
    <col min="1" max="1" width="1.7109375" style="28" customWidth="1"/>
    <col min="2" max="2" width="9.85546875" style="28" customWidth="1"/>
    <col min="3" max="3" width="14" style="36" customWidth="1"/>
    <col min="4" max="4" width="10.7109375" style="28" customWidth="1"/>
    <col min="5" max="5" width="13.5703125" style="28" customWidth="1"/>
    <col min="6" max="6" width="14.42578125" style="28" customWidth="1"/>
    <col min="7" max="7" width="10.7109375" style="28" customWidth="1"/>
    <col min="8" max="8" width="14.28515625" style="28" customWidth="1"/>
    <col min="9" max="9" width="10.7109375" style="28" customWidth="1"/>
    <col min="10" max="10" width="8.85546875" style="28" customWidth="1"/>
    <col min="11" max="11" width="1.7109375" style="28" customWidth="1"/>
    <col min="12" max="16384" width="9.140625" style="28"/>
  </cols>
  <sheetData>
    <row r="1" spans="1:15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</row>
    <row r="2" spans="1:15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</row>
    <row r="3" spans="1:15" s="18" customFormat="1" ht="15" customHeight="1">
      <c r="B3" s="34"/>
      <c r="C3" s="34"/>
    </row>
    <row r="4" spans="1:15" s="5" customFormat="1" ht="24.95" customHeight="1">
      <c r="B4" s="1" t="s">
        <v>15</v>
      </c>
      <c r="C4" s="598" t="str">
        <f>'DADOS DA OBRA'!$B$13</f>
        <v>Construção de ponte de concreto sobre o Rio do Peixe, na GO-479, demolição de ponte existente, transporte e destinação do entulho da demolição</v>
      </c>
      <c r="D4" s="598"/>
      <c r="E4" s="598"/>
      <c r="F4" s="598"/>
      <c r="G4" s="598"/>
      <c r="H4" s="598"/>
      <c r="I4" s="3" t="s">
        <v>20</v>
      </c>
      <c r="J4" s="969">
        <f>'CAPA - ORÇAMENTO'!$D$17</f>
        <v>45681</v>
      </c>
      <c r="L4" s="10"/>
      <c r="M4" s="10"/>
      <c r="N4" s="11"/>
      <c r="O4" s="11"/>
    </row>
    <row r="5" spans="1:15" s="5" customFormat="1" ht="15" customHeight="1">
      <c r="B5" s="1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D5" s="2"/>
      <c r="E5" s="2"/>
      <c r="F5" s="2"/>
      <c r="G5" s="2"/>
      <c r="H5" s="1"/>
      <c r="I5" s="3" t="s">
        <v>16</v>
      </c>
      <c r="J5" s="4" t="str">
        <f>'DADOS DA OBRA'!$N$25</f>
        <v>00</v>
      </c>
    </row>
    <row r="6" spans="1:15" s="5" customFormat="1" ht="15" customHeight="1">
      <c r="B6" s="1" t="s">
        <v>21</v>
      </c>
      <c r="C6" s="16" t="s">
        <v>109</v>
      </c>
      <c r="I6" s="1"/>
      <c r="J6" s="16"/>
    </row>
    <row r="8" spans="1:15">
      <c r="B8" s="190"/>
      <c r="C8" s="190"/>
      <c r="D8" s="190"/>
      <c r="E8" s="190"/>
      <c r="F8" s="190"/>
      <c r="G8" s="190"/>
      <c r="H8" s="190"/>
      <c r="I8" s="190"/>
      <c r="J8" s="190"/>
    </row>
    <row r="9" spans="1:15" s="9" customFormat="1" ht="20.100000000000001" customHeight="1">
      <c r="B9" s="9" t="s">
        <v>113</v>
      </c>
      <c r="C9" s="40"/>
      <c r="D9" s="37"/>
    </row>
    <row r="10" spans="1:15" s="9" customFormat="1" ht="20.100000000000001" customHeight="1">
      <c r="B10" s="9" t="s">
        <v>294</v>
      </c>
      <c r="C10" s="40"/>
    </row>
    <row r="11" spans="1:15" s="9" customFormat="1" ht="20.100000000000001" customHeight="1">
      <c r="C11" s="40"/>
    </row>
    <row r="12" spans="1:15" s="9" customFormat="1" ht="20.100000000000001" customHeight="1">
      <c r="C12" s="89"/>
      <c r="D12" s="89" t="s">
        <v>110</v>
      </c>
      <c r="E12" s="89" t="s">
        <v>111</v>
      </c>
      <c r="F12" s="89" t="s">
        <v>115</v>
      </c>
      <c r="G12" s="89" t="s">
        <v>112</v>
      </c>
      <c r="H12" s="89" t="s">
        <v>98</v>
      </c>
      <c r="I12" s="37"/>
      <c r="J12" s="37"/>
    </row>
    <row r="13" spans="1:15" s="9" customFormat="1" ht="20.100000000000001" customHeight="1">
      <c r="C13" s="89"/>
      <c r="D13" s="37">
        <v>10.8</v>
      </c>
      <c r="E13" s="37">
        <v>80</v>
      </c>
      <c r="F13" s="37">
        <f>D13*E13</f>
        <v>864</v>
      </c>
      <c r="G13" s="37">
        <v>13.9</v>
      </c>
      <c r="H13" s="37">
        <f>F13*G13</f>
        <v>12009.6</v>
      </c>
      <c r="I13" s="37"/>
      <c r="J13" s="37"/>
    </row>
    <row r="14" spans="1:15" s="9" customFormat="1" ht="20.100000000000001" customHeight="1">
      <c r="C14" s="37"/>
      <c r="D14" s="37"/>
      <c r="E14" s="37"/>
      <c r="F14" s="37"/>
      <c r="G14" s="90"/>
      <c r="H14" s="90"/>
      <c r="I14" s="90"/>
      <c r="J14" s="90"/>
    </row>
    <row r="15" spans="1:15" s="9" customFormat="1" ht="20.100000000000001" customHeight="1">
      <c r="C15" s="37"/>
      <c r="D15" s="37"/>
      <c r="E15" s="93" t="s">
        <v>114</v>
      </c>
      <c r="F15" s="93"/>
      <c r="G15" s="92">
        <f>H13</f>
        <v>12009.6</v>
      </c>
      <c r="H15" s="92" t="s">
        <v>104</v>
      </c>
      <c r="I15" s="90"/>
      <c r="J15" s="90"/>
    </row>
    <row r="16" spans="1:15" s="9" customFormat="1" ht="20.100000000000001" customHeight="1">
      <c r="C16" s="37"/>
      <c r="D16" s="37"/>
      <c r="E16" s="37"/>
      <c r="F16" s="37"/>
      <c r="G16" s="90"/>
      <c r="H16" s="90"/>
      <c r="I16" s="90"/>
      <c r="J16" s="90"/>
    </row>
    <row r="17" spans="2:16" s="9" customFormat="1" ht="20.100000000000001" customHeight="1">
      <c r="C17" s="37"/>
      <c r="D17" s="37"/>
      <c r="E17" s="37"/>
      <c r="F17" s="37"/>
      <c r="G17" s="90"/>
      <c r="H17" s="90"/>
      <c r="I17" s="90"/>
      <c r="J17" s="90"/>
    </row>
    <row r="18" spans="2:16" s="9" customFormat="1" ht="20.100000000000001" customHeight="1">
      <c r="B18" s="190" t="s">
        <v>36</v>
      </c>
      <c r="C18" s="190"/>
      <c r="D18" s="190"/>
      <c r="E18" s="190"/>
      <c r="F18" s="190"/>
      <c r="G18" s="190"/>
      <c r="H18" s="190"/>
      <c r="I18" s="190"/>
      <c r="J18" s="190"/>
      <c r="L18" s="190"/>
    </row>
    <row r="19" spans="2:16" s="9" customFormat="1" ht="25.5">
      <c r="B19" s="226" t="s">
        <v>487</v>
      </c>
      <c r="C19" s="234" t="s">
        <v>499</v>
      </c>
      <c r="D19" s="228" t="s">
        <v>500</v>
      </c>
      <c r="E19" s="228"/>
      <c r="F19" s="228"/>
      <c r="G19" s="228"/>
      <c r="H19" s="228"/>
      <c r="I19" s="229" t="s">
        <v>104</v>
      </c>
      <c r="J19" s="237">
        <f>G15</f>
        <v>12009.6</v>
      </c>
      <c r="L19" s="229"/>
      <c r="M19" s="228"/>
      <c r="N19" s="229"/>
      <c r="O19" s="237"/>
      <c r="P19" s="37"/>
    </row>
    <row r="20" spans="2:16" s="9" customFormat="1" ht="20.100000000000001" customHeight="1">
      <c r="C20" s="40"/>
      <c r="D20" s="37"/>
      <c r="E20" s="93"/>
      <c r="F20" s="93"/>
      <c r="G20" s="92"/>
      <c r="H20" s="89"/>
      <c r="I20" s="89"/>
    </row>
    <row r="21" spans="2:16" s="9" customFormat="1" ht="20.100000000000001" customHeight="1">
      <c r="C21" s="37"/>
      <c r="D21" s="89"/>
      <c r="E21" s="93"/>
      <c r="F21" s="93"/>
      <c r="G21" s="92"/>
      <c r="H21" s="92"/>
      <c r="I21" s="95"/>
      <c r="J21" s="37"/>
    </row>
    <row r="22" spans="2:16" s="9" customFormat="1" ht="20.100000000000001" customHeight="1">
      <c r="C22" s="37"/>
      <c r="D22" s="91"/>
      <c r="E22" s="91"/>
      <c r="F22" s="91"/>
      <c r="G22" s="91"/>
      <c r="H22" s="90"/>
      <c r="I22" s="90"/>
      <c r="J22" s="90"/>
    </row>
    <row r="23" spans="2:16" s="9" customFormat="1" ht="20.100000000000001" customHeight="1">
      <c r="C23" s="37"/>
      <c r="D23" s="91"/>
      <c r="E23" s="91"/>
      <c r="F23" s="91"/>
      <c r="G23" s="91"/>
      <c r="H23" s="90"/>
      <c r="I23" s="90"/>
      <c r="J23" s="90"/>
    </row>
    <row r="24" spans="2:16" ht="20.100000000000001" customHeight="1">
      <c r="B24" s="190"/>
      <c r="C24" s="190"/>
      <c r="D24" s="190"/>
      <c r="E24" s="190"/>
      <c r="F24" s="190"/>
      <c r="G24" s="190"/>
      <c r="H24" s="190"/>
      <c r="I24" s="190"/>
      <c r="J24" s="190"/>
    </row>
  </sheetData>
  <mergeCells count="2">
    <mergeCell ref="A1:K2"/>
    <mergeCell ref="C4:H4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92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1" max="1048575" man="1"/>
  </colBreaks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FD27A-1BCA-4108-B9DF-555B044C790A}">
  <dimension ref="A1:P43"/>
  <sheetViews>
    <sheetView showGridLines="0" showZeros="0" view="pageBreakPreview" topLeftCell="A14" zoomScaleNormal="40" zoomScaleSheetLayoutView="100" zoomScalePageLayoutView="70" workbookViewId="0">
      <selection activeCell="R21" sqref="R21:R22"/>
    </sheetView>
  </sheetViews>
  <sheetFormatPr defaultColWidth="4.85546875" defaultRowHeight="13.5"/>
  <cols>
    <col min="1" max="1" width="1.7109375" style="28" customWidth="1"/>
    <col min="2" max="2" width="9.5703125" style="28" customWidth="1"/>
    <col min="3" max="3" width="22.7109375" style="28" customWidth="1"/>
    <col min="4" max="4" width="11.140625" style="28" customWidth="1"/>
    <col min="5" max="5" width="5.42578125" style="28" customWidth="1"/>
    <col min="6" max="6" width="11.85546875" style="28" customWidth="1"/>
    <col min="7" max="7" width="8.140625" style="28" customWidth="1"/>
    <col min="8" max="8" width="10" style="28" customWidth="1"/>
    <col min="9" max="9" width="7.28515625" style="28" customWidth="1"/>
    <col min="10" max="10" width="6.85546875" style="28" customWidth="1"/>
    <col min="11" max="11" width="10.7109375" style="28" customWidth="1"/>
    <col min="12" max="12" width="8.5703125" style="28" customWidth="1"/>
    <col min="13" max="13" width="10.140625" style="28" customWidth="1"/>
    <col min="14" max="14" width="9.28515625" style="28" customWidth="1"/>
    <col min="15" max="15" width="1.7109375" style="28" customWidth="1"/>
    <col min="16" max="16384" width="4.85546875" style="28"/>
  </cols>
  <sheetData>
    <row r="1" spans="1:16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</row>
    <row r="2" spans="1:16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</row>
    <row r="3" spans="1:16" s="18" customFormat="1" ht="15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</row>
    <row r="4" spans="1:16" s="5" customFormat="1" ht="24.95" customHeight="1">
      <c r="B4" s="5" t="s">
        <v>15</v>
      </c>
      <c r="C4" s="598" t="str">
        <f>'DADOS DA OBRA'!$B$13</f>
        <v>Construção de ponte de concreto sobre o Rio do Peixe, na GO-479, demolição de ponte existente, transporte e destinação do entulho da demolição</v>
      </c>
      <c r="D4" s="598"/>
      <c r="E4" s="598"/>
      <c r="F4" s="598"/>
      <c r="G4" s="598"/>
      <c r="H4" s="598"/>
      <c r="I4" s="598"/>
      <c r="J4" s="598"/>
      <c r="K4" s="598"/>
      <c r="L4" s="598"/>
      <c r="M4" s="3" t="s">
        <v>20</v>
      </c>
      <c r="N4" s="969">
        <f>'CAPA - ORÇAMENTO'!$D$17</f>
        <v>45681</v>
      </c>
      <c r="P4" s="11"/>
    </row>
    <row r="5" spans="1:16" s="5" customFormat="1" ht="15" customHeight="1">
      <c r="B5" s="5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L5" s="1"/>
      <c r="M5" s="3" t="s">
        <v>16</v>
      </c>
      <c r="N5" s="4" t="str">
        <f>'DADOS DA OBRA'!$N$25</f>
        <v>00</v>
      </c>
    </row>
    <row r="6" spans="1:16" s="5" customFormat="1" ht="15" customHeight="1">
      <c r="B6" s="5" t="s">
        <v>21</v>
      </c>
      <c r="C6" s="12" t="s">
        <v>596</v>
      </c>
      <c r="M6" s="1"/>
      <c r="N6" s="94"/>
    </row>
    <row r="7" spans="1:16" s="5" customFormat="1" ht="11.25" customHeight="1">
      <c r="E7" s="12"/>
    </row>
    <row r="8" spans="1:16" s="5" customFormat="1" ht="11.25" customHeight="1" thickBot="1">
      <c r="E8" s="12"/>
    </row>
    <row r="9" spans="1:16" s="5" customFormat="1" ht="11.25" customHeight="1" thickBot="1">
      <c r="B9" s="853" t="s">
        <v>597</v>
      </c>
      <c r="C9" s="853"/>
      <c r="D9" s="853"/>
      <c r="E9" s="853"/>
      <c r="F9" s="853"/>
      <c r="G9" s="853"/>
      <c r="H9" s="853"/>
      <c r="I9" s="853"/>
      <c r="J9" s="853"/>
      <c r="K9" s="854" t="s">
        <v>598</v>
      </c>
      <c r="L9" s="854"/>
      <c r="M9" s="854"/>
      <c r="N9" s="854"/>
    </row>
    <row r="10" spans="1:16" s="5" customFormat="1" ht="11.25" customHeight="1" thickBot="1">
      <c r="B10" s="388" t="s">
        <v>161</v>
      </c>
      <c r="C10" s="388" t="s">
        <v>599</v>
      </c>
      <c r="D10" s="388" t="s">
        <v>600</v>
      </c>
      <c r="E10" s="388" t="s">
        <v>601</v>
      </c>
      <c r="F10" s="388" t="s">
        <v>602</v>
      </c>
      <c r="G10" s="388" t="s">
        <v>603</v>
      </c>
      <c r="H10" s="388" t="s">
        <v>604</v>
      </c>
      <c r="I10" s="388" t="s">
        <v>605</v>
      </c>
      <c r="J10" s="388" t="s">
        <v>606</v>
      </c>
      <c r="K10" s="388" t="s">
        <v>607</v>
      </c>
      <c r="L10" s="388" t="s">
        <v>608</v>
      </c>
      <c r="M10" s="388" t="s">
        <v>296</v>
      </c>
      <c r="N10" s="388" t="s">
        <v>609</v>
      </c>
    </row>
    <row r="11" spans="1:16" s="5" customFormat="1" ht="73.5" customHeight="1" thickBot="1">
      <c r="B11" s="387" t="s">
        <v>610</v>
      </c>
      <c r="C11" s="387"/>
      <c r="D11" s="387" t="s">
        <v>611</v>
      </c>
      <c r="E11" s="387" t="s">
        <v>612</v>
      </c>
      <c r="F11" s="387" t="s">
        <v>613</v>
      </c>
      <c r="G11" s="387" t="s">
        <v>614</v>
      </c>
      <c r="H11" s="387" t="s">
        <v>615</v>
      </c>
      <c r="I11" s="387">
        <v>1</v>
      </c>
      <c r="J11" s="387">
        <f>(2*1)*I11</f>
        <v>2</v>
      </c>
      <c r="K11" s="387" t="s">
        <v>616</v>
      </c>
      <c r="L11" s="387">
        <v>2</v>
      </c>
      <c r="M11" s="387" t="s">
        <v>617</v>
      </c>
      <c r="N11" s="387">
        <f t="shared" ref="N11:N14" si="0">I11*L11</f>
        <v>2</v>
      </c>
    </row>
    <row r="12" spans="1:16" s="5" customFormat="1" ht="73.5" customHeight="1" thickBot="1">
      <c r="B12" s="387" t="s">
        <v>618</v>
      </c>
      <c r="C12" s="387"/>
      <c r="D12" s="387" t="s">
        <v>619</v>
      </c>
      <c r="E12" s="387" t="s">
        <v>612</v>
      </c>
      <c r="F12" s="387" t="s">
        <v>613</v>
      </c>
      <c r="G12" s="387" t="s">
        <v>614</v>
      </c>
      <c r="H12" s="387" t="s">
        <v>615</v>
      </c>
      <c r="I12" s="387">
        <v>1</v>
      </c>
      <c r="J12" s="387">
        <f t="shared" ref="J12:J14" si="1">(2*1)*I12</f>
        <v>2</v>
      </c>
      <c r="K12" s="387" t="s">
        <v>616</v>
      </c>
      <c r="L12" s="387">
        <v>2</v>
      </c>
      <c r="M12" s="387" t="s">
        <v>617</v>
      </c>
      <c r="N12" s="387">
        <f t="shared" si="0"/>
        <v>2</v>
      </c>
    </row>
    <row r="13" spans="1:16" s="5" customFormat="1" ht="73.5" customHeight="1" thickBot="1">
      <c r="B13" s="387" t="s">
        <v>620</v>
      </c>
      <c r="C13" s="387"/>
      <c r="D13" s="387" t="s">
        <v>619</v>
      </c>
      <c r="E13" s="387" t="s">
        <v>612</v>
      </c>
      <c r="F13" s="387" t="s">
        <v>613</v>
      </c>
      <c r="G13" s="387" t="s">
        <v>614</v>
      </c>
      <c r="H13" s="387" t="s">
        <v>615</v>
      </c>
      <c r="I13" s="387">
        <v>1</v>
      </c>
      <c r="J13" s="387">
        <f t="shared" si="1"/>
        <v>2</v>
      </c>
      <c r="K13" s="387" t="s">
        <v>616</v>
      </c>
      <c r="L13" s="387">
        <v>2</v>
      </c>
      <c r="M13" s="387" t="s">
        <v>617</v>
      </c>
      <c r="N13" s="387">
        <f t="shared" si="0"/>
        <v>2</v>
      </c>
    </row>
    <row r="14" spans="1:16" s="5" customFormat="1" ht="73.5" customHeight="1" thickBot="1">
      <c r="B14" s="387" t="s">
        <v>621</v>
      </c>
      <c r="C14" s="387"/>
      <c r="D14" s="387" t="s">
        <v>619</v>
      </c>
      <c r="E14" s="387" t="s">
        <v>612</v>
      </c>
      <c r="F14" s="387" t="s">
        <v>613</v>
      </c>
      <c r="G14" s="387" t="s">
        <v>614</v>
      </c>
      <c r="H14" s="387" t="s">
        <v>615</v>
      </c>
      <c r="I14" s="387">
        <v>1</v>
      </c>
      <c r="J14" s="387">
        <f t="shared" si="1"/>
        <v>2</v>
      </c>
      <c r="K14" s="387" t="s">
        <v>616</v>
      </c>
      <c r="L14" s="387">
        <v>2</v>
      </c>
      <c r="M14" s="387" t="s">
        <v>617</v>
      </c>
      <c r="N14" s="387">
        <f t="shared" si="0"/>
        <v>2</v>
      </c>
    </row>
    <row r="15" spans="1:16" s="5" customFormat="1" ht="73.5" customHeight="1" thickBot="1">
      <c r="B15" s="387" t="s">
        <v>622</v>
      </c>
      <c r="C15" s="387"/>
      <c r="D15" s="387" t="s">
        <v>619</v>
      </c>
      <c r="E15" s="387" t="s">
        <v>612</v>
      </c>
      <c r="F15" s="387" t="s">
        <v>613</v>
      </c>
      <c r="G15" s="387" t="s">
        <v>614</v>
      </c>
      <c r="H15" s="387" t="s">
        <v>623</v>
      </c>
      <c r="I15" s="387">
        <v>2</v>
      </c>
      <c r="J15" s="387">
        <f>(0.5*0.5)*I15</f>
        <v>0.5</v>
      </c>
      <c r="K15" s="387" t="s">
        <v>624</v>
      </c>
      <c r="L15" s="387">
        <v>1</v>
      </c>
      <c r="M15" s="387" t="s">
        <v>617</v>
      </c>
      <c r="N15" s="387">
        <f>I15*L15</f>
        <v>2</v>
      </c>
    </row>
    <row r="16" spans="1:16" s="5" customFormat="1" ht="73.5" customHeight="1" thickBot="1">
      <c r="B16" s="387" t="s">
        <v>625</v>
      </c>
      <c r="C16" s="387"/>
      <c r="D16" s="387" t="s">
        <v>611</v>
      </c>
      <c r="E16" s="387" t="s">
        <v>612</v>
      </c>
      <c r="F16" s="387" t="s">
        <v>613</v>
      </c>
      <c r="G16" s="387" t="s">
        <v>614</v>
      </c>
      <c r="H16" s="387" t="s">
        <v>626</v>
      </c>
      <c r="I16" s="387">
        <v>1</v>
      </c>
      <c r="J16" s="387">
        <f>(2*0.5)*I16</f>
        <v>1</v>
      </c>
      <c r="K16" s="387" t="s">
        <v>616</v>
      </c>
      <c r="L16" s="387">
        <v>2</v>
      </c>
      <c r="M16" s="387" t="s">
        <v>617</v>
      </c>
      <c r="N16" s="387">
        <f t="shared" ref="N16" si="2">I16*L16</f>
        <v>2</v>
      </c>
    </row>
    <row r="17" spans="2:14" s="5" customFormat="1" ht="17.25" customHeight="1" thickBot="1">
      <c r="B17" s="855" t="s">
        <v>627</v>
      </c>
      <c r="C17" s="856"/>
      <c r="D17" s="856"/>
      <c r="E17" s="856"/>
      <c r="F17" s="856"/>
      <c r="G17" s="856"/>
      <c r="H17" s="856"/>
      <c r="I17" s="857"/>
      <c r="J17" s="389">
        <f>SUM(J11:J16)</f>
        <v>9.5</v>
      </c>
      <c r="K17" s="858" t="s">
        <v>628</v>
      </c>
      <c r="L17" s="858"/>
      <c r="M17" s="858"/>
      <c r="N17" s="389">
        <f>SUM(N11:N16)</f>
        <v>12</v>
      </c>
    </row>
    <row r="18" spans="2:14" s="5" customFormat="1" ht="11.25" customHeight="1">
      <c r="E18" s="12"/>
    </row>
    <row r="19" spans="2:14" s="5" customFormat="1" ht="11.25" customHeight="1">
      <c r="E19" s="12"/>
    </row>
    <row r="20" spans="2:14" s="5" customFormat="1" ht="11.25" customHeight="1">
      <c r="B20" s="859" t="s">
        <v>629</v>
      </c>
      <c r="C20" s="860"/>
      <c r="D20" s="860"/>
      <c r="E20" s="860"/>
      <c r="F20" s="860"/>
      <c r="G20" s="860"/>
      <c r="H20" s="860"/>
      <c r="I20" s="860"/>
      <c r="J20" s="860"/>
      <c r="K20" s="860"/>
      <c r="L20" s="860"/>
      <c r="M20" s="861"/>
    </row>
    <row r="21" spans="2:14" s="5" customFormat="1" ht="11.25" customHeight="1">
      <c r="B21" s="859" t="s">
        <v>630</v>
      </c>
      <c r="C21" s="860"/>
      <c r="D21" s="861"/>
      <c r="E21" s="859" t="s">
        <v>140</v>
      </c>
      <c r="F21" s="860"/>
      <c r="G21" s="861"/>
      <c r="H21" s="859" t="s">
        <v>96</v>
      </c>
      <c r="I21" s="860"/>
      <c r="J21" s="861"/>
      <c r="K21" s="859" t="s">
        <v>631</v>
      </c>
      <c r="L21" s="860"/>
      <c r="M21" s="861"/>
    </row>
    <row r="22" spans="2:14" s="5" customFormat="1" ht="11.25" customHeight="1">
      <c r="B22" s="863"/>
      <c r="C22" s="864"/>
      <c r="D22" s="865"/>
      <c r="E22" s="862" t="s">
        <v>632</v>
      </c>
      <c r="F22" s="862"/>
      <c r="G22" s="862"/>
      <c r="H22" s="872">
        <f>((11.6/2)+(20/2))</f>
        <v>15.8</v>
      </c>
      <c r="I22" s="873"/>
      <c r="J22" s="874"/>
      <c r="K22" s="881" t="s">
        <v>633</v>
      </c>
      <c r="L22" s="882"/>
      <c r="M22" s="883"/>
    </row>
    <row r="23" spans="2:14" s="5" customFormat="1" ht="11.25" customHeight="1">
      <c r="B23" s="866"/>
      <c r="C23" s="867"/>
      <c r="D23" s="868"/>
      <c r="E23" s="862"/>
      <c r="F23" s="862"/>
      <c r="G23" s="862"/>
      <c r="H23" s="875"/>
      <c r="I23" s="876"/>
      <c r="J23" s="877"/>
      <c r="K23" s="884"/>
      <c r="L23" s="885"/>
      <c r="M23" s="886"/>
    </row>
    <row r="24" spans="2:14" s="5" customFormat="1" ht="11.25" customHeight="1">
      <c r="B24" s="866"/>
      <c r="C24" s="867"/>
      <c r="D24" s="868"/>
      <c r="E24" s="862"/>
      <c r="F24" s="862"/>
      <c r="G24" s="862"/>
      <c r="H24" s="875"/>
      <c r="I24" s="876"/>
      <c r="J24" s="877"/>
      <c r="K24" s="884"/>
      <c r="L24" s="885"/>
      <c r="M24" s="886"/>
    </row>
    <row r="25" spans="2:14" s="5" customFormat="1" ht="11.25" customHeight="1">
      <c r="B25" s="866"/>
      <c r="C25" s="867"/>
      <c r="D25" s="868"/>
      <c r="E25" s="862"/>
      <c r="F25" s="862"/>
      <c r="G25" s="862"/>
      <c r="H25" s="875"/>
      <c r="I25" s="876"/>
      <c r="J25" s="877"/>
      <c r="K25" s="884"/>
      <c r="L25" s="885"/>
      <c r="M25" s="886"/>
    </row>
    <row r="26" spans="2:14" s="5" customFormat="1" ht="11.25" customHeight="1">
      <c r="B26" s="866"/>
      <c r="C26" s="867"/>
      <c r="D26" s="868"/>
      <c r="E26" s="862"/>
      <c r="F26" s="862"/>
      <c r="G26" s="862"/>
      <c r="H26" s="875"/>
      <c r="I26" s="876"/>
      <c r="J26" s="877"/>
      <c r="K26" s="884"/>
      <c r="L26" s="885"/>
      <c r="M26" s="886"/>
    </row>
    <row r="27" spans="2:14" s="5" customFormat="1" ht="11.25" customHeight="1">
      <c r="B27" s="866"/>
      <c r="C27" s="867"/>
      <c r="D27" s="868"/>
      <c r="E27" s="862"/>
      <c r="F27" s="862"/>
      <c r="G27" s="862"/>
      <c r="H27" s="875"/>
      <c r="I27" s="876"/>
      <c r="J27" s="877"/>
      <c r="K27" s="884"/>
      <c r="L27" s="885"/>
      <c r="M27" s="886"/>
    </row>
    <row r="28" spans="2:14" s="5" customFormat="1" ht="11.25" customHeight="1">
      <c r="B28" s="866"/>
      <c r="C28" s="867"/>
      <c r="D28" s="868"/>
      <c r="E28" s="862"/>
      <c r="F28" s="862"/>
      <c r="G28" s="862"/>
      <c r="H28" s="875"/>
      <c r="I28" s="876"/>
      <c r="J28" s="877"/>
      <c r="K28" s="884"/>
      <c r="L28" s="885"/>
      <c r="M28" s="886"/>
    </row>
    <row r="29" spans="2:14" s="5" customFormat="1" ht="11.25" customHeight="1">
      <c r="B29" s="866"/>
      <c r="C29" s="867"/>
      <c r="D29" s="868"/>
      <c r="E29" s="862"/>
      <c r="F29" s="862"/>
      <c r="G29" s="862"/>
      <c r="H29" s="875"/>
      <c r="I29" s="876"/>
      <c r="J29" s="877"/>
      <c r="K29" s="884"/>
      <c r="L29" s="885"/>
      <c r="M29" s="886"/>
    </row>
    <row r="30" spans="2:14" s="5" customFormat="1" ht="11.25" customHeight="1">
      <c r="B30" s="866"/>
      <c r="C30" s="867"/>
      <c r="D30" s="868"/>
      <c r="E30" s="862"/>
      <c r="F30" s="862"/>
      <c r="G30" s="862"/>
      <c r="H30" s="875"/>
      <c r="I30" s="876"/>
      <c r="J30" s="877"/>
      <c r="K30" s="884"/>
      <c r="L30" s="885"/>
      <c r="M30" s="886"/>
    </row>
    <row r="31" spans="2:14" s="5" customFormat="1" ht="11.25" customHeight="1">
      <c r="B31" s="866"/>
      <c r="C31" s="867"/>
      <c r="D31" s="868"/>
      <c r="E31" s="862"/>
      <c r="F31" s="862"/>
      <c r="G31" s="862"/>
      <c r="H31" s="875"/>
      <c r="I31" s="876"/>
      <c r="J31" s="877"/>
      <c r="K31" s="884"/>
      <c r="L31" s="885"/>
      <c r="M31" s="886"/>
    </row>
    <row r="32" spans="2:14" s="5" customFormat="1" ht="11.25" customHeight="1">
      <c r="B32" s="866"/>
      <c r="C32" s="867"/>
      <c r="D32" s="868"/>
      <c r="E32" s="862"/>
      <c r="F32" s="862"/>
      <c r="G32" s="862"/>
      <c r="H32" s="875"/>
      <c r="I32" s="876"/>
      <c r="J32" s="877"/>
      <c r="K32" s="884"/>
      <c r="L32" s="885"/>
      <c r="M32" s="886"/>
    </row>
    <row r="33" spans="1:13" s="5" customFormat="1" ht="11.25" customHeight="1">
      <c r="B33" s="866"/>
      <c r="C33" s="867"/>
      <c r="D33" s="868"/>
      <c r="E33" s="862"/>
      <c r="F33" s="862"/>
      <c r="G33" s="862"/>
      <c r="H33" s="875"/>
      <c r="I33" s="876"/>
      <c r="J33" s="877"/>
      <c r="K33" s="884"/>
      <c r="L33" s="885"/>
      <c r="M33" s="886"/>
    </row>
    <row r="34" spans="1:13" s="5" customFormat="1" ht="11.25" customHeight="1">
      <c r="B34" s="866"/>
      <c r="C34" s="867"/>
      <c r="D34" s="868"/>
      <c r="E34" s="862"/>
      <c r="F34" s="862"/>
      <c r="G34" s="862"/>
      <c r="H34" s="875"/>
      <c r="I34" s="876"/>
      <c r="J34" s="877"/>
      <c r="K34" s="884"/>
      <c r="L34" s="885"/>
      <c r="M34" s="886"/>
    </row>
    <row r="35" spans="1:13" s="5" customFormat="1" ht="11.25" customHeight="1">
      <c r="B35" s="866"/>
      <c r="C35" s="867"/>
      <c r="D35" s="868"/>
      <c r="E35" s="862"/>
      <c r="F35" s="862"/>
      <c r="G35" s="862"/>
      <c r="H35" s="875"/>
      <c r="I35" s="876"/>
      <c r="J35" s="877"/>
      <c r="K35" s="884"/>
      <c r="L35" s="885"/>
      <c r="M35" s="886"/>
    </row>
    <row r="36" spans="1:13" s="5" customFormat="1" ht="11.25" customHeight="1">
      <c r="B36" s="866"/>
      <c r="C36" s="867"/>
      <c r="D36" s="868"/>
      <c r="E36" s="862"/>
      <c r="F36" s="862"/>
      <c r="G36" s="862"/>
      <c r="H36" s="875"/>
      <c r="I36" s="876"/>
      <c r="J36" s="877"/>
      <c r="K36" s="884"/>
      <c r="L36" s="885"/>
      <c r="M36" s="886"/>
    </row>
    <row r="37" spans="1:13" s="5" customFormat="1" ht="11.25" customHeight="1">
      <c r="B37" s="869"/>
      <c r="C37" s="870"/>
      <c r="D37" s="871"/>
      <c r="E37" s="862"/>
      <c r="F37" s="862"/>
      <c r="G37" s="862"/>
      <c r="H37" s="878"/>
      <c r="I37" s="879"/>
      <c r="J37" s="880"/>
      <c r="K37" s="887"/>
      <c r="L37" s="888"/>
      <c r="M37" s="889"/>
    </row>
    <row r="38" spans="1:13" s="27" customFormat="1" ht="34.5" customHeight="1">
      <c r="J38" s="212"/>
      <c r="K38" s="212"/>
    </row>
    <row r="39" spans="1:13" s="27" customFormat="1" ht="24.95" customHeight="1">
      <c r="B39" s="42" t="s">
        <v>36</v>
      </c>
      <c r="C39" s="28"/>
      <c r="D39" s="28"/>
      <c r="E39" s="190"/>
      <c r="F39" s="190"/>
      <c r="G39" s="42"/>
      <c r="H39" s="42"/>
      <c r="I39" s="42"/>
      <c r="K39" s="221"/>
    </row>
    <row r="40" spans="1:13" s="27" customFormat="1" ht="24.95" customHeight="1">
      <c r="B40" s="226" t="s">
        <v>369</v>
      </c>
      <c r="C40" s="234">
        <v>40853</v>
      </c>
      <c r="D40" s="228" t="s">
        <v>635</v>
      </c>
      <c r="E40" s="228"/>
      <c r="F40" s="228"/>
      <c r="G40" s="228"/>
      <c r="H40" s="228"/>
      <c r="I40" s="228"/>
      <c r="K40" s="66"/>
      <c r="L40" s="229" t="s">
        <v>456</v>
      </c>
      <c r="M40" s="221">
        <f>J17</f>
        <v>9.5</v>
      </c>
    </row>
    <row r="41" spans="1:13" s="27" customFormat="1" ht="24.95" customHeight="1">
      <c r="B41" s="226" t="s">
        <v>634</v>
      </c>
      <c r="C41" s="234">
        <v>5213387</v>
      </c>
      <c r="D41" s="228" t="s">
        <v>658</v>
      </c>
      <c r="E41" s="228"/>
      <c r="F41" s="228"/>
      <c r="G41" s="228"/>
      <c r="H41" s="228"/>
      <c r="I41" s="228"/>
      <c r="L41" s="229" t="s">
        <v>250</v>
      </c>
      <c r="M41" s="401">
        <f>H22</f>
        <v>15.8</v>
      </c>
    </row>
    <row r="42" spans="1:13" s="27" customFormat="1" ht="15" customHeight="1">
      <c r="A42" s="695"/>
      <c r="B42" s="695"/>
      <c r="C42" s="695"/>
      <c r="D42" s="695"/>
      <c r="E42" s="695"/>
      <c r="F42" s="695"/>
      <c r="G42" s="695"/>
      <c r="H42" s="695"/>
      <c r="I42" s="695"/>
      <c r="J42" s="695"/>
      <c r="K42" s="695"/>
    </row>
    <row r="43" spans="1:13" s="27" customFormat="1" ht="12.75">
      <c r="A43" s="695"/>
      <c r="B43" s="695"/>
      <c r="C43" s="695"/>
      <c r="D43" s="695"/>
      <c r="E43" s="695"/>
      <c r="F43" s="695"/>
      <c r="G43" s="695"/>
      <c r="H43" s="695"/>
      <c r="I43" s="695"/>
      <c r="J43" s="695"/>
      <c r="K43" s="695"/>
    </row>
  </sheetData>
  <mergeCells count="16">
    <mergeCell ref="A42:K43"/>
    <mergeCell ref="K21:M21"/>
    <mergeCell ref="B22:D37"/>
    <mergeCell ref="H22:J37"/>
    <mergeCell ref="K22:M37"/>
    <mergeCell ref="B20:M20"/>
    <mergeCell ref="E21:G21"/>
    <mergeCell ref="E22:G37"/>
    <mergeCell ref="B21:D21"/>
    <mergeCell ref="H21:J21"/>
    <mergeCell ref="B9:J9"/>
    <mergeCell ref="K9:N9"/>
    <mergeCell ref="B17:I17"/>
    <mergeCell ref="K17:M17"/>
    <mergeCell ref="A1:O2"/>
    <mergeCell ref="C4:L4"/>
  </mergeCells>
  <printOptions horizontalCentered="1"/>
  <pageMargins left="1.8066964285714286" right="0.51181102362204722" top="0.78740157480314965" bottom="0.78740157480314965" header="0.31496062992125984" footer="0.39370078740157483"/>
  <pageSetup paperSize="9" scale="71" orientation="landscape" r:id="rId1"/>
  <headerFooter>
    <oddHeader>&amp;L&amp;G</oddHeader>
    <oddFooter>&amp;L&amp;"Arial Narrow,Normal"&amp;10&amp;A
&amp;F&amp;R&amp;"Arial Narrow,Normal"&amp;10&amp;P de &amp;N</oddFooter>
  </headerFooter>
  <rowBreaks count="2" manualBreakCount="2">
    <brk id="18" max="14" man="1"/>
    <brk id="43" max="11" man="1"/>
  </rowBreaks>
  <drawing r:id="rId2"/>
  <legacyDrawingHF r:id="rId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EA7FC-E607-496E-B3CD-C0259D872E61}">
  <dimension ref="A1:O21"/>
  <sheetViews>
    <sheetView showGridLines="0" showZeros="0" view="pageBreakPreview" zoomScaleNormal="100" zoomScaleSheetLayoutView="100" workbookViewId="0">
      <selection activeCell="R21" sqref="R21:R22"/>
    </sheetView>
  </sheetViews>
  <sheetFormatPr defaultColWidth="7.28515625" defaultRowHeight="13.5"/>
  <cols>
    <col min="1" max="1" width="1.5703125" style="28" customWidth="1"/>
    <col min="2" max="2" width="17.5703125" style="28" customWidth="1"/>
    <col min="3" max="3" width="21.42578125" style="28" customWidth="1"/>
    <col min="4" max="5" width="17.5703125" style="28" customWidth="1"/>
    <col min="6" max="6" width="16" style="28" customWidth="1"/>
    <col min="7" max="7" width="11.140625" style="28" customWidth="1"/>
    <col min="8" max="8" width="29.28515625" style="28" customWidth="1"/>
    <col min="9" max="9" width="10.140625" style="28" customWidth="1"/>
    <col min="10" max="10" width="11" style="28" customWidth="1"/>
    <col min="11" max="11" width="1.5703125" style="28" customWidth="1"/>
    <col min="12" max="12" width="9.140625" style="28" customWidth="1"/>
    <col min="13" max="47" width="7.28515625" style="28"/>
    <col min="48" max="48" width="9.140625" style="28" customWidth="1"/>
    <col min="49" max="16384" width="7.28515625" style="28"/>
  </cols>
  <sheetData>
    <row r="1" spans="1:15" s="18" customFormat="1" ht="20.100000000000001" customHeight="1">
      <c r="A1" s="521" t="s">
        <v>22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</row>
    <row r="2" spans="1:15" s="18" customFormat="1" ht="20.100000000000001" customHeight="1">
      <c r="A2" s="521"/>
      <c r="B2" s="521"/>
      <c r="C2" s="521"/>
      <c r="D2" s="521"/>
      <c r="E2" s="521"/>
      <c r="F2" s="521"/>
      <c r="G2" s="521"/>
      <c r="H2" s="521"/>
      <c r="I2" s="521"/>
      <c r="J2" s="521"/>
      <c r="K2" s="521"/>
    </row>
    <row r="3" spans="1:15" s="18" customFormat="1" ht="15" customHeight="1"/>
    <row r="4" spans="1:15" s="5" customFormat="1" ht="15" customHeight="1">
      <c r="B4" s="5" t="s">
        <v>15</v>
      </c>
      <c r="C4" s="2" t="str">
        <f>'DADOS DA OBRA'!$B$13</f>
        <v>Construção de ponte de concreto sobre o Rio do Peixe, na GO-479, demolição de ponte existente, transporte e destinação do entulho da demolição</v>
      </c>
      <c r="D4" s="2"/>
      <c r="E4" s="2"/>
      <c r="F4" s="2"/>
      <c r="G4" s="2"/>
      <c r="H4" s="1"/>
      <c r="I4" s="3" t="s">
        <v>20</v>
      </c>
      <c r="J4" s="969">
        <f>'CAPA - ORÇAMENTO'!$D$17</f>
        <v>45681</v>
      </c>
      <c r="L4" s="10"/>
      <c r="M4" s="10"/>
      <c r="N4" s="11"/>
      <c r="O4" s="11"/>
    </row>
    <row r="5" spans="1:15" s="5" customFormat="1" ht="15" customHeight="1">
      <c r="B5" s="5" t="s">
        <v>17</v>
      </c>
      <c r="C5" s="2" t="str">
        <f>+""&amp;'DADOS DA OBRA'!$B$16&amp;", "&amp;'DADOS DA OBRA'!$B$19&amp;", "&amp;'DADOS DA OBRA'!$J$19&amp;", "&amp;'DADOS DA OBRA'!$P$19</f>
        <v>GO-479, Zona Rural, Distrito de Lagolândia, Pirenópolis, GO</v>
      </c>
      <c r="H5" s="1"/>
      <c r="I5" s="3" t="s">
        <v>16</v>
      </c>
      <c r="J5" s="4" t="str">
        <f>'DADOS DA OBRA'!$N$25</f>
        <v>00</v>
      </c>
    </row>
    <row r="6" spans="1:15" s="5" customFormat="1" ht="15" customHeight="1">
      <c r="B6" s="5" t="s">
        <v>21</v>
      </c>
      <c r="C6" s="16" t="s">
        <v>303</v>
      </c>
      <c r="H6" s="2"/>
      <c r="I6" s="1"/>
      <c r="J6" s="94"/>
    </row>
    <row r="7" spans="1:15" s="5" customFormat="1" ht="20.100000000000001" customHeight="1" thickBot="1">
      <c r="B7" s="1"/>
      <c r="H7" s="2"/>
      <c r="I7" s="2"/>
      <c r="J7" s="2"/>
    </row>
    <row r="8" spans="1:15" s="27" customFormat="1" ht="15.6" customHeight="1">
      <c r="B8" s="890" t="s">
        <v>304</v>
      </c>
      <c r="C8" s="891"/>
      <c r="D8" s="891"/>
      <c r="E8" s="891"/>
      <c r="F8" s="891"/>
      <c r="G8" s="891"/>
      <c r="H8" s="891"/>
      <c r="I8" s="891"/>
      <c r="J8" s="892"/>
    </row>
    <row r="9" spans="1:15" s="27" customFormat="1" ht="30" customHeight="1">
      <c r="B9" s="897" t="s">
        <v>295</v>
      </c>
      <c r="C9" s="899" t="s">
        <v>296</v>
      </c>
      <c r="D9" s="899" t="s">
        <v>297</v>
      </c>
      <c r="E9" s="899"/>
      <c r="F9" s="899" t="s">
        <v>305</v>
      </c>
      <c r="G9" s="899" t="s">
        <v>306</v>
      </c>
      <c r="H9" s="893" t="s">
        <v>307</v>
      </c>
      <c r="I9" s="893"/>
      <c r="J9" s="894"/>
    </row>
    <row r="10" spans="1:15" s="27" customFormat="1" ht="15.6" customHeight="1" thickBot="1">
      <c r="B10" s="898"/>
      <c r="C10" s="900"/>
      <c r="D10" s="398" t="s">
        <v>298</v>
      </c>
      <c r="E10" s="398" t="s">
        <v>299</v>
      </c>
      <c r="F10" s="900"/>
      <c r="G10" s="900"/>
      <c r="H10" s="895"/>
      <c r="I10" s="895"/>
      <c r="J10" s="896"/>
    </row>
    <row r="11" spans="1:15" s="27" customFormat="1" ht="27" customHeight="1">
      <c r="B11" s="909" t="s">
        <v>308</v>
      </c>
      <c r="C11" s="396" t="s">
        <v>401</v>
      </c>
      <c r="D11" s="396" t="s">
        <v>643</v>
      </c>
      <c r="E11" s="396" t="s">
        <v>301</v>
      </c>
      <c r="F11" s="396"/>
      <c r="G11" s="397">
        <v>42.4</v>
      </c>
      <c r="H11" s="911" t="s">
        <v>398</v>
      </c>
      <c r="I11" s="911"/>
      <c r="J11" s="912"/>
    </row>
    <row r="12" spans="1:15" s="27" customFormat="1" ht="12.75">
      <c r="B12" s="910"/>
      <c r="C12" s="392" t="s">
        <v>300</v>
      </c>
      <c r="D12" s="393" t="s">
        <v>309</v>
      </c>
      <c r="E12" s="393" t="s">
        <v>301</v>
      </c>
      <c r="F12" s="394"/>
      <c r="G12" s="395">
        <v>45.8</v>
      </c>
      <c r="H12" s="913" t="s">
        <v>310</v>
      </c>
      <c r="I12" s="913"/>
      <c r="J12" s="914"/>
    </row>
    <row r="13" spans="1:15" ht="25.5">
      <c r="B13" s="910"/>
      <c r="C13" s="393" t="s">
        <v>311</v>
      </c>
      <c r="D13" s="393" t="s">
        <v>301</v>
      </c>
      <c r="E13" s="393" t="s">
        <v>312</v>
      </c>
      <c r="F13" s="394"/>
      <c r="G13" s="395">
        <v>173</v>
      </c>
      <c r="H13" s="901" t="s">
        <v>734</v>
      </c>
      <c r="I13" s="902"/>
      <c r="J13" s="903"/>
    </row>
    <row r="14" spans="1:15" ht="15.6" customHeight="1">
      <c r="B14" s="910"/>
      <c r="C14" s="393" t="s">
        <v>311</v>
      </c>
      <c r="D14" s="393" t="s">
        <v>313</v>
      </c>
      <c r="E14" s="393" t="s">
        <v>516</v>
      </c>
      <c r="F14" s="395">
        <v>0.5</v>
      </c>
      <c r="G14" s="393"/>
      <c r="H14" s="904"/>
      <c r="I14" s="904"/>
      <c r="J14" s="905"/>
    </row>
    <row r="15" spans="1:15" ht="15.6" customHeight="1">
      <c r="B15" s="910"/>
      <c r="C15" s="393" t="s">
        <v>647</v>
      </c>
      <c r="D15" s="393" t="s">
        <v>314</v>
      </c>
      <c r="E15" s="393" t="s">
        <v>301</v>
      </c>
      <c r="F15" s="395">
        <v>0.5</v>
      </c>
      <c r="G15" s="393"/>
      <c r="H15" s="904"/>
      <c r="I15" s="904"/>
      <c r="J15" s="905"/>
    </row>
    <row r="16" spans="1:15" ht="25.5">
      <c r="B16" s="391" t="s">
        <v>315</v>
      </c>
      <c r="C16" s="393"/>
      <c r="D16" s="393" t="s">
        <v>723</v>
      </c>
      <c r="E16" s="393" t="s">
        <v>611</v>
      </c>
      <c r="F16" s="394"/>
      <c r="G16" s="395">
        <v>162</v>
      </c>
      <c r="H16" s="904"/>
      <c r="I16" s="904"/>
      <c r="J16" s="905"/>
    </row>
    <row r="17" spans="2:10" ht="20.100000000000001" customHeight="1" thickBot="1">
      <c r="B17" s="906" t="s">
        <v>316</v>
      </c>
      <c r="C17" s="907"/>
      <c r="D17" s="907"/>
      <c r="E17" s="907"/>
      <c r="F17" s="907"/>
      <c r="G17" s="907"/>
      <c r="H17" s="907"/>
      <c r="I17" s="907"/>
      <c r="J17" s="908"/>
    </row>
    <row r="18" spans="2:10" ht="20.100000000000001" customHeight="1">
      <c r="B18" s="9"/>
      <c r="C18" s="37"/>
      <c r="D18" s="9"/>
      <c r="E18" s="9"/>
      <c r="F18" s="9"/>
      <c r="G18" s="40"/>
      <c r="H18" s="37"/>
      <c r="I18" s="37"/>
      <c r="J18" s="37"/>
    </row>
    <row r="19" spans="2:10" ht="20.100000000000001" customHeight="1">
      <c r="B19" s="9"/>
      <c r="C19" s="37"/>
      <c r="D19" s="9"/>
      <c r="E19" s="9"/>
      <c r="F19" s="9"/>
      <c r="G19" s="93"/>
      <c r="H19" s="93"/>
      <c r="I19" s="93"/>
      <c r="J19" s="93"/>
    </row>
    <row r="20" spans="2:10" ht="20.100000000000001" customHeight="1">
      <c r="B20" s="9"/>
      <c r="C20" s="37"/>
      <c r="D20" s="9"/>
      <c r="E20" s="9"/>
      <c r="F20" s="9"/>
      <c r="G20" s="9"/>
      <c r="H20" s="9"/>
      <c r="I20" s="9"/>
      <c r="J20" s="9"/>
    </row>
    <row r="21" spans="2:10" ht="20.100000000000001" customHeight="1">
      <c r="B21" s="9"/>
      <c r="C21" s="37"/>
      <c r="D21" s="9"/>
      <c r="F21" s="9"/>
      <c r="G21" s="9"/>
      <c r="H21" s="9"/>
      <c r="I21" s="9"/>
      <c r="J21" s="9"/>
    </row>
  </sheetData>
  <mergeCells count="16">
    <mergeCell ref="H13:J13"/>
    <mergeCell ref="H14:J14"/>
    <mergeCell ref="H15:J15"/>
    <mergeCell ref="H16:J16"/>
    <mergeCell ref="B17:J17"/>
    <mergeCell ref="B11:B15"/>
    <mergeCell ref="H11:J11"/>
    <mergeCell ref="H12:J12"/>
    <mergeCell ref="B8:J8"/>
    <mergeCell ref="H9:J10"/>
    <mergeCell ref="A1:K2"/>
    <mergeCell ref="B9:B10"/>
    <mergeCell ref="C9:C10"/>
    <mergeCell ref="D9:E9"/>
    <mergeCell ref="F9:F10"/>
    <mergeCell ref="G9:G10"/>
  </mergeCells>
  <hyperlinks>
    <hyperlink ref="H12" xr:uid="{AF874629-5909-40EB-9939-5201676B20C3}"/>
    <hyperlink ref="H11" xr:uid="{45354D8D-6BCB-4EB9-B616-0D2E99AE7123}"/>
    <hyperlink ref="H13:J13" display="https://www.google.com/maps/dir/Canteiro-EcoblendingAmbiental" xr:uid="{75E8F621-261B-479F-ABF8-2C7C8AF9FE4F}"/>
  </hyperlinks>
  <printOptions horizontalCentered="1"/>
  <pageMargins left="0.39370078740157483" right="0.39370078740157483" top="0.98425196850393704" bottom="0.98425196850393704" header="0.31496062992125984" footer="0.31496062992125984"/>
  <pageSetup paperSize="9" scale="80" orientation="landscape" r:id="rId4"/>
  <headerFooter>
    <oddHeader>&amp;L&amp;G</oddHeader>
    <oddFooter>&amp;L&amp;"Arial Narrow,Normal"&amp;10&amp;A
&amp;F&amp;R&amp;"Arial Narrow,Normal"&amp;10&amp;P de &amp;N</oddFooter>
  </headerFooter>
  <colBreaks count="1" manualBreakCount="1">
    <brk id="11" max="1048575" man="1"/>
  </colBreaks>
  <legacyDrawingHF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2156E2C64EAC4288D1C4C998CE28F9" ma:contentTypeVersion="0" ma:contentTypeDescription="Crie um novo documento." ma:contentTypeScope="" ma:versionID="2b6865b6910ca1b9a9fc223af4f1e86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6e078010f886becc52d8153076464ff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1A0806-27C7-48D2-874B-E1231DFD033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05243C-103E-46E3-8531-12C0F39565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6FAE452-36B1-4419-AF9A-915F7049E0E6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41</vt:i4>
      </vt:variant>
      <vt:variant>
        <vt:lpstr>Intervalos Nomeados</vt:lpstr>
      </vt:variant>
      <vt:variant>
        <vt:i4>78</vt:i4>
      </vt:variant>
    </vt:vector>
  </HeadingPairs>
  <TitlesOfParts>
    <vt:vector size="119" baseType="lpstr">
      <vt:lpstr>DADOS DA OBRA</vt:lpstr>
      <vt:lpstr>CAPA - ORÇAMENTO</vt:lpstr>
      <vt:lpstr>CAPA - VANTAJOSIDADE</vt:lpstr>
      <vt:lpstr>VANTAJOSIDADE</vt:lpstr>
      <vt:lpstr>CAPA - ORÇAMENTO (SD)</vt:lpstr>
      <vt:lpstr>ORÇAMENTO RESUMO (SD)</vt:lpstr>
      <vt:lpstr>ORÇAMENTO SINTÉTICO (SD)</vt:lpstr>
      <vt:lpstr>CRONOGRAMA (SD)</vt:lpstr>
      <vt:lpstr>COMPOSIÇÕES (SD)</vt:lpstr>
      <vt:lpstr>CURVA ABC DE SERVIÇOS (SD)</vt:lpstr>
      <vt:lpstr>BDI NORMAL (SD) </vt:lpstr>
      <vt:lpstr>ENCARGOS SOCIAIS</vt:lpstr>
      <vt:lpstr>CAPA - ORÇAMENTO (CD)</vt:lpstr>
      <vt:lpstr>ORÇAMENTO SINTÉTICO (CD)</vt:lpstr>
      <vt:lpstr>BDI NORMAL (CD)</vt:lpstr>
      <vt:lpstr>CAPA - MEMORIAL DE CÁLCULO</vt:lpstr>
      <vt:lpstr>ADMINISTRAÇÃO LOCAL (SD)</vt:lpstr>
      <vt:lpstr>ADMINISTRAÇÃO LOCAL (CD)</vt:lpstr>
      <vt:lpstr>MOBILIZAÇÃO-SD</vt:lpstr>
      <vt:lpstr>MOBILIZAÇÃO-CD</vt:lpstr>
      <vt:lpstr>CANTEIRO (SD)</vt:lpstr>
      <vt:lpstr>CANTEIRO (CD)</vt:lpstr>
      <vt:lpstr>PONTE-DEMOLIÇÕES E LIMPEZA</vt:lpstr>
      <vt:lpstr>PONTE-TERRAPLANAGEM</vt:lpstr>
      <vt:lpstr>PONTE-GABIÃO</vt:lpstr>
      <vt:lpstr>PONTE-INFRAEST-ESTACAS</vt:lpstr>
      <vt:lpstr>PONTE-INFRAEST-BLOCO</vt:lpstr>
      <vt:lpstr>PONTE-ENSAIO PROVA DE CARGA</vt:lpstr>
      <vt:lpstr>PONTE-MESOEST-PILARES</vt:lpstr>
      <vt:lpstr>PONTE-MESOEST-VL</vt:lpstr>
      <vt:lpstr>PONTE-MESOEST-VR</vt:lpstr>
      <vt:lpstr>PONTE-SUPEREST-LONGARINA</vt:lpstr>
      <vt:lpstr>PONTE-SUPEREST-TRANSVERSINAS</vt:lpstr>
      <vt:lpstr>PONTE-SUPEREST-LAJE TABULEIRO</vt:lpstr>
      <vt:lpstr>PONTE-SUPEREST-BARREIRA N.J</vt:lpstr>
      <vt:lpstr>PONTE-SUPEREST-CABECEIRA</vt:lpstr>
      <vt:lpstr>PONTE-ACABAMENTOS-SOBRELAJE</vt:lpstr>
      <vt:lpstr>PONTE-DIVERSOS</vt:lpstr>
      <vt:lpstr>PONTE- ESCORAMENTO</vt:lpstr>
      <vt:lpstr>SINALIZAÇÃO</vt:lpstr>
      <vt:lpstr>PONTE-DMT</vt:lpstr>
      <vt:lpstr>'ADMINISTRAÇÃO LOCAL (CD)'!Area_de_impressao</vt:lpstr>
      <vt:lpstr>'ADMINISTRAÇÃO LOCAL (SD)'!Area_de_impressao</vt:lpstr>
      <vt:lpstr>'BDI NORMAL (CD)'!Area_de_impressao</vt:lpstr>
      <vt:lpstr>'BDI NORMAL (SD) '!Area_de_impressao</vt:lpstr>
      <vt:lpstr>'CANTEIRO (CD)'!Area_de_impressao</vt:lpstr>
      <vt:lpstr>'CANTEIRO (SD)'!Area_de_impressao</vt:lpstr>
      <vt:lpstr>'CAPA - MEMORIAL DE CÁLCULO'!Area_de_impressao</vt:lpstr>
      <vt:lpstr>'CAPA - ORÇAMENTO'!Area_de_impressao</vt:lpstr>
      <vt:lpstr>'CAPA - ORÇAMENTO (CD)'!Area_de_impressao</vt:lpstr>
      <vt:lpstr>'CAPA - ORÇAMENTO (SD)'!Area_de_impressao</vt:lpstr>
      <vt:lpstr>'CAPA - VANTAJOSIDADE'!Area_de_impressao</vt:lpstr>
      <vt:lpstr>'COMPOSIÇÕES (SD)'!Area_de_impressao</vt:lpstr>
      <vt:lpstr>'CRONOGRAMA (SD)'!Area_de_impressao</vt:lpstr>
      <vt:lpstr>'DADOS DA OBRA'!Area_de_impressao</vt:lpstr>
      <vt:lpstr>'ENCARGOS SOCIAIS'!Area_de_impressao</vt:lpstr>
      <vt:lpstr>'MOBILIZAÇÃO-CD'!Area_de_impressao</vt:lpstr>
      <vt:lpstr>'MOBILIZAÇÃO-SD'!Area_de_impressao</vt:lpstr>
      <vt:lpstr>'ORÇAMENTO RESUMO (SD)'!Area_de_impressao</vt:lpstr>
      <vt:lpstr>'ORÇAMENTO SINTÉTICO (CD)'!Area_de_impressao</vt:lpstr>
      <vt:lpstr>'ORÇAMENTO SINTÉTICO (SD)'!Area_de_impressao</vt:lpstr>
      <vt:lpstr>'PONTE- ESCORAMENTO'!Area_de_impressao</vt:lpstr>
      <vt:lpstr>'PONTE-ACABAMENTOS-SOBRELAJE'!Area_de_impressao</vt:lpstr>
      <vt:lpstr>'PONTE-DEMOLIÇÕES E LIMPEZA'!Area_de_impressao</vt:lpstr>
      <vt:lpstr>'PONTE-DIVERSOS'!Area_de_impressao</vt:lpstr>
      <vt:lpstr>'PONTE-DMT'!Area_de_impressao</vt:lpstr>
      <vt:lpstr>'PONTE-ENSAIO PROVA DE CARGA'!Area_de_impressao</vt:lpstr>
      <vt:lpstr>'PONTE-GABIÃO'!Area_de_impressao</vt:lpstr>
      <vt:lpstr>'PONTE-INFRAEST-BLOCO'!Area_de_impressao</vt:lpstr>
      <vt:lpstr>'PONTE-INFRAEST-ESTACAS'!Area_de_impressao</vt:lpstr>
      <vt:lpstr>'PONTE-MESOEST-PILARES'!Area_de_impressao</vt:lpstr>
      <vt:lpstr>'PONTE-MESOEST-VL'!Area_de_impressao</vt:lpstr>
      <vt:lpstr>'PONTE-MESOEST-VR'!Area_de_impressao</vt:lpstr>
      <vt:lpstr>'PONTE-SUPEREST-BARREIRA N.J'!Area_de_impressao</vt:lpstr>
      <vt:lpstr>'PONTE-SUPEREST-CABECEIRA'!Area_de_impressao</vt:lpstr>
      <vt:lpstr>'PONTE-SUPEREST-LAJE TABULEIRO'!Area_de_impressao</vt:lpstr>
      <vt:lpstr>'PONTE-SUPEREST-LONGARINA'!Area_de_impressao</vt:lpstr>
      <vt:lpstr>'PONTE-SUPEREST-TRANSVERSINAS'!Area_de_impressao</vt:lpstr>
      <vt:lpstr>'PONTE-TERRAPLANAGEM'!Area_de_impressao</vt:lpstr>
      <vt:lpstr>SINALIZAÇÃO!Area_de_impressao</vt:lpstr>
      <vt:lpstr>VANTAJOSIDADE!Area_de_impressao</vt:lpstr>
      <vt:lpstr>'ADMINISTRAÇÃO LOCAL (CD)'!Titulos_de_impressao</vt:lpstr>
      <vt:lpstr>'ADMINISTRAÇÃO LOCAL (SD)'!Titulos_de_impressao</vt:lpstr>
      <vt:lpstr>'BDI NORMAL (CD)'!Titulos_de_impressao</vt:lpstr>
      <vt:lpstr>'BDI NORMAL (SD) '!Titulos_de_impressao</vt:lpstr>
      <vt:lpstr>'CANTEIRO (CD)'!Titulos_de_impressao</vt:lpstr>
      <vt:lpstr>'CANTEIRO (SD)'!Titulos_de_impressao</vt:lpstr>
      <vt:lpstr>'CAPA - MEMORIAL DE CÁLCULO'!Titulos_de_impressao</vt:lpstr>
      <vt:lpstr>'CAPA - ORÇAMENTO'!Titulos_de_impressao</vt:lpstr>
      <vt:lpstr>'CAPA - ORÇAMENTO (CD)'!Titulos_de_impressao</vt:lpstr>
      <vt:lpstr>'CAPA - ORÇAMENTO (SD)'!Titulos_de_impressao</vt:lpstr>
      <vt:lpstr>'CAPA - VANTAJOSIDADE'!Titulos_de_impressao</vt:lpstr>
      <vt:lpstr>'COMPOSIÇÕES (SD)'!Titulos_de_impressao</vt:lpstr>
      <vt:lpstr>'CRONOGRAMA (SD)'!Titulos_de_impressao</vt:lpstr>
      <vt:lpstr>'CURVA ABC DE SERVIÇOS (SD)'!Titulos_de_impressao</vt:lpstr>
      <vt:lpstr>'MOBILIZAÇÃO-CD'!Titulos_de_impressao</vt:lpstr>
      <vt:lpstr>'MOBILIZAÇÃO-SD'!Titulos_de_impressao</vt:lpstr>
      <vt:lpstr>'ORÇAMENTO SINTÉTICO (CD)'!Titulos_de_impressao</vt:lpstr>
      <vt:lpstr>'ORÇAMENTO SINTÉTICO (SD)'!Titulos_de_impressao</vt:lpstr>
      <vt:lpstr>'PONTE- ESCORAMENTO'!Titulos_de_impressao</vt:lpstr>
      <vt:lpstr>'PONTE-ACABAMENTOS-SOBRELAJE'!Titulos_de_impressao</vt:lpstr>
      <vt:lpstr>'PONTE-DEMOLIÇÕES E LIMPEZA'!Titulos_de_impressao</vt:lpstr>
      <vt:lpstr>'PONTE-DIVERSOS'!Titulos_de_impressao</vt:lpstr>
      <vt:lpstr>'PONTE-DMT'!Titulos_de_impressao</vt:lpstr>
      <vt:lpstr>'PONTE-ENSAIO PROVA DE CARGA'!Titulos_de_impressao</vt:lpstr>
      <vt:lpstr>'PONTE-GABIÃO'!Titulos_de_impressao</vt:lpstr>
      <vt:lpstr>'PONTE-INFRAEST-BLOCO'!Titulos_de_impressao</vt:lpstr>
      <vt:lpstr>'PONTE-INFRAEST-ESTACAS'!Titulos_de_impressao</vt:lpstr>
      <vt:lpstr>'PONTE-MESOEST-PILARES'!Titulos_de_impressao</vt:lpstr>
      <vt:lpstr>'PONTE-MESOEST-VL'!Titulos_de_impressao</vt:lpstr>
      <vt:lpstr>'PONTE-MESOEST-VR'!Titulos_de_impressao</vt:lpstr>
      <vt:lpstr>'PONTE-SUPEREST-BARREIRA N.J'!Titulos_de_impressao</vt:lpstr>
      <vt:lpstr>'PONTE-SUPEREST-CABECEIRA'!Titulos_de_impressao</vt:lpstr>
      <vt:lpstr>'PONTE-SUPEREST-LAJE TABULEIRO'!Titulos_de_impressao</vt:lpstr>
      <vt:lpstr>'PONTE-SUPEREST-LONGARINA'!Titulos_de_impressao</vt:lpstr>
      <vt:lpstr>'PONTE-SUPEREST-TRANSVERSINAS'!Titulos_de_impressao</vt:lpstr>
      <vt:lpstr>'PONTE-TERRAPLANAGEM'!Titulos_de_impressao</vt:lpstr>
      <vt:lpstr>SINALIZAÇÃO!Titulos_de_impressao</vt:lpstr>
      <vt:lpstr>VANTAJOSIDADE!Titulos_de_impressao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Thiago Alves Silva</dc:creator>
  <cp:keywords/>
  <dc:description/>
  <cp:lastModifiedBy>THIAGO ALVES SILVA</cp:lastModifiedBy>
  <cp:revision/>
  <cp:lastPrinted>2025-01-25T19:23:33Z</cp:lastPrinted>
  <dcterms:created xsi:type="dcterms:W3CDTF">2012-03-26T12:45:23Z</dcterms:created>
  <dcterms:modified xsi:type="dcterms:W3CDTF">2025-01-25T19:23:43Z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0x010100AE2156E2C64EAC4288D1C4C998CE28F9</vt:lpwstr>
  </property>
</Properties>
</file>