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7"/>
  <workbookPr/>
  <mc:AlternateContent xmlns:mc="http://schemas.openxmlformats.org/markup-compatibility/2006">
    <mc:Choice Requires="x15">
      <x15ac:absPath xmlns:x15ac="http://schemas.microsoft.com/office/spreadsheetml/2010/11/ac" url="C:\Users\tatiana.mfaria\Documents\"/>
    </mc:Choice>
  </mc:AlternateContent>
  <xr:revisionPtr revIDLastSave="0" documentId="8_{E2561F04-7A4A-4B00-83A0-B44E4F0DF364}" xr6:coauthVersionLast="47" xr6:coauthVersionMax="47" xr10:uidLastSave="{00000000-0000-0000-0000-000000000000}"/>
  <bookViews>
    <workbookView xWindow="28680" yWindow="-120" windowWidth="29040" windowHeight="15720" tabRatio="500" xr2:uid="{00000000-000D-0000-FFFF-FFFF00000000}"/>
  </bookViews>
  <sheets>
    <sheet name="Planilha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I106" i="1" l="1"/>
  <c r="I107" i="1" s="1"/>
  <c r="M99" i="1"/>
  <c r="L99" i="1"/>
  <c r="K99" i="1"/>
  <c r="J99" i="1"/>
  <c r="I99" i="1"/>
  <c r="H99" i="1"/>
  <c r="T98" i="1"/>
  <c r="S98" i="1"/>
  <c r="R98" i="1"/>
  <c r="T97" i="1"/>
  <c r="S97" i="1"/>
  <c r="R97" i="1"/>
  <c r="Q97" i="1"/>
  <c r="P97" i="1"/>
  <c r="O97" i="1"/>
  <c r="N97" i="1"/>
  <c r="M97" i="1"/>
  <c r="L97" i="1"/>
  <c r="K97" i="1"/>
  <c r="J97" i="1"/>
  <c r="I97" i="1"/>
  <c r="H97" i="1"/>
  <c r="G97" i="1"/>
  <c r="F97" i="1"/>
  <c r="E97" i="1"/>
  <c r="D97" i="1"/>
  <c r="T95" i="1"/>
  <c r="T99" i="1" s="1"/>
  <c r="S95" i="1"/>
  <c r="S99" i="1" s="1"/>
  <c r="R95" i="1"/>
  <c r="R99" i="1" s="1"/>
  <c r="Q95" i="1"/>
  <c r="Q99" i="1" s="1"/>
  <c r="P95" i="1"/>
  <c r="P99" i="1" s="1"/>
  <c r="O95" i="1"/>
  <c r="O99" i="1" s="1"/>
  <c r="N95" i="1"/>
  <c r="N98" i="1" s="1"/>
  <c r="M95" i="1"/>
  <c r="M98" i="1" s="1"/>
  <c r="L95" i="1"/>
  <c r="L98" i="1" s="1"/>
  <c r="K95" i="1"/>
  <c r="K98" i="1" s="1"/>
  <c r="J95" i="1"/>
  <c r="J98" i="1" s="1"/>
  <c r="I95" i="1"/>
  <c r="I98" i="1" s="1"/>
  <c r="H95" i="1"/>
  <c r="H98" i="1" s="1"/>
  <c r="G95" i="1"/>
  <c r="G99" i="1" s="1"/>
  <c r="F95" i="1"/>
  <c r="F99" i="1" s="1"/>
  <c r="E95" i="1"/>
  <c r="E98" i="1" s="1"/>
  <c r="D95" i="1"/>
  <c r="D98" i="1" s="1"/>
  <c r="T93" i="1"/>
  <c r="S93" i="1"/>
  <c r="R93" i="1"/>
  <c r="Q93" i="1"/>
  <c r="P93" i="1"/>
  <c r="O93" i="1"/>
  <c r="N93" i="1"/>
  <c r="M93" i="1"/>
  <c r="L93" i="1"/>
  <c r="K93" i="1"/>
  <c r="J93" i="1"/>
  <c r="I93" i="1"/>
  <c r="H93" i="1"/>
  <c r="G93" i="1"/>
  <c r="F93" i="1"/>
  <c r="E93" i="1"/>
  <c r="D93" i="1"/>
  <c r="T84" i="1"/>
  <c r="S84" i="1"/>
  <c r="R84" i="1"/>
  <c r="Q84" i="1"/>
  <c r="P84" i="1"/>
  <c r="O84" i="1"/>
  <c r="N84" i="1"/>
  <c r="M84" i="1"/>
  <c r="L84" i="1"/>
  <c r="K84" i="1"/>
  <c r="J84" i="1"/>
  <c r="I84" i="1"/>
  <c r="H84" i="1"/>
  <c r="G84" i="1"/>
  <c r="F84" i="1"/>
  <c r="E84" i="1"/>
  <c r="D84" i="1"/>
  <c r="T78" i="1"/>
  <c r="S78" i="1"/>
  <c r="L78" i="1"/>
  <c r="K78" i="1"/>
  <c r="J78" i="1"/>
  <c r="T76" i="1"/>
  <c r="S76" i="1"/>
  <c r="R76" i="1"/>
  <c r="Q76" i="1"/>
  <c r="P76" i="1"/>
  <c r="O76" i="1"/>
  <c r="N76" i="1"/>
  <c r="M76" i="1"/>
  <c r="L76" i="1"/>
  <c r="K76" i="1"/>
  <c r="J76" i="1"/>
  <c r="I76" i="1"/>
  <c r="H76" i="1"/>
  <c r="G76" i="1"/>
  <c r="F76" i="1"/>
  <c r="E76" i="1"/>
  <c r="D76" i="1"/>
  <c r="T75" i="1"/>
  <c r="S75" i="1"/>
  <c r="R75" i="1"/>
  <c r="Q75" i="1"/>
  <c r="P75" i="1"/>
  <c r="O75" i="1"/>
  <c r="N75" i="1"/>
  <c r="M75" i="1"/>
  <c r="L75" i="1"/>
  <c r="K75" i="1"/>
  <c r="J75" i="1"/>
  <c r="I75" i="1"/>
  <c r="H75" i="1"/>
  <c r="G75" i="1"/>
  <c r="F75" i="1"/>
  <c r="E75" i="1"/>
  <c r="D75" i="1"/>
  <c r="B71" i="1"/>
  <c r="T67" i="1"/>
  <c r="S67" i="1"/>
  <c r="R67" i="1"/>
  <c r="Q67" i="1"/>
  <c r="P67" i="1"/>
  <c r="O67" i="1"/>
  <c r="N67" i="1"/>
  <c r="M67" i="1"/>
  <c r="L67" i="1"/>
  <c r="K67" i="1"/>
  <c r="J67" i="1"/>
  <c r="I67" i="1"/>
  <c r="H67" i="1"/>
  <c r="G67" i="1"/>
  <c r="F67" i="1"/>
  <c r="E67" i="1"/>
  <c r="D67" i="1"/>
  <c r="T61" i="1"/>
  <c r="S61" i="1"/>
  <c r="R61" i="1"/>
  <c r="Q61" i="1"/>
  <c r="P61" i="1"/>
  <c r="O61" i="1"/>
  <c r="N61" i="1"/>
  <c r="M61" i="1"/>
  <c r="L61" i="1"/>
  <c r="K61" i="1"/>
  <c r="J61" i="1"/>
  <c r="I61" i="1"/>
  <c r="H61" i="1"/>
  <c r="G61" i="1"/>
  <c r="F61" i="1"/>
  <c r="E61" i="1"/>
  <c r="D61" i="1"/>
  <c r="T56" i="1"/>
  <c r="S56" i="1"/>
  <c r="R56" i="1"/>
  <c r="Q56" i="1"/>
  <c r="P56" i="1"/>
  <c r="O56" i="1"/>
  <c r="N56" i="1"/>
  <c r="M56" i="1"/>
  <c r="L56" i="1"/>
  <c r="K56" i="1"/>
  <c r="J56" i="1"/>
  <c r="I56" i="1"/>
  <c r="H56" i="1"/>
  <c r="G56" i="1"/>
  <c r="F56" i="1"/>
  <c r="E56" i="1"/>
  <c r="D56" i="1"/>
  <c r="G53" i="1"/>
  <c r="E53" i="1"/>
  <c r="Q52" i="1"/>
  <c r="P52" i="1"/>
  <c r="O52" i="1"/>
  <c r="N52" i="1"/>
  <c r="M52" i="1"/>
  <c r="L52" i="1"/>
  <c r="D52" i="1"/>
  <c r="B50" i="1"/>
  <c r="T49" i="1"/>
  <c r="S49" i="1"/>
  <c r="R49" i="1"/>
  <c r="Q49" i="1"/>
  <c r="P49" i="1"/>
  <c r="O49" i="1"/>
  <c r="N49" i="1"/>
  <c r="M49" i="1"/>
  <c r="L49" i="1"/>
  <c r="K49" i="1"/>
  <c r="J49" i="1"/>
  <c r="I49" i="1"/>
  <c r="H49" i="1"/>
  <c r="G49" i="1"/>
  <c r="F49" i="1"/>
  <c r="E49" i="1"/>
  <c r="D49" i="1"/>
  <c r="T48" i="1"/>
  <c r="S48" i="1"/>
  <c r="R48" i="1"/>
  <c r="Q48" i="1"/>
  <c r="P48" i="1"/>
  <c r="O48" i="1"/>
  <c r="N48" i="1"/>
  <c r="M48" i="1"/>
  <c r="L48" i="1"/>
  <c r="K48" i="1"/>
  <c r="J48" i="1"/>
  <c r="I48" i="1"/>
  <c r="H48" i="1"/>
  <c r="G48" i="1"/>
  <c r="F48" i="1"/>
  <c r="E48" i="1"/>
  <c r="D48" i="1"/>
  <c r="T47" i="1"/>
  <c r="S47" i="1"/>
  <c r="R47" i="1"/>
  <c r="Q47" i="1"/>
  <c r="P47" i="1"/>
  <c r="O47" i="1"/>
  <c r="N47" i="1"/>
  <c r="M47" i="1"/>
  <c r="L47" i="1"/>
  <c r="K47" i="1"/>
  <c r="J47" i="1"/>
  <c r="I47" i="1"/>
  <c r="I50" i="1" s="1"/>
  <c r="H47" i="1"/>
  <c r="H50" i="1" s="1"/>
  <c r="G47" i="1"/>
  <c r="G50" i="1" s="1"/>
  <c r="F47" i="1"/>
  <c r="E47" i="1"/>
  <c r="E50" i="1" s="1"/>
  <c r="D47" i="1"/>
  <c r="D50" i="1" s="1"/>
  <c r="T46" i="1"/>
  <c r="S46" i="1"/>
  <c r="R46" i="1"/>
  <c r="Q46" i="1"/>
  <c r="P46" i="1"/>
  <c r="O46" i="1"/>
  <c r="N46" i="1"/>
  <c r="M46" i="1"/>
  <c r="L46" i="1"/>
  <c r="K46" i="1"/>
  <c r="J46" i="1"/>
  <c r="I46" i="1"/>
  <c r="H46" i="1"/>
  <c r="G46" i="1"/>
  <c r="F46" i="1"/>
  <c r="F50" i="1" s="1"/>
  <c r="E46" i="1"/>
  <c r="D46" i="1"/>
  <c r="T45" i="1"/>
  <c r="T50" i="1" s="1"/>
  <c r="S45" i="1"/>
  <c r="S50" i="1" s="1"/>
  <c r="R45" i="1"/>
  <c r="R50" i="1" s="1"/>
  <c r="Q45" i="1"/>
  <c r="Q50" i="1" s="1"/>
  <c r="P45" i="1"/>
  <c r="P50" i="1" s="1"/>
  <c r="O45" i="1"/>
  <c r="O50" i="1" s="1"/>
  <c r="N45" i="1"/>
  <c r="N50" i="1" s="1"/>
  <c r="M45" i="1"/>
  <c r="L45" i="1"/>
  <c r="K45" i="1"/>
  <c r="J45" i="1"/>
  <c r="I45" i="1"/>
  <c r="H45" i="1"/>
  <c r="G45" i="1"/>
  <c r="F45" i="1"/>
  <c r="E45" i="1"/>
  <c r="D45" i="1"/>
  <c r="T44" i="1"/>
  <c r="T52" i="1" s="1"/>
  <c r="S44" i="1"/>
  <c r="S52" i="1" s="1"/>
  <c r="R44" i="1"/>
  <c r="R52" i="1" s="1"/>
  <c r="Q44" i="1"/>
  <c r="P44" i="1"/>
  <c r="O44" i="1"/>
  <c r="N44" i="1"/>
  <c r="M44" i="1"/>
  <c r="L44" i="1"/>
  <c r="K44" i="1"/>
  <c r="K52" i="1" s="1"/>
  <c r="J44" i="1"/>
  <c r="J52" i="1" s="1"/>
  <c r="I44" i="1"/>
  <c r="I52" i="1" s="1"/>
  <c r="H44" i="1"/>
  <c r="H52" i="1" s="1"/>
  <c r="G44" i="1"/>
  <c r="G52" i="1" s="1"/>
  <c r="F44" i="1"/>
  <c r="F52" i="1" s="1"/>
  <c r="E44" i="1"/>
  <c r="E52" i="1" s="1"/>
  <c r="D44" i="1"/>
  <c r="B42" i="1"/>
  <c r="B53" i="1" s="1"/>
  <c r="D53" i="1" s="1"/>
  <c r="T41" i="1"/>
  <c r="S41" i="1"/>
  <c r="R41" i="1"/>
  <c r="Q41" i="1"/>
  <c r="P41" i="1"/>
  <c r="O41" i="1"/>
  <c r="N41" i="1"/>
  <c r="M41" i="1"/>
  <c r="L41" i="1"/>
  <c r="K41" i="1"/>
  <c r="J41" i="1"/>
  <c r="I41" i="1"/>
  <c r="H41" i="1"/>
  <c r="G41" i="1"/>
  <c r="F41" i="1"/>
  <c r="E41" i="1"/>
  <c r="D41" i="1"/>
  <c r="T40" i="1"/>
  <c r="S40" i="1"/>
  <c r="R40" i="1"/>
  <c r="Q40" i="1"/>
  <c r="P40" i="1"/>
  <c r="O40" i="1"/>
  <c r="N40" i="1"/>
  <c r="M40" i="1"/>
  <c r="L40" i="1"/>
  <c r="K40" i="1"/>
  <c r="J40" i="1"/>
  <c r="I40" i="1"/>
  <c r="H40" i="1"/>
  <c r="G40" i="1"/>
  <c r="F40" i="1"/>
  <c r="E40" i="1"/>
  <c r="D40" i="1"/>
  <c r="T39" i="1"/>
  <c r="S39" i="1"/>
  <c r="R39" i="1"/>
  <c r="Q39" i="1"/>
  <c r="P39" i="1"/>
  <c r="O39" i="1"/>
  <c r="N39" i="1"/>
  <c r="M39" i="1"/>
  <c r="L39" i="1"/>
  <c r="K39" i="1"/>
  <c r="J39" i="1"/>
  <c r="I39" i="1"/>
  <c r="H39" i="1"/>
  <c r="G39" i="1"/>
  <c r="F39" i="1"/>
  <c r="E39" i="1"/>
  <c r="D39" i="1"/>
  <c r="T38" i="1"/>
  <c r="S38" i="1"/>
  <c r="R38" i="1"/>
  <c r="Q38" i="1"/>
  <c r="P38" i="1"/>
  <c r="O38" i="1"/>
  <c r="N38" i="1"/>
  <c r="M38" i="1"/>
  <c r="L38" i="1"/>
  <c r="K38" i="1"/>
  <c r="J38" i="1"/>
  <c r="I38" i="1"/>
  <c r="H38" i="1"/>
  <c r="G38" i="1"/>
  <c r="F38" i="1"/>
  <c r="E38" i="1"/>
  <c r="D38" i="1"/>
  <c r="T37" i="1"/>
  <c r="S37" i="1"/>
  <c r="R37" i="1"/>
  <c r="Q37" i="1"/>
  <c r="P37" i="1"/>
  <c r="O37" i="1"/>
  <c r="N37" i="1"/>
  <c r="M37" i="1"/>
  <c r="L37" i="1"/>
  <c r="K37" i="1"/>
  <c r="J37" i="1"/>
  <c r="I37" i="1"/>
  <c r="H37" i="1"/>
  <c r="G37" i="1"/>
  <c r="F37" i="1"/>
  <c r="E37" i="1"/>
  <c r="D37" i="1"/>
  <c r="T36" i="1"/>
  <c r="S36" i="1"/>
  <c r="R36" i="1"/>
  <c r="Q36" i="1"/>
  <c r="P36" i="1"/>
  <c r="O36" i="1"/>
  <c r="N36" i="1"/>
  <c r="M36" i="1"/>
  <c r="L36" i="1"/>
  <c r="K36" i="1"/>
  <c r="J36" i="1"/>
  <c r="I36" i="1"/>
  <c r="H36" i="1"/>
  <c r="G36" i="1"/>
  <c r="F36" i="1"/>
  <c r="E36" i="1"/>
  <c r="D36" i="1"/>
  <c r="T35" i="1"/>
  <c r="S35" i="1"/>
  <c r="R35" i="1"/>
  <c r="Q35" i="1"/>
  <c r="P35" i="1"/>
  <c r="O35" i="1"/>
  <c r="N35" i="1"/>
  <c r="M35" i="1"/>
  <c r="L35" i="1"/>
  <c r="K35" i="1"/>
  <c r="J35" i="1"/>
  <c r="I35" i="1"/>
  <c r="I42" i="1" s="1"/>
  <c r="H35" i="1"/>
  <c r="H42" i="1" s="1"/>
  <c r="G35" i="1"/>
  <c r="G42" i="1" s="1"/>
  <c r="F35" i="1"/>
  <c r="F42" i="1" s="1"/>
  <c r="E35" i="1"/>
  <c r="E42" i="1" s="1"/>
  <c r="D35" i="1"/>
  <c r="D42" i="1" s="1"/>
  <c r="T34" i="1"/>
  <c r="T42" i="1" s="1"/>
  <c r="S34" i="1"/>
  <c r="S42" i="1" s="1"/>
  <c r="R34" i="1"/>
  <c r="R42" i="1" s="1"/>
  <c r="Q34" i="1"/>
  <c r="Q42" i="1" s="1"/>
  <c r="P34" i="1"/>
  <c r="P42" i="1" s="1"/>
  <c r="O34" i="1"/>
  <c r="N34" i="1"/>
  <c r="M34" i="1"/>
  <c r="L34" i="1"/>
  <c r="L42" i="1" s="1"/>
  <c r="K34" i="1"/>
  <c r="J34" i="1"/>
  <c r="J42" i="1" s="1"/>
  <c r="I34" i="1"/>
  <c r="H34" i="1"/>
  <c r="G34" i="1"/>
  <c r="F34" i="1"/>
  <c r="E34" i="1"/>
  <c r="D34" i="1"/>
  <c r="T33" i="1"/>
  <c r="S33" i="1"/>
  <c r="R33" i="1"/>
  <c r="Q33" i="1"/>
  <c r="P33" i="1"/>
  <c r="O33" i="1"/>
  <c r="N33" i="1"/>
  <c r="M33" i="1"/>
  <c r="L33" i="1"/>
  <c r="K33" i="1"/>
  <c r="J33" i="1"/>
  <c r="I33" i="1"/>
  <c r="H33" i="1"/>
  <c r="G33" i="1"/>
  <c r="F33" i="1"/>
  <c r="E33" i="1"/>
  <c r="D33" i="1"/>
  <c r="B31" i="1"/>
  <c r="T30" i="1"/>
  <c r="S30" i="1"/>
  <c r="R30" i="1"/>
  <c r="Q30" i="1"/>
  <c r="P30" i="1"/>
  <c r="O30" i="1"/>
  <c r="N30" i="1"/>
  <c r="M30" i="1"/>
  <c r="L30" i="1"/>
  <c r="K30" i="1"/>
  <c r="J30" i="1"/>
  <c r="I30" i="1"/>
  <c r="H30" i="1"/>
  <c r="G30" i="1"/>
  <c r="F30" i="1"/>
  <c r="E30" i="1"/>
  <c r="D30" i="1"/>
  <c r="T29" i="1"/>
  <c r="S29" i="1"/>
  <c r="R29" i="1"/>
  <c r="Q29" i="1"/>
  <c r="P29" i="1"/>
  <c r="O29" i="1"/>
  <c r="N29" i="1"/>
  <c r="M29" i="1"/>
  <c r="L29" i="1"/>
  <c r="K29" i="1"/>
  <c r="J29" i="1"/>
  <c r="I29" i="1"/>
  <c r="H29" i="1"/>
  <c r="G29" i="1"/>
  <c r="F29" i="1"/>
  <c r="E29" i="1"/>
  <c r="D29" i="1"/>
  <c r="T28" i="1"/>
  <c r="S28" i="1"/>
  <c r="R28" i="1"/>
  <c r="Q28" i="1"/>
  <c r="P28" i="1"/>
  <c r="O28" i="1"/>
  <c r="N28" i="1"/>
  <c r="M28" i="1"/>
  <c r="L28" i="1"/>
  <c r="K28" i="1"/>
  <c r="J28" i="1"/>
  <c r="I28" i="1"/>
  <c r="H28" i="1"/>
  <c r="G28" i="1"/>
  <c r="F28" i="1"/>
  <c r="E28" i="1"/>
  <c r="D28" i="1"/>
  <c r="T27" i="1"/>
  <c r="S27" i="1"/>
  <c r="R27" i="1"/>
  <c r="Q27" i="1"/>
  <c r="P27" i="1"/>
  <c r="O27" i="1"/>
  <c r="N27" i="1"/>
  <c r="M27" i="1"/>
  <c r="L27" i="1"/>
  <c r="K27" i="1"/>
  <c r="J27" i="1"/>
  <c r="I27" i="1"/>
  <c r="H27" i="1"/>
  <c r="G27" i="1"/>
  <c r="F27" i="1"/>
  <c r="E27" i="1"/>
  <c r="D27" i="1"/>
  <c r="T26" i="1"/>
  <c r="S26" i="1"/>
  <c r="R26" i="1"/>
  <c r="Q26" i="1"/>
  <c r="P26" i="1"/>
  <c r="O26" i="1"/>
  <c r="N26" i="1"/>
  <c r="M26" i="1"/>
  <c r="L26" i="1"/>
  <c r="K26" i="1"/>
  <c r="J26" i="1"/>
  <c r="I26" i="1"/>
  <c r="H26" i="1"/>
  <c r="G26" i="1"/>
  <c r="F26" i="1"/>
  <c r="E26" i="1"/>
  <c r="D26" i="1"/>
  <c r="T25" i="1"/>
  <c r="S25" i="1"/>
  <c r="R25" i="1"/>
  <c r="Q25" i="1"/>
  <c r="P25" i="1"/>
  <c r="O25" i="1"/>
  <c r="N25" i="1"/>
  <c r="M25" i="1"/>
  <c r="L25" i="1"/>
  <c r="K25" i="1"/>
  <c r="J25" i="1"/>
  <c r="I25" i="1"/>
  <c r="H25" i="1"/>
  <c r="G25" i="1"/>
  <c r="F25" i="1"/>
  <c r="E25" i="1"/>
  <c r="D25" i="1"/>
  <c r="T24" i="1"/>
  <c r="T31" i="1" s="1"/>
  <c r="S24" i="1"/>
  <c r="R24" i="1"/>
  <c r="Q24" i="1"/>
  <c r="P24" i="1"/>
  <c r="O24" i="1"/>
  <c r="N24" i="1"/>
  <c r="M24" i="1"/>
  <c r="L24" i="1"/>
  <c r="K24" i="1"/>
  <c r="K31" i="1" s="1"/>
  <c r="J24" i="1"/>
  <c r="J31" i="1" s="1"/>
  <c r="I24" i="1"/>
  <c r="I31" i="1" s="1"/>
  <c r="H24" i="1"/>
  <c r="H31" i="1" s="1"/>
  <c r="G24" i="1"/>
  <c r="G31" i="1" s="1"/>
  <c r="F24" i="1"/>
  <c r="F31" i="1" s="1"/>
  <c r="E24" i="1"/>
  <c r="E31" i="1" s="1"/>
  <c r="D24" i="1"/>
  <c r="D31" i="1" s="1"/>
  <c r="T23" i="1"/>
  <c r="S23" i="1"/>
  <c r="S31" i="1" s="1"/>
  <c r="R23" i="1"/>
  <c r="Q23" i="1"/>
  <c r="P23" i="1"/>
  <c r="O23" i="1"/>
  <c r="N23" i="1"/>
  <c r="M23" i="1"/>
  <c r="M31" i="1" s="1"/>
  <c r="L23" i="1"/>
  <c r="L31" i="1" s="1"/>
  <c r="K23" i="1"/>
  <c r="J23" i="1"/>
  <c r="I23" i="1"/>
  <c r="H23" i="1"/>
  <c r="G23" i="1"/>
  <c r="F23" i="1"/>
  <c r="E23" i="1"/>
  <c r="D23" i="1"/>
  <c r="T22" i="1"/>
  <c r="S22" i="1"/>
  <c r="R22" i="1"/>
  <c r="Q22" i="1"/>
  <c r="P22" i="1"/>
  <c r="O22" i="1"/>
  <c r="N22" i="1"/>
  <c r="M22" i="1"/>
  <c r="L22" i="1"/>
  <c r="K22" i="1"/>
  <c r="J22" i="1"/>
  <c r="I22" i="1"/>
  <c r="H22" i="1"/>
  <c r="G22" i="1"/>
  <c r="F22" i="1"/>
  <c r="E22" i="1"/>
  <c r="D22" i="1"/>
  <c r="P20" i="1"/>
  <c r="P78" i="1" s="1"/>
  <c r="O20" i="1"/>
  <c r="O78" i="1" s="1"/>
  <c r="N20" i="1"/>
  <c r="N78" i="1" s="1"/>
  <c r="M20" i="1"/>
  <c r="M78" i="1" s="1"/>
  <c r="L20" i="1"/>
  <c r="K20" i="1"/>
  <c r="J20" i="1"/>
  <c r="F20" i="1"/>
  <c r="F78" i="1" s="1"/>
  <c r="E20" i="1"/>
  <c r="E78" i="1" s="1"/>
  <c r="D20" i="1"/>
  <c r="D78" i="1" s="1"/>
  <c r="T12" i="1"/>
  <c r="T20" i="1" s="1"/>
  <c r="T9" i="1" s="1"/>
  <c r="S12" i="1"/>
  <c r="S20" i="1" s="1"/>
  <c r="S9" i="1" s="1"/>
  <c r="R12" i="1"/>
  <c r="R20" i="1" s="1"/>
  <c r="R78" i="1" s="1"/>
  <c r="Q12" i="1"/>
  <c r="Q20" i="1" s="1"/>
  <c r="Q78" i="1" s="1"/>
  <c r="P12" i="1"/>
  <c r="O12" i="1"/>
  <c r="N12" i="1"/>
  <c r="M12" i="1"/>
  <c r="L12" i="1"/>
  <c r="K12" i="1"/>
  <c r="J12" i="1"/>
  <c r="I12" i="1"/>
  <c r="I20" i="1" s="1"/>
  <c r="H12" i="1"/>
  <c r="H20" i="1" s="1"/>
  <c r="G12" i="1"/>
  <c r="G20" i="1" s="1"/>
  <c r="F12" i="1"/>
  <c r="D12" i="1"/>
  <c r="T11" i="1"/>
  <c r="S11" i="1"/>
  <c r="R11" i="1"/>
  <c r="Q11" i="1"/>
  <c r="P11" i="1"/>
  <c r="O11" i="1"/>
  <c r="N11" i="1"/>
  <c r="M11" i="1"/>
  <c r="L11" i="1"/>
  <c r="K11" i="1"/>
  <c r="J11" i="1"/>
  <c r="I11" i="1"/>
  <c r="H11" i="1"/>
  <c r="G11" i="1"/>
  <c r="F11" i="1"/>
  <c r="E11" i="1"/>
  <c r="D11" i="1"/>
  <c r="R9" i="1"/>
  <c r="Q9" i="1"/>
  <c r="O9" i="1"/>
  <c r="N9" i="1"/>
  <c r="M9" i="1"/>
  <c r="L9" i="1"/>
  <c r="K9" i="1"/>
  <c r="J9" i="1"/>
  <c r="F9" i="1"/>
  <c r="E9" i="1"/>
  <c r="D9" i="1"/>
  <c r="T7" i="1"/>
  <c r="S7" i="1"/>
  <c r="R7" i="1"/>
  <c r="Q7" i="1"/>
  <c r="P7" i="1"/>
  <c r="O7" i="1"/>
  <c r="N7" i="1"/>
  <c r="M7" i="1"/>
  <c r="L7" i="1"/>
  <c r="K7" i="1"/>
  <c r="J7" i="1"/>
  <c r="I7" i="1"/>
  <c r="H7" i="1"/>
  <c r="G7" i="1"/>
  <c r="F7" i="1"/>
  <c r="E7" i="1"/>
  <c r="D7" i="1"/>
  <c r="G78" i="1" l="1"/>
  <c r="G9" i="1"/>
  <c r="P9" i="1"/>
  <c r="H9" i="1"/>
  <c r="H78" i="1"/>
  <c r="I9" i="1"/>
  <c r="I78" i="1"/>
  <c r="D54" i="1"/>
  <c r="L50" i="1"/>
  <c r="D99" i="1"/>
  <c r="K42" i="1"/>
  <c r="M50" i="1"/>
  <c r="E99" i="1"/>
  <c r="F53" i="1"/>
  <c r="F54" i="1" s="1"/>
  <c r="N99" i="1"/>
  <c r="M42" i="1"/>
  <c r="E54" i="1"/>
  <c r="P31" i="1"/>
  <c r="O42" i="1"/>
  <c r="N42" i="1"/>
  <c r="G54" i="1"/>
  <c r="H53" i="1"/>
  <c r="H54" i="1" s="1"/>
  <c r="I53" i="1"/>
  <c r="I54" i="1" s="1"/>
  <c r="J53" i="1"/>
  <c r="J54" i="1" s="1"/>
  <c r="K53" i="1"/>
  <c r="M53" i="1"/>
  <c r="F98" i="1"/>
  <c r="N53" i="1"/>
  <c r="G98" i="1"/>
  <c r="O53" i="1"/>
  <c r="P53" i="1"/>
  <c r="P54" i="1" s="1"/>
  <c r="O98" i="1"/>
  <c r="Q53" i="1"/>
  <c r="P98" i="1"/>
  <c r="N31" i="1"/>
  <c r="O31" i="1"/>
  <c r="Q31" i="1"/>
  <c r="R31" i="1"/>
  <c r="L53" i="1"/>
  <c r="L54" i="1" s="1"/>
  <c r="R53" i="1"/>
  <c r="Q98" i="1"/>
  <c r="S53" i="1"/>
  <c r="S54" i="1" s="1"/>
  <c r="J50" i="1"/>
  <c r="T53" i="1"/>
  <c r="T54" i="1" s="1"/>
  <c r="K50" i="1"/>
  <c r="B54" i="1"/>
  <c r="L57" i="1" l="1"/>
  <c r="L77" i="1"/>
  <c r="L79" i="1" s="1"/>
  <c r="L81" i="1" s="1"/>
  <c r="L85" i="1" s="1"/>
  <c r="F77" i="1"/>
  <c r="F79" i="1" s="1"/>
  <c r="F81" i="1" s="1"/>
  <c r="F85" i="1" s="1"/>
  <c r="F57" i="1"/>
  <c r="Q54" i="1"/>
  <c r="D105" i="1"/>
  <c r="D106" i="1" s="1"/>
  <c r="P57" i="1"/>
  <c r="P77" i="1"/>
  <c r="P79" i="1" s="1"/>
  <c r="P81" i="1" s="1"/>
  <c r="P85" i="1" s="1"/>
  <c r="D77" i="1"/>
  <c r="D79" i="1" s="1"/>
  <c r="D81" i="1" s="1"/>
  <c r="D85" i="1" s="1"/>
  <c r="D57" i="1"/>
  <c r="O54" i="1"/>
  <c r="N54" i="1"/>
  <c r="M54" i="1"/>
  <c r="K54" i="1"/>
  <c r="J77" i="1"/>
  <c r="J79" i="1" s="1"/>
  <c r="J81" i="1" s="1"/>
  <c r="J85" i="1" s="1"/>
  <c r="J57" i="1"/>
  <c r="I77" i="1"/>
  <c r="I79" i="1" s="1"/>
  <c r="I81" i="1" s="1"/>
  <c r="I85" i="1" s="1"/>
  <c r="I57" i="1"/>
  <c r="H77" i="1"/>
  <c r="H79" i="1" s="1"/>
  <c r="H81" i="1" s="1"/>
  <c r="H85" i="1" s="1"/>
  <c r="H57" i="1"/>
  <c r="G77" i="1"/>
  <c r="G79" i="1" s="1"/>
  <c r="G81" i="1" s="1"/>
  <c r="G85" i="1" s="1"/>
  <c r="G57" i="1"/>
  <c r="T57" i="1"/>
  <c r="T77" i="1"/>
  <c r="T79" i="1" s="1"/>
  <c r="T81" i="1" s="1"/>
  <c r="T85" i="1" s="1"/>
  <c r="S57" i="1"/>
  <c r="S77" i="1"/>
  <c r="S79" i="1" s="1"/>
  <c r="S81" i="1" s="1"/>
  <c r="S85" i="1" s="1"/>
  <c r="E57" i="1"/>
  <c r="E77" i="1"/>
  <c r="E79" i="1" s="1"/>
  <c r="E81" i="1" s="1"/>
  <c r="E85" i="1" s="1"/>
  <c r="R54" i="1"/>
  <c r="I62" i="1" l="1"/>
  <c r="I63" i="1"/>
  <c r="M57" i="1"/>
  <c r="M77" i="1"/>
  <c r="M79" i="1" s="1"/>
  <c r="M81" i="1" s="1"/>
  <c r="M85" i="1" s="1"/>
  <c r="O77" i="1"/>
  <c r="O79" i="1" s="1"/>
  <c r="O81" i="1" s="1"/>
  <c r="O85" i="1" s="1"/>
  <c r="O57" i="1"/>
  <c r="D62" i="1"/>
  <c r="D63" i="1" s="1"/>
  <c r="P62" i="1"/>
  <c r="R57" i="1"/>
  <c r="R77" i="1"/>
  <c r="R79" i="1" s="1"/>
  <c r="R81" i="1" s="1"/>
  <c r="R85" i="1" s="1"/>
  <c r="T62" i="1"/>
  <c r="G62" i="1"/>
  <c r="H62" i="1"/>
  <c r="H63" i="1"/>
  <c r="J62" i="1"/>
  <c r="J63" i="1"/>
  <c r="K77" i="1"/>
  <c r="K79" i="1" s="1"/>
  <c r="K81" i="1" s="1"/>
  <c r="K85" i="1" s="1"/>
  <c r="K57" i="1"/>
  <c r="N57" i="1"/>
  <c r="N77" i="1"/>
  <c r="N79" i="1" s="1"/>
  <c r="N81" i="1" s="1"/>
  <c r="N85" i="1" s="1"/>
  <c r="Q77" i="1"/>
  <c r="Q79" i="1" s="1"/>
  <c r="Q81" i="1" s="1"/>
  <c r="Q85" i="1" s="1"/>
  <c r="Q57" i="1"/>
  <c r="F62" i="1"/>
  <c r="F63" i="1"/>
  <c r="E62" i="1"/>
  <c r="E63" i="1"/>
  <c r="S62" i="1"/>
  <c r="L62" i="1"/>
  <c r="L63" i="1"/>
  <c r="R62" i="1" l="1"/>
  <c r="R63" i="1" s="1"/>
  <c r="J64" i="1"/>
  <c r="S63" i="1"/>
  <c r="S64" i="1" s="1"/>
  <c r="E64" i="1"/>
  <c r="G63" i="1"/>
  <c r="G64" i="1" s="1"/>
  <c r="M62" i="1"/>
  <c r="M63" i="1"/>
  <c r="Q62" i="1"/>
  <c r="Q63" i="1" s="1"/>
  <c r="T64" i="1"/>
  <c r="T63" i="1"/>
  <c r="N62" i="1"/>
  <c r="N63" i="1"/>
  <c r="K62" i="1"/>
  <c r="K63" i="1"/>
  <c r="I64" i="1"/>
  <c r="P63" i="1"/>
  <c r="P64" i="1" s="1"/>
  <c r="D64" i="1"/>
  <c r="H64" i="1"/>
  <c r="O62" i="1"/>
  <c r="F64" i="1"/>
  <c r="L64" i="1"/>
  <c r="P87" i="1" l="1"/>
  <c r="P68" i="1"/>
  <c r="P69" i="1"/>
  <c r="P70" i="1"/>
  <c r="G87" i="1"/>
  <c r="G69" i="1"/>
  <c r="G70" i="1"/>
  <c r="G68" i="1"/>
  <c r="G71" i="1" s="1"/>
  <c r="G88" i="1" s="1"/>
  <c r="S87" i="1"/>
  <c r="S69" i="1"/>
  <c r="S70" i="1"/>
  <c r="S68" i="1"/>
  <c r="S71" i="1" s="1"/>
  <c r="S88" i="1" s="1"/>
  <c r="I87" i="1"/>
  <c r="I70" i="1"/>
  <c r="I69" i="1"/>
  <c r="I68" i="1"/>
  <c r="I71" i="1" s="1"/>
  <c r="I88" i="1" s="1"/>
  <c r="F87" i="1"/>
  <c r="F70" i="1"/>
  <c r="F68" i="1"/>
  <c r="F69" i="1"/>
  <c r="O64" i="1"/>
  <c r="M64" i="1"/>
  <c r="K64" i="1"/>
  <c r="T87" i="1"/>
  <c r="T68" i="1"/>
  <c r="T69" i="1"/>
  <c r="T70" i="1"/>
  <c r="Q64" i="1"/>
  <c r="O63" i="1"/>
  <c r="H87" i="1"/>
  <c r="H70" i="1"/>
  <c r="H69" i="1"/>
  <c r="H68" i="1"/>
  <c r="H71" i="1" s="1"/>
  <c r="H88" i="1" s="1"/>
  <c r="D87" i="1"/>
  <c r="D68" i="1"/>
  <c r="D70" i="1"/>
  <c r="D69" i="1"/>
  <c r="E87" i="1"/>
  <c r="E70" i="1"/>
  <c r="E68" i="1"/>
  <c r="E69" i="1"/>
  <c r="J87" i="1"/>
  <c r="J70" i="1"/>
  <c r="J69" i="1"/>
  <c r="J68" i="1"/>
  <c r="J71" i="1" s="1"/>
  <c r="J88" i="1" s="1"/>
  <c r="R64" i="1"/>
  <c r="L87" i="1"/>
  <c r="L69" i="1"/>
  <c r="L70" i="1"/>
  <c r="L68" i="1"/>
  <c r="N64" i="1"/>
  <c r="R87" i="1" l="1"/>
  <c r="R68" i="1"/>
  <c r="R69" i="1"/>
  <c r="R70" i="1"/>
  <c r="O87" i="1"/>
  <c r="O68" i="1"/>
  <c r="O69" i="1"/>
  <c r="O70" i="1"/>
  <c r="I89" i="1"/>
  <c r="G89" i="1"/>
  <c r="F71" i="1"/>
  <c r="F88" i="1" s="1"/>
  <c r="F89" i="1" s="1"/>
  <c r="E71" i="1"/>
  <c r="E88" i="1" s="1"/>
  <c r="E89" i="1"/>
  <c r="D89" i="1"/>
  <c r="S89" i="1"/>
  <c r="Q87" i="1"/>
  <c r="Q68" i="1"/>
  <c r="Q69" i="1"/>
  <c r="Q70" i="1"/>
  <c r="P71" i="1"/>
  <c r="P88" i="1" s="1"/>
  <c r="P89" i="1" s="1"/>
  <c r="K87" i="1"/>
  <c r="K68" i="1"/>
  <c r="K71" i="1" s="1"/>
  <c r="K88" i="1" s="1"/>
  <c r="K70" i="1"/>
  <c r="K69" i="1"/>
  <c r="M87" i="1"/>
  <c r="M68" i="1"/>
  <c r="M69" i="1"/>
  <c r="M70" i="1"/>
  <c r="J89" i="1"/>
  <c r="D71" i="1"/>
  <c r="D88" i="1" s="1"/>
  <c r="H89" i="1"/>
  <c r="N87" i="1"/>
  <c r="N68" i="1"/>
  <c r="N70" i="1"/>
  <c r="N69" i="1"/>
  <c r="L71" i="1"/>
  <c r="L88" i="1" s="1"/>
  <c r="L89" i="1" s="1"/>
  <c r="T71" i="1"/>
  <c r="T88" i="1" s="1"/>
  <c r="T89" i="1" s="1"/>
  <c r="P90" i="1" l="1"/>
  <c r="P91" i="1" s="1"/>
  <c r="P100" i="1"/>
  <c r="L100" i="1"/>
  <c r="L90" i="1"/>
  <c r="L91" i="1" s="1"/>
  <c r="T90" i="1"/>
  <c r="T91" i="1" s="1"/>
  <c r="T100" i="1"/>
  <c r="F100" i="1"/>
  <c r="F90" i="1"/>
  <c r="F91" i="1" s="1"/>
  <c r="S90" i="1"/>
  <c r="S91" i="1" s="1"/>
  <c r="S100" i="1"/>
  <c r="N71" i="1"/>
  <c r="N88" i="1" s="1"/>
  <c r="N89" i="1" s="1"/>
  <c r="I90" i="1"/>
  <c r="I91" i="1" s="1"/>
  <c r="I100" i="1"/>
  <c r="O71" i="1"/>
  <c r="O88" i="1" s="1"/>
  <c r="O89" i="1"/>
  <c r="M71" i="1"/>
  <c r="M88" i="1" s="1"/>
  <c r="M89" i="1"/>
  <c r="R71" i="1"/>
  <c r="R88" i="1" s="1"/>
  <c r="R89" i="1" s="1"/>
  <c r="K89" i="1"/>
  <c r="Q71" i="1"/>
  <c r="Q88" i="1" s="1"/>
  <c r="Q89" i="1" s="1"/>
  <c r="D100" i="1"/>
  <c r="D90" i="1"/>
  <c r="E100" i="1"/>
  <c r="E90" i="1"/>
  <c r="E91" i="1" s="1"/>
  <c r="G100" i="1"/>
  <c r="G90" i="1"/>
  <c r="G91" i="1" s="1"/>
  <c r="H100" i="1"/>
  <c r="H90" i="1"/>
  <c r="H91" i="1" s="1"/>
  <c r="J100" i="1"/>
  <c r="J90" i="1"/>
  <c r="J91" i="1" s="1"/>
  <c r="Q90" i="1" l="1"/>
  <c r="Q91" i="1" s="1"/>
  <c r="Q100" i="1"/>
  <c r="R90" i="1"/>
  <c r="R91" i="1" s="1"/>
  <c r="R100" i="1"/>
  <c r="N100" i="1"/>
  <c r="N90" i="1"/>
  <c r="N91" i="1" s="1"/>
  <c r="M100" i="1"/>
  <c r="M90" i="1"/>
  <c r="M91" i="1" s="1"/>
  <c r="O100" i="1"/>
  <c r="O90" i="1"/>
  <c r="O91" i="1" s="1"/>
  <c r="D91" i="1"/>
  <c r="K100" i="1"/>
  <c r="K90" i="1"/>
  <c r="K91" i="1" s="1"/>
  <c r="I108" i="1" l="1"/>
  <c r="I110" i="1" l="1"/>
  <c r="I109" i="1"/>
</calcChain>
</file>

<file path=xl/sharedStrings.xml><?xml version="1.0" encoding="utf-8"?>
<sst xmlns="http://schemas.openxmlformats.org/spreadsheetml/2006/main" count="170" uniqueCount="113">
  <si>
    <t>Tipo de serviço »</t>
  </si>
  <si>
    <t>Prestação de Serviços Técnicos Especializados, serviço de análise, desenvolvimento e manutenção de sistema.</t>
  </si>
  <si>
    <t>Nº de meses de execução »</t>
  </si>
  <si>
    <t>Perfil Profissional »</t>
  </si>
  <si>
    <t>Arquiteto de Software/MachineLearning/SOA/BigData Senior 
(ARQSOF-02)</t>
  </si>
  <si>
    <t>Analista de Testes/Qualidade Pleno
(ATQ-01)</t>
  </si>
  <si>
    <t>Analista de Testes/Qualidade Senior
(ATQ-02)</t>
  </si>
  <si>
    <t>Desenvolvedor de Software Júnior
(DESENV01)</t>
  </si>
  <si>
    <t>Desenvolvedor de Software Pleno
(DESENV03)</t>
  </si>
  <si>
    <t>Desenvolvedor de Software Sênior
(DESENV03)</t>
  </si>
  <si>
    <t>Analista de Negócios/Requisitos/Processos Pleno
(ANR-02)</t>
  </si>
  <si>
    <t>Analista de Negócios/Requisitos/Processos Senior
(ANR-03)</t>
  </si>
  <si>
    <t>Analista de BI Junior
(ABI-01)</t>
  </si>
  <si>
    <t>Analista de BI Pleno
(ABI-02)</t>
  </si>
  <si>
    <t>Analista de BI Senior
(ABI-03)</t>
  </si>
  <si>
    <t>Administrador de Dados Senior
(ADADOS02)</t>
  </si>
  <si>
    <t>Líder Técnico de Desenvolvimento Senior
(LDESENV)</t>
  </si>
  <si>
    <t>Scrum Master ou Agilista Senior
(SCRUM)</t>
  </si>
  <si>
    <t>Gerente de Projetos de TI Senior
(GEPRO)</t>
  </si>
  <si>
    <t>Analista de UX/UI
(UX/UI-02)</t>
  </si>
  <si>
    <t>Cientista de Dados
(CDADOS01)</t>
  </si>
  <si>
    <t>Quantidade de Profissionais Alocados »</t>
  </si>
  <si>
    <t>I-REMUNERAÇÃO (*)</t>
  </si>
  <si>
    <t>A-SALÁRIO MENSAL</t>
  </si>
  <si>
    <t>R$</t>
  </si>
  <si>
    <t>Total da Remuneração</t>
  </si>
  <si>
    <t>II-INSUMOS DE MÃO-DE-OBRA (*)</t>
  </si>
  <si>
    <t>A-Transporte</t>
  </si>
  <si>
    <t>B-Auxílio Alimentação (Vales, cesta básica, etc)</t>
  </si>
  <si>
    <t>C-Uniformes/equipamentos</t>
  </si>
  <si>
    <t>D-Assistência Médica</t>
  </si>
  <si>
    <t>E-Seguro de Vida</t>
  </si>
  <si>
    <t>F-Treinamento / Capacitação / Reciclagem</t>
  </si>
  <si>
    <t>G-Benefício Social Familiar</t>
  </si>
  <si>
    <t>H-Vale Refeição</t>
  </si>
  <si>
    <t>TOTAL DE INSUMOS DE MÃO-DE-OBRA</t>
  </si>
  <si>
    <t>GRUPO A</t>
  </si>
  <si>
    <t>01-INSS</t>
  </si>
  <si>
    <t>02-SESI OU SESC</t>
  </si>
  <si>
    <t>03-SENAI OU SENAC</t>
  </si>
  <si>
    <t>04-INCRA</t>
  </si>
  <si>
    <t>05-Salário Educação</t>
  </si>
  <si>
    <t>06-FGTS</t>
  </si>
  <si>
    <t>07-Seguro Acidente do Trabalho</t>
  </si>
  <si>
    <t>08-SEBRAE</t>
  </si>
  <si>
    <t>TOTAL DO GRUPO A</t>
  </si>
  <si>
    <t>GRUPO B</t>
  </si>
  <si>
    <t>09-Férias</t>
  </si>
  <si>
    <t>10-Auxílio Doença</t>
  </si>
  <si>
    <t>11- Férias sobre Licença Maternidade</t>
  </si>
  <si>
    <t>12-Licença paternidade</t>
  </si>
  <si>
    <t>13-Faltas legais</t>
  </si>
  <si>
    <t>14-Acidente de Trabalho</t>
  </si>
  <si>
    <t>15-Aviso Prévio Trabalho</t>
  </si>
  <si>
    <t>16-13º Salário</t>
  </si>
  <si>
    <t>TOTAL DO GRUPO B</t>
  </si>
  <si>
    <t>GRUPO C</t>
  </si>
  <si>
    <t>17-Aviso prévio Indenizado</t>
  </si>
  <si>
    <t>18-Indenização adicional</t>
  </si>
  <si>
    <t>19-Indenização (nas rescisões sem justa causa)</t>
  </si>
  <si>
    <t>20- Abono de Férias - 1/3 constitucional</t>
  </si>
  <si>
    <t>21-Abono de Férias - 1/3 constitucional sobre licença
maternidade</t>
  </si>
  <si>
    <t>TOTAL DO GRUPO C</t>
  </si>
  <si>
    <t>GRUPO D</t>
  </si>
  <si>
    <t>20-Incidência dos encargos do Grupo "A" sobre os itens do grupo "B"</t>
  </si>
  <si>
    <t>VALOR DOS ENCARGOS SOCIAIS</t>
  </si>
  <si>
    <t>VALOR DA MÃO DE OBRA (Remuneração + Reserva Técnica + Encargos Sociais)</t>
  </si>
  <si>
    <t>DEMAIS CUSTOS</t>
  </si>
  <si>
    <t>MÓDULO: DEMAIS COMPONENTES</t>
  </si>
  <si>
    <t>I-DEMAIS COMPONENTES (Incidentes sem valor de custo)</t>
  </si>
  <si>
    <t>A-Despesas Administrativas operacionais</t>
  </si>
  <si>
    <t>B-LUCRO</t>
  </si>
  <si>
    <t>TOTAL DOS DEMAIS COMPONENTES</t>
  </si>
  <si>
    <t>MÓDULO: TRIBUTOS</t>
  </si>
  <si>
    <t>II-TRIBUTOS</t>
  </si>
  <si>
    <t>A-Tributos Federais (COFINS, PIS/PASEP) - Exceto IRPJ e CSLL</t>
  </si>
  <si>
    <t>B-Tributos Estaduais/Municipais (ISSQN)</t>
  </si>
  <si>
    <t>C-INSS</t>
  </si>
  <si>
    <t>TOTAL TRIBUTOS</t>
  </si>
  <si>
    <t>Nota: o valor referente a tributos é obtido aplicando-se o percentual sobre o valor do faturamento.</t>
  </si>
  <si>
    <t>QUADRO RESUMO</t>
  </si>
  <si>
    <t>I-MÃO-DE-OBRA VINCULADA À EXECUÇÃO CONTRATUAL (VALOR POR EMPREGADO-Valor Unitário)</t>
  </si>
  <si>
    <t>A-Salário</t>
  </si>
  <si>
    <t>B-Encargos Sociais</t>
  </si>
  <si>
    <t>C-Insumos de mão-de-obra</t>
  </si>
  <si>
    <t>D-Subtotal</t>
  </si>
  <si>
    <t>E-Reserva Técnica</t>
  </si>
  <si>
    <t>TOTAL MÃO-DE-OBRA</t>
  </si>
  <si>
    <t>Nota:(1) D = A + B + C</t>
  </si>
  <si>
    <t>II - VALOR MENSAL TOTAL REFERENTE MÃO-DE-OBRA VINCULADA À EXECUÇÃO CONTRATUAL</t>
  </si>
  <si>
    <t>A-Mão-de-obra (vinculada à execução dos serviços)</t>
  </si>
  <si>
    <t>B-Insumos diversos (Materiais / equipamentos / Máquinas)</t>
  </si>
  <si>
    <t>C-Demais componentes</t>
  </si>
  <si>
    <t>D-Tributos</t>
  </si>
  <si>
    <t>E-Valor mensal dos serviços por profissional</t>
  </si>
  <si>
    <t>F-Valor mensal dos serviços por perfil</t>
  </si>
  <si>
    <t>VALOR MENSAL TOTAL REFERENTE A MÃO-DE-OBRA</t>
  </si>
  <si>
    <t>II - PESO POR PERFIL</t>
  </si>
  <si>
    <t>PESO</t>
  </si>
  <si>
    <t>PESO ARREDONDADO</t>
  </si>
  <si>
    <t>II - ESTIMATIVA DE CONSUMO NO MÊS COM 120H POR MÊS</t>
  </si>
  <si>
    <t>UST do PERFIL</t>
  </si>
  <si>
    <t>UST MÊS POR QUANTIDADE POR PERFIL</t>
  </si>
  <si>
    <t>Fator k</t>
  </si>
  <si>
    <t>RESUMO DA COMPOSIÇÃO DE CUSTO</t>
  </si>
  <si>
    <t xml:space="preserve">TOTAL UST MENSAL  » </t>
  </si>
  <si>
    <t>A - Horas Trabalhadas por mês por profissional</t>
  </si>
  <si>
    <t xml:space="preserve">TOTAL UST 30 MESES » </t>
  </si>
  <si>
    <t>B - Total de profissionais</t>
  </si>
  <si>
    <t>C - Total de horas mensais (A*B)</t>
  </si>
  <si>
    <t>D - Custo Mensal dos profissionais</t>
  </si>
  <si>
    <t>E - Custo 30 Meses</t>
  </si>
  <si>
    <t>F - Valor Estimado da UST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</si>
</sst>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&quot; R$&quot;* #,##0.00\ ;&quot;-R$&quot;* #,##0.00\ ;&quot; R$&quot;* \-??\ ;\ @\ "/>
    <numFmt numFmtId="165" formatCode="\ * #,##0\ ;\-* #,##0\ ;\ * \-??\ ;\ @\ "/>
    <numFmt numFmtId="166" formatCode="&quot; R$ &quot;* #,##0.00\ ;&quot;-R$ &quot;* #,##0.00\ ;&quot; R$ &quot;* \-??\ ;\ @\ "/>
    <numFmt numFmtId="167" formatCode="0.0000"/>
    <numFmt numFmtId="168" formatCode="0.0"/>
    <numFmt numFmtId="169" formatCode="\ * #,##0.00\ ;\-* #,##0.00\ ;\ * \-??\ ;\ @\ "/>
  </numFmts>
  <fonts count="14">
    <font>
      <sz val="10"/>
      <name val="Arial"/>
      <family val="2"/>
    </font>
    <font>
      <b/>
      <sz val="9"/>
      <color rgb="FFFFFFFF"/>
      <name val="Calibri"/>
      <family val="2"/>
    </font>
    <font>
      <b/>
      <sz val="9"/>
      <color theme="1"/>
      <name val="Calibri"/>
      <family val="2"/>
    </font>
    <font>
      <sz val="9"/>
      <color theme="1"/>
      <name val="Calibri"/>
      <family val="2"/>
    </font>
    <font>
      <b/>
      <sz val="9"/>
      <name val="Calibri"/>
      <family val="2"/>
    </font>
    <font>
      <b/>
      <sz val="9"/>
      <color rgb="FF000000"/>
      <name val="Calibri"/>
      <family val="2"/>
    </font>
    <font>
      <sz val="9"/>
      <name val="Calibri"/>
      <family val="2"/>
    </font>
    <font>
      <b/>
      <u/>
      <sz val="9"/>
      <color theme="1"/>
      <name val="Calibri"/>
      <family val="2"/>
    </font>
    <font>
      <b/>
      <sz val="10"/>
      <color rgb="FFFFFFFF"/>
      <name val="Calibri"/>
      <family val="2"/>
    </font>
    <font>
      <b/>
      <sz val="10"/>
      <name val="Calibri"/>
      <family val="2"/>
    </font>
    <font>
      <b/>
      <sz val="14"/>
      <color rgb="FFFF0000"/>
      <name val="Calibri"/>
      <family val="2"/>
    </font>
    <font>
      <b/>
      <sz val="9"/>
      <color rgb="FFFF0000"/>
      <name val="Calibri"/>
      <family val="2"/>
    </font>
    <font>
      <sz val="16"/>
      <color theme="1"/>
      <name val="Calibri"/>
      <family val="2"/>
    </font>
    <font>
      <sz val="10"/>
      <name val="Arial"/>
      <family val="2"/>
    </font>
  </fonts>
  <fills count="12">
    <fill>
      <patternFill patternType="none"/>
    </fill>
    <fill>
      <patternFill patternType="gray125"/>
    </fill>
    <fill>
      <patternFill patternType="solid">
        <fgColor rgb="FF1C1C1C"/>
        <bgColor rgb="FF333300"/>
      </patternFill>
    </fill>
    <fill>
      <patternFill patternType="solid">
        <fgColor rgb="FFCCCCCC"/>
        <bgColor rgb="FFCCCCFF"/>
      </patternFill>
    </fill>
    <fill>
      <patternFill patternType="solid">
        <fgColor rgb="FF77BC65"/>
        <bgColor rgb="FFAFD095"/>
      </patternFill>
    </fill>
    <fill>
      <patternFill patternType="solid">
        <fgColor rgb="FFAFD095"/>
        <bgColor rgb="FFCCCCCC"/>
      </patternFill>
    </fill>
    <fill>
      <patternFill patternType="solid">
        <fgColor rgb="FFFFD428"/>
        <bgColor rgb="FFFFFF00"/>
      </patternFill>
    </fill>
    <fill>
      <patternFill patternType="solid">
        <fgColor rgb="FFFF4000"/>
        <bgColor rgb="FFFF0000"/>
      </patternFill>
    </fill>
    <fill>
      <patternFill patternType="solid">
        <fgColor rgb="FFFF972F"/>
        <bgColor rgb="FFFF8080"/>
      </patternFill>
    </fill>
    <fill>
      <patternFill patternType="solid">
        <fgColor rgb="FF800080"/>
        <bgColor rgb="FF800080"/>
      </patternFill>
    </fill>
    <fill>
      <patternFill patternType="solid">
        <fgColor rgb="FF8D1D75"/>
        <bgColor rgb="FF993366"/>
      </patternFill>
    </fill>
    <fill>
      <patternFill patternType="solid">
        <fgColor rgb="FF000000"/>
        <bgColor rgb="FF1C1C1C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169" fontId="13" fillId="0" borderId="0" applyBorder="0" applyProtection="0"/>
    <xf numFmtId="166" fontId="13" fillId="0" borderId="0" applyBorder="0" applyProtection="0"/>
    <xf numFmtId="9" fontId="13" fillId="0" borderId="0" applyBorder="0" applyProtection="0"/>
    <xf numFmtId="164" fontId="13" fillId="0" borderId="0" applyBorder="0" applyProtection="0"/>
  </cellStyleXfs>
  <cellXfs count="83">
    <xf numFmtId="0" fontId="0" fillId="0" borderId="0" xfId="0"/>
    <xf numFmtId="0" fontId="3" fillId="5" borderId="1" xfId="0" applyFont="1" applyFill="1" applyBorder="1" applyAlignment="1">
      <alignment horizontal="center" vertical="center"/>
    </xf>
    <xf numFmtId="0" fontId="2" fillId="5" borderId="1" xfId="0" applyFont="1" applyFill="1" applyBorder="1" applyAlignment="1">
      <alignment vertical="center" wrapText="1"/>
    </xf>
    <xf numFmtId="0" fontId="3" fillId="5" borderId="1" xfId="0" applyFont="1" applyFill="1" applyBorder="1" applyAlignment="1">
      <alignment vertical="center" wrapText="1"/>
    </xf>
    <xf numFmtId="0" fontId="3" fillId="0" borderId="0" xfId="0" applyFont="1"/>
    <xf numFmtId="9" fontId="3" fillId="0" borderId="0" xfId="3" applyFont="1" applyBorder="1" applyProtection="1"/>
    <xf numFmtId="0" fontId="4" fillId="2" borderId="1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165" fontId="3" fillId="0" borderId="0" xfId="0" applyNumberFormat="1" applyFont="1"/>
    <xf numFmtId="0" fontId="5" fillId="4" borderId="1" xfId="0" applyFont="1" applyFill="1" applyBorder="1" applyAlignment="1">
      <alignment horizontal="center" vertical="center" wrapText="1"/>
    </xf>
    <xf numFmtId="166" fontId="3" fillId="0" borderId="1" xfId="2" applyFont="1" applyBorder="1" applyAlignment="1" applyProtection="1">
      <alignment vertical="center"/>
    </xf>
    <xf numFmtId="0" fontId="2" fillId="5" borderId="1" xfId="0" applyFont="1" applyFill="1" applyBorder="1" applyAlignment="1">
      <alignment horizontal="center" vertical="center"/>
    </xf>
    <xf numFmtId="164" fontId="2" fillId="0" borderId="1" xfId="4" applyFont="1" applyBorder="1" applyAlignment="1" applyProtection="1">
      <alignment horizontal="center" vertical="center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/>
    </xf>
    <xf numFmtId="164" fontId="2" fillId="0" borderId="0" xfId="4" applyFont="1" applyBorder="1" applyAlignment="1" applyProtection="1">
      <alignment horizontal="center" vertical="center"/>
    </xf>
    <xf numFmtId="0" fontId="6" fillId="5" borderId="1" xfId="0" applyFont="1" applyFill="1" applyBorder="1" applyAlignment="1">
      <alignment horizontal="center" vertical="center"/>
    </xf>
    <xf numFmtId="164" fontId="6" fillId="0" borderId="1" xfId="4" applyFont="1" applyBorder="1" applyAlignment="1" applyProtection="1">
      <alignment horizontal="center" vertical="center"/>
    </xf>
    <xf numFmtId="166" fontId="3" fillId="0" borderId="0" xfId="0" applyNumberFormat="1" applyFont="1"/>
    <xf numFmtId="10" fontId="3" fillId="6" borderId="1" xfId="3" applyNumberFormat="1" applyFont="1" applyFill="1" applyBorder="1" applyAlignment="1" applyProtection="1">
      <alignment vertical="center" wrapText="1"/>
    </xf>
    <xf numFmtId="164" fontId="3" fillId="0" borderId="1" xfId="4" applyFont="1" applyBorder="1" applyAlignment="1" applyProtection="1">
      <alignment vertical="center"/>
    </xf>
    <xf numFmtId="10" fontId="3" fillId="5" borderId="1" xfId="3" applyNumberFormat="1" applyFont="1" applyFill="1" applyBorder="1" applyAlignment="1" applyProtection="1">
      <alignment vertical="center" wrapText="1"/>
    </xf>
    <xf numFmtId="164" fontId="3" fillId="7" borderId="1" xfId="4" applyFont="1" applyFill="1" applyBorder="1" applyAlignment="1" applyProtection="1">
      <alignment vertical="center"/>
    </xf>
    <xf numFmtId="10" fontId="2" fillId="6" borderId="1" xfId="3" applyNumberFormat="1" applyFont="1" applyFill="1" applyBorder="1" applyAlignment="1" applyProtection="1">
      <alignment vertical="center" wrapText="1"/>
    </xf>
    <xf numFmtId="164" fontId="2" fillId="7" borderId="1" xfId="4" applyFont="1" applyFill="1" applyBorder="1" applyAlignment="1" applyProtection="1">
      <alignment vertical="center"/>
    </xf>
    <xf numFmtId="10" fontId="6" fillId="6" borderId="1" xfId="3" applyNumberFormat="1" applyFont="1" applyFill="1" applyBorder="1" applyAlignment="1" applyProtection="1">
      <alignment vertical="center" wrapText="1"/>
    </xf>
    <xf numFmtId="10" fontId="6" fillId="5" borderId="1" xfId="3" applyNumberFormat="1" applyFont="1" applyFill="1" applyBorder="1" applyAlignment="1" applyProtection="1">
      <alignment vertical="center" wrapText="1"/>
    </xf>
    <xf numFmtId="164" fontId="3" fillId="8" borderId="1" xfId="4" applyFont="1" applyFill="1" applyBorder="1" applyAlignment="1" applyProtection="1">
      <alignment vertical="center"/>
    </xf>
    <xf numFmtId="10" fontId="2" fillId="7" borderId="1" xfId="3" applyNumberFormat="1" applyFont="1" applyFill="1" applyBorder="1" applyAlignment="1" applyProtection="1">
      <alignment vertical="center" wrapText="1"/>
    </xf>
    <xf numFmtId="10" fontId="6" fillId="9" borderId="1" xfId="3" applyNumberFormat="1" applyFont="1" applyFill="1" applyBorder="1" applyAlignment="1" applyProtection="1">
      <alignment vertical="center" wrapText="1"/>
    </xf>
    <xf numFmtId="0" fontId="7" fillId="0" borderId="0" xfId="0" applyFont="1"/>
    <xf numFmtId="0" fontId="3" fillId="0" borderId="0" xfId="0" applyFont="1" applyAlignment="1">
      <alignment wrapText="1"/>
    </xf>
    <xf numFmtId="0" fontId="3" fillId="5" borderId="1" xfId="0" applyFont="1" applyFill="1" applyBorder="1" applyAlignment="1">
      <alignment wrapText="1"/>
    </xf>
    <xf numFmtId="164" fontId="3" fillId="7" borderId="1" xfId="4" applyFont="1" applyFill="1" applyBorder="1" applyAlignment="1" applyProtection="1">
      <alignment horizontal="center" vertical="center"/>
    </xf>
    <xf numFmtId="164" fontId="2" fillId="7" borderId="1" xfId="4" applyFont="1" applyFill="1" applyBorder="1" applyAlignment="1" applyProtection="1">
      <alignment horizontal="center" vertical="center"/>
    </xf>
    <xf numFmtId="164" fontId="3" fillId="10" borderId="1" xfId="4" applyFont="1" applyFill="1" applyBorder="1" applyAlignment="1" applyProtection="1">
      <alignment horizontal="center" vertical="center"/>
    </xf>
    <xf numFmtId="10" fontId="2" fillId="9" borderId="1" xfId="3" applyNumberFormat="1" applyFont="1" applyFill="1" applyBorder="1" applyAlignment="1" applyProtection="1">
      <alignment vertical="center" wrapText="1"/>
    </xf>
    <xf numFmtId="0" fontId="2" fillId="0" borderId="0" xfId="0" applyFont="1"/>
    <xf numFmtId="164" fontId="3" fillId="0" borderId="1" xfId="4" applyFont="1" applyBorder="1" applyAlignment="1" applyProtection="1">
      <alignment horizontal="center" vertical="center"/>
    </xf>
    <xf numFmtId="0" fontId="2" fillId="0" borderId="0" xfId="0" applyFont="1" applyAlignment="1">
      <alignment horizontal="center" vertical="center" wrapText="1"/>
    </xf>
    <xf numFmtId="164" fontId="2" fillId="0" borderId="0" xfId="4" applyFont="1" applyBorder="1" applyAlignment="1" applyProtection="1">
      <alignment vertical="center"/>
    </xf>
    <xf numFmtId="167" fontId="3" fillId="0" borderId="1" xfId="0" applyNumberFormat="1" applyFont="1" applyBorder="1" applyAlignment="1">
      <alignment vertical="center"/>
    </xf>
    <xf numFmtId="0" fontId="3" fillId="0" borderId="1" xfId="0" applyFont="1" applyBorder="1" applyAlignment="1">
      <alignment vertical="center"/>
    </xf>
    <xf numFmtId="168" fontId="3" fillId="0" borderId="1" xfId="0" applyNumberFormat="1" applyFont="1" applyBorder="1" applyAlignment="1">
      <alignment vertical="center"/>
    </xf>
    <xf numFmtId="165" fontId="3" fillId="0" borderId="1" xfId="0" applyNumberFormat="1" applyFont="1" applyBorder="1" applyAlignment="1">
      <alignment vertical="center"/>
    </xf>
    <xf numFmtId="169" fontId="2" fillId="7" borderId="1" xfId="1" applyFont="1" applyFill="1" applyBorder="1" applyAlignment="1" applyProtection="1">
      <alignment vertical="center"/>
    </xf>
    <xf numFmtId="169" fontId="2" fillId="0" borderId="0" xfId="1" applyFont="1" applyBorder="1" applyAlignment="1" applyProtection="1">
      <alignment horizontal="center" vertical="center" wrapText="1"/>
    </xf>
    <xf numFmtId="169" fontId="2" fillId="0" borderId="0" xfId="1" applyFont="1" applyBorder="1" applyAlignment="1" applyProtection="1">
      <alignment vertical="center"/>
    </xf>
    <xf numFmtId="165" fontId="9" fillId="3" borderId="1" xfId="0" applyNumberFormat="1" applyFont="1" applyFill="1" applyBorder="1" applyAlignment="1">
      <alignment vertical="center"/>
    </xf>
    <xf numFmtId="165" fontId="9" fillId="3" borderId="1" xfId="0" applyNumberFormat="1" applyFont="1" applyFill="1" applyBorder="1" applyAlignment="1">
      <alignment horizontal="center" vertical="center"/>
    </xf>
    <xf numFmtId="165" fontId="9" fillId="3" borderId="1" xfId="1" applyNumberFormat="1" applyFont="1" applyFill="1" applyBorder="1" applyAlignment="1" applyProtection="1">
      <alignment horizontal="center" vertical="center"/>
    </xf>
    <xf numFmtId="0" fontId="2" fillId="0" borderId="0" xfId="0" applyFont="1" applyAlignment="1">
      <alignment horizontal="center"/>
    </xf>
    <xf numFmtId="164" fontId="9" fillId="3" borderId="1" xfId="4" applyFont="1" applyFill="1" applyBorder="1" applyAlignment="1" applyProtection="1">
      <alignment vertical="center"/>
    </xf>
    <xf numFmtId="166" fontId="10" fillId="0" borderId="0" xfId="0" applyNumberFormat="1" applyFont="1"/>
    <xf numFmtId="164" fontId="10" fillId="3" borderId="1" xfId="4" applyFont="1" applyFill="1" applyBorder="1" applyAlignment="1" applyProtection="1">
      <alignment vertical="center"/>
    </xf>
    <xf numFmtId="0" fontId="3" fillId="0" borderId="0" xfId="0" applyFont="1" applyAlignment="1">
      <alignment horizontal="center"/>
    </xf>
    <xf numFmtId="166" fontId="3" fillId="0" borderId="0" xfId="2" applyFont="1" applyBorder="1" applyProtection="1"/>
    <xf numFmtId="164" fontId="3" fillId="0" borderId="0" xfId="4" applyFont="1" applyBorder="1" applyProtection="1"/>
    <xf numFmtId="164" fontId="3" fillId="0" borderId="0" xfId="0" applyNumberFormat="1" applyFont="1"/>
    <xf numFmtId="169" fontId="3" fillId="0" borderId="0" xfId="0" applyNumberFormat="1" applyFont="1"/>
    <xf numFmtId="165" fontId="3" fillId="0" borderId="0" xfId="1" applyNumberFormat="1" applyFont="1" applyBorder="1" applyProtection="1"/>
    <xf numFmtId="0" fontId="12" fillId="0" borderId="0" xfId="0" applyFont="1"/>
    <xf numFmtId="0" fontId="10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165" fontId="3" fillId="0" borderId="0" xfId="1" applyNumberFormat="1" applyFont="1" applyBorder="1" applyAlignment="1" applyProtection="1">
      <alignment horizontal="left"/>
    </xf>
    <xf numFmtId="0" fontId="6" fillId="3" borderId="2" xfId="0" applyFont="1" applyFill="1" applyBorder="1" applyAlignment="1">
      <alignment horizontal="left" vertical="center"/>
    </xf>
    <xf numFmtId="0" fontId="6" fillId="3" borderId="1" xfId="0" applyFont="1" applyFill="1" applyBorder="1" applyAlignment="1">
      <alignment horizontal="left" vertical="center"/>
    </xf>
    <xf numFmtId="0" fontId="11" fillId="3" borderId="1" xfId="0" applyFont="1" applyFill="1" applyBorder="1" applyAlignment="1">
      <alignment horizontal="left" vertical="center"/>
    </xf>
    <xf numFmtId="165" fontId="8" fillId="11" borderId="1" xfId="0" applyNumberFormat="1" applyFont="1" applyFill="1" applyBorder="1" applyAlignment="1">
      <alignment horizontal="center" vertical="center"/>
    </xf>
    <xf numFmtId="0" fontId="8" fillId="11" borderId="1" xfId="0" applyFont="1" applyFill="1" applyBorder="1" applyAlignment="1">
      <alignment horizontal="right" vertical="center"/>
    </xf>
    <xf numFmtId="0" fontId="3" fillId="5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 wrapText="1"/>
    </xf>
    <xf numFmtId="169" fontId="2" fillId="5" borderId="1" xfId="1" applyFont="1" applyFill="1" applyBorder="1" applyAlignment="1" applyProtection="1">
      <alignment horizontal="center" vertical="center" wrapText="1"/>
    </xf>
    <xf numFmtId="0" fontId="3" fillId="5" borderId="1" xfId="0" applyFont="1" applyFill="1" applyBorder="1" applyAlignment="1">
      <alignment vertical="center" wrapText="1"/>
    </xf>
    <xf numFmtId="0" fontId="2" fillId="5" borderId="1" xfId="0" applyFont="1" applyFill="1" applyBorder="1" applyAlignment="1">
      <alignment horizontal="center" vertical="center" wrapText="1"/>
    </xf>
    <xf numFmtId="0" fontId="2" fillId="5" borderId="1" xfId="0" applyFont="1" applyFill="1" applyBorder="1" applyAlignment="1">
      <alignment vertical="center" wrapText="1"/>
    </xf>
    <xf numFmtId="0" fontId="2" fillId="5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 vertical="center" wrapText="1"/>
    </xf>
    <xf numFmtId="0" fontId="6" fillId="5" borderId="1" xfId="0" applyFont="1" applyFill="1" applyBorder="1" applyAlignment="1">
      <alignment vertical="center" wrapText="1"/>
    </xf>
    <xf numFmtId="0" fontId="6" fillId="6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right" vertical="center" wrapText="1"/>
    </xf>
    <xf numFmtId="0" fontId="2" fillId="3" borderId="1" xfId="0" applyFont="1" applyFill="1" applyBorder="1" applyAlignment="1">
      <alignment horizontal="left" vertical="center" wrapText="1"/>
    </xf>
  </cellXfs>
  <cellStyles count="5">
    <cellStyle name="Moeda" xfId="2" builtinId="4"/>
    <cellStyle name="Moeda 2" xfId="4" xr:uid="{00000000-0005-0000-0000-000006000000}"/>
    <cellStyle name="Normal" xfId="0" builtinId="0"/>
    <cellStyle name="Percentagem" xfId="3" builtinId="5"/>
    <cellStyle name="Vírgula" xfId="1" builtinId="3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CCCCC"/>
      <rgbColor rgb="FF808080"/>
      <rgbColor rgb="FF9999FF"/>
      <rgbColor rgb="FF8D1D75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AFD095"/>
      <rgbColor rgb="FFFF99CC"/>
      <rgbColor rgb="FFCC99FF"/>
      <rgbColor rgb="FFFFCC99"/>
      <rgbColor rgb="FF3366FF"/>
      <rgbColor rgb="FF33CCCC"/>
      <rgbColor rgb="FF99CC00"/>
      <rgbColor rgb="FFFFD428"/>
      <rgbColor rgb="FFFF972F"/>
      <rgbColor rgb="FFFF4000"/>
      <rgbColor rgb="FF666699"/>
      <rgbColor rgb="FF77BC65"/>
      <rgbColor rgb="FF003366"/>
      <rgbColor rgb="FF339966"/>
      <rgbColor rgb="FF003300"/>
      <rgbColor rgb="FF333300"/>
      <rgbColor rgb="FF993300"/>
      <rgbColor rgb="FF993366"/>
      <rgbColor rgb="FF333399"/>
      <rgbColor rgb="FF1C1C1C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/>
        <a:ea typeface="DejaVu Sans"/>
        <a:cs typeface="DejaVu Sans"/>
      </a:majorFont>
      <a:minorFont>
        <a:latin typeface="Arial"/>
        <a:ea typeface="DejaVu Sans"/>
        <a:cs typeface="DejaVu Sans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14"/>
  <sheetViews>
    <sheetView showGridLines="0" tabSelected="1" topLeftCell="A68" zoomScaleNormal="100" workbookViewId="0">
      <selection activeCell="J110" sqref="J110"/>
    </sheetView>
  </sheetViews>
  <sheetFormatPr defaultColWidth="11.5703125" defaultRowHeight="12.75"/>
  <cols>
    <col min="9" max="9" width="18.140625" customWidth="1"/>
  </cols>
  <sheetData>
    <row r="1" spans="1:20" ht="26.85" customHeight="1">
      <c r="A1" s="81" t="s">
        <v>0</v>
      </c>
      <c r="B1" s="81"/>
      <c r="C1" s="82" t="s">
        <v>1</v>
      </c>
      <c r="D1" s="82"/>
      <c r="E1" s="82"/>
      <c r="F1" s="82"/>
      <c r="G1" s="82"/>
      <c r="H1" s="82"/>
      <c r="I1" s="82"/>
      <c r="J1" s="82"/>
      <c r="K1" s="82"/>
      <c r="L1" s="82"/>
      <c r="M1" s="82"/>
      <c r="N1" s="82"/>
      <c r="O1" s="82"/>
      <c r="P1" s="82"/>
      <c r="Q1" s="82"/>
      <c r="R1" s="82"/>
      <c r="S1" s="82"/>
      <c r="T1" s="82"/>
    </row>
    <row r="2" spans="1:20" ht="23.65" customHeight="1">
      <c r="A2" s="81" t="s">
        <v>2</v>
      </c>
      <c r="B2" s="81"/>
      <c r="C2" s="82">
        <v>30</v>
      </c>
      <c r="D2" s="82"/>
      <c r="E2" s="82"/>
      <c r="F2" s="82"/>
      <c r="G2" s="82"/>
      <c r="H2" s="82"/>
      <c r="I2" s="82"/>
      <c r="J2" s="82"/>
      <c r="K2" s="82"/>
      <c r="L2" s="82"/>
      <c r="M2" s="82"/>
      <c r="N2" s="82"/>
      <c r="O2" s="82"/>
      <c r="P2" s="82"/>
      <c r="Q2" s="82"/>
      <c r="R2" s="82"/>
      <c r="S2" s="82"/>
      <c r="T2" s="82"/>
    </row>
    <row r="3" spans="1:20">
      <c r="A3" s="4"/>
      <c r="B3" s="4"/>
      <c r="C3" s="4"/>
      <c r="D3" s="4"/>
      <c r="E3" s="4"/>
      <c r="F3" s="5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</row>
    <row r="4" spans="1:20" ht="62.1" customHeight="1">
      <c r="A4" s="81" t="s">
        <v>3</v>
      </c>
      <c r="B4" s="81"/>
      <c r="C4" s="81"/>
      <c r="D4" s="6" t="s">
        <v>4</v>
      </c>
      <c r="E4" s="6" t="s">
        <v>5</v>
      </c>
      <c r="F4" s="6" t="s">
        <v>6</v>
      </c>
      <c r="G4" s="6" t="s">
        <v>7</v>
      </c>
      <c r="H4" s="6" t="s">
        <v>8</v>
      </c>
      <c r="I4" s="7" t="s">
        <v>9</v>
      </c>
      <c r="J4" s="6" t="s">
        <v>10</v>
      </c>
      <c r="K4" s="6" t="s">
        <v>11</v>
      </c>
      <c r="L4" s="6" t="s">
        <v>12</v>
      </c>
      <c r="M4" s="6" t="s">
        <v>13</v>
      </c>
      <c r="N4" s="6" t="s">
        <v>14</v>
      </c>
      <c r="O4" s="6" t="s">
        <v>15</v>
      </c>
      <c r="P4" s="6" t="s">
        <v>16</v>
      </c>
      <c r="Q4" s="6" t="s">
        <v>17</v>
      </c>
      <c r="R4" s="6" t="s">
        <v>18</v>
      </c>
      <c r="S4" s="6" t="s">
        <v>19</v>
      </c>
      <c r="T4" s="6" t="s">
        <v>20</v>
      </c>
    </row>
    <row r="5" spans="1:20" ht="12.75" customHeight="1">
      <c r="A5" s="81" t="s">
        <v>21</v>
      </c>
      <c r="B5" s="81"/>
      <c r="C5" s="81"/>
      <c r="D5" s="8">
        <v>1</v>
      </c>
      <c r="E5" s="8">
        <v>1</v>
      </c>
      <c r="F5" s="8">
        <v>1</v>
      </c>
      <c r="G5" s="8">
        <v>1</v>
      </c>
      <c r="H5" s="8">
        <v>2</v>
      </c>
      <c r="I5" s="8">
        <v>4</v>
      </c>
      <c r="J5" s="8">
        <v>2</v>
      </c>
      <c r="K5" s="8">
        <v>5</v>
      </c>
      <c r="L5" s="8">
        <v>1</v>
      </c>
      <c r="M5" s="8">
        <v>1</v>
      </c>
      <c r="N5" s="8">
        <v>1</v>
      </c>
      <c r="O5" s="8">
        <v>1</v>
      </c>
      <c r="P5" s="8">
        <v>1</v>
      </c>
      <c r="Q5" s="8">
        <v>1</v>
      </c>
      <c r="R5" s="8">
        <v>1</v>
      </c>
      <c r="S5" s="8">
        <v>1</v>
      </c>
      <c r="T5" s="8">
        <v>1</v>
      </c>
    </row>
    <row r="6" spans="1:20">
      <c r="A6" s="4"/>
      <c r="B6" s="4"/>
      <c r="C6" s="4"/>
      <c r="D6" s="4"/>
      <c r="E6" s="9"/>
      <c r="F6" s="4"/>
      <c r="G6" s="4"/>
      <c r="H6" s="4"/>
      <c r="I6" s="9"/>
      <c r="J6" s="9"/>
      <c r="K6" s="9"/>
      <c r="L6" s="4"/>
      <c r="M6" s="4"/>
      <c r="N6" s="4"/>
      <c r="O6" s="4"/>
      <c r="P6" s="4"/>
      <c r="Q6" s="4"/>
      <c r="R6" s="4"/>
      <c r="S6" s="4"/>
      <c r="T6" s="4"/>
    </row>
    <row r="7" spans="1:20" ht="53.1" customHeight="1">
      <c r="A7" s="72" t="s">
        <v>22</v>
      </c>
      <c r="B7" s="72"/>
      <c r="C7" s="72"/>
      <c r="D7" s="10" t="str">
        <f t="shared" ref="D7:T7" si="0">D$4</f>
        <v>Arquiteto de Software/MachineLearning/SOA/BigData Senior 
(ARQSOF-02)</v>
      </c>
      <c r="E7" s="10" t="str">
        <f t="shared" si="0"/>
        <v>Analista de Testes/Qualidade Pleno
(ATQ-01)</v>
      </c>
      <c r="F7" s="10" t="str">
        <f t="shared" si="0"/>
        <v>Analista de Testes/Qualidade Senior
(ATQ-02)</v>
      </c>
      <c r="G7" s="10" t="str">
        <f t="shared" si="0"/>
        <v>Desenvolvedor de Software Júnior
(DESENV01)</v>
      </c>
      <c r="H7" s="10" t="str">
        <f t="shared" si="0"/>
        <v>Desenvolvedor de Software Pleno
(DESENV03)</v>
      </c>
      <c r="I7" s="10" t="str">
        <f t="shared" si="0"/>
        <v>Desenvolvedor de Software Sênior
(DESENV03)</v>
      </c>
      <c r="J7" s="10" t="str">
        <f t="shared" si="0"/>
        <v>Analista de Negócios/Requisitos/Processos Pleno
(ANR-02)</v>
      </c>
      <c r="K7" s="10" t="str">
        <f t="shared" si="0"/>
        <v>Analista de Negócios/Requisitos/Processos Senior
(ANR-03)</v>
      </c>
      <c r="L7" s="10" t="str">
        <f t="shared" si="0"/>
        <v>Analista de BI Junior
(ABI-01)</v>
      </c>
      <c r="M7" s="10" t="str">
        <f t="shared" si="0"/>
        <v>Analista de BI Pleno
(ABI-02)</v>
      </c>
      <c r="N7" s="10" t="str">
        <f t="shared" si="0"/>
        <v>Analista de BI Senior
(ABI-03)</v>
      </c>
      <c r="O7" s="10" t="str">
        <f t="shared" si="0"/>
        <v>Administrador de Dados Senior
(ADADOS02)</v>
      </c>
      <c r="P7" s="10" t="str">
        <f t="shared" si="0"/>
        <v>Líder Técnico de Desenvolvimento Senior
(LDESENV)</v>
      </c>
      <c r="Q7" s="10" t="str">
        <f t="shared" si="0"/>
        <v>Scrum Master ou Agilista Senior
(SCRUM)</v>
      </c>
      <c r="R7" s="10" t="str">
        <f t="shared" si="0"/>
        <v>Gerente de Projetos de TI Senior
(GEPRO)</v>
      </c>
      <c r="S7" s="10" t="str">
        <f t="shared" si="0"/>
        <v>Analista de UX/UI
(UX/UI-02)</v>
      </c>
      <c r="T7" s="10" t="str">
        <f t="shared" si="0"/>
        <v>Cientista de Dados
(CDADOS01)</v>
      </c>
    </row>
    <row r="8" spans="1:20" ht="19.899999999999999" customHeight="1">
      <c r="A8" s="74" t="s">
        <v>23</v>
      </c>
      <c r="B8" s="74"/>
      <c r="C8" s="1" t="s">
        <v>24</v>
      </c>
      <c r="D8" s="11">
        <v>18084.53</v>
      </c>
      <c r="E8" s="11">
        <v>7795.75</v>
      </c>
      <c r="F8" s="11">
        <v>11081.16</v>
      </c>
      <c r="G8" s="11">
        <v>7519.48</v>
      </c>
      <c r="H8" s="11">
        <v>10677.45</v>
      </c>
      <c r="I8" s="11">
        <v>14016.77</v>
      </c>
      <c r="J8" s="11">
        <v>8744.92</v>
      </c>
      <c r="K8" s="11">
        <v>11227.93</v>
      </c>
      <c r="L8" s="11">
        <v>6750.64</v>
      </c>
      <c r="M8" s="11">
        <v>10110.31</v>
      </c>
      <c r="N8" s="11">
        <v>13497.19</v>
      </c>
      <c r="O8" s="11">
        <v>12115.48</v>
      </c>
      <c r="P8" s="11">
        <v>15901.68</v>
      </c>
      <c r="Q8" s="11">
        <v>11732.2</v>
      </c>
      <c r="R8" s="11">
        <v>13949.62</v>
      </c>
      <c r="S8" s="11">
        <v>10463.07</v>
      </c>
      <c r="T8" s="11">
        <v>10110.31</v>
      </c>
    </row>
    <row r="9" spans="1:20" ht="19.899999999999999" customHeight="1">
      <c r="A9" s="76" t="s">
        <v>25</v>
      </c>
      <c r="B9" s="76"/>
      <c r="C9" s="12" t="s">
        <v>24</v>
      </c>
      <c r="D9" s="13">
        <f t="shared" ref="D9:T9" si="1">SUM(D8,D20)</f>
        <v>18639.469999999998</v>
      </c>
      <c r="E9" s="13">
        <f t="shared" si="1"/>
        <v>8350.69</v>
      </c>
      <c r="F9" s="13">
        <f t="shared" si="1"/>
        <v>11636.1</v>
      </c>
      <c r="G9" s="13">
        <f t="shared" si="1"/>
        <v>8074.42</v>
      </c>
      <c r="H9" s="13">
        <f t="shared" si="1"/>
        <v>11232.390000000001</v>
      </c>
      <c r="I9" s="13">
        <f t="shared" si="1"/>
        <v>14571.710000000001</v>
      </c>
      <c r="J9" s="13">
        <f t="shared" si="1"/>
        <v>9299.86</v>
      </c>
      <c r="K9" s="13">
        <f t="shared" si="1"/>
        <v>11782.87</v>
      </c>
      <c r="L9" s="13">
        <f t="shared" si="1"/>
        <v>7305.58</v>
      </c>
      <c r="M9" s="13">
        <f t="shared" si="1"/>
        <v>10665.25</v>
      </c>
      <c r="N9" s="13">
        <f t="shared" si="1"/>
        <v>14052.130000000001</v>
      </c>
      <c r="O9" s="13">
        <f t="shared" si="1"/>
        <v>12670.42</v>
      </c>
      <c r="P9" s="13">
        <f t="shared" si="1"/>
        <v>16456.62</v>
      </c>
      <c r="Q9" s="13">
        <f t="shared" si="1"/>
        <v>12287.140000000001</v>
      </c>
      <c r="R9" s="13">
        <f t="shared" si="1"/>
        <v>14504.560000000001</v>
      </c>
      <c r="S9" s="13">
        <f t="shared" si="1"/>
        <v>11018.01</v>
      </c>
      <c r="T9" s="13">
        <f t="shared" si="1"/>
        <v>10665.25</v>
      </c>
    </row>
    <row r="10" spans="1:20">
      <c r="A10" s="14"/>
      <c r="B10" s="14"/>
      <c r="C10" s="15"/>
      <c r="D10" s="16"/>
      <c r="E10" s="16"/>
      <c r="F10" s="16"/>
      <c r="G10" s="16"/>
      <c r="H10" s="16"/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</row>
    <row r="11" spans="1:20" ht="58.7" customHeight="1">
      <c r="A11" s="72" t="s">
        <v>26</v>
      </c>
      <c r="B11" s="72"/>
      <c r="C11" s="72"/>
      <c r="D11" s="10" t="str">
        <f t="shared" ref="D11:T11" si="2">D$4</f>
        <v>Arquiteto de Software/MachineLearning/SOA/BigData Senior 
(ARQSOF-02)</v>
      </c>
      <c r="E11" s="10" t="str">
        <f t="shared" si="2"/>
        <v>Analista de Testes/Qualidade Pleno
(ATQ-01)</v>
      </c>
      <c r="F11" s="10" t="str">
        <f t="shared" si="2"/>
        <v>Analista de Testes/Qualidade Senior
(ATQ-02)</v>
      </c>
      <c r="G11" s="10" t="str">
        <f t="shared" si="2"/>
        <v>Desenvolvedor de Software Júnior
(DESENV01)</v>
      </c>
      <c r="H11" s="10" t="str">
        <f t="shared" si="2"/>
        <v>Desenvolvedor de Software Pleno
(DESENV03)</v>
      </c>
      <c r="I11" s="10" t="str">
        <f t="shared" si="2"/>
        <v>Desenvolvedor de Software Sênior
(DESENV03)</v>
      </c>
      <c r="J11" s="10" t="str">
        <f t="shared" si="2"/>
        <v>Analista de Negócios/Requisitos/Processos Pleno
(ANR-02)</v>
      </c>
      <c r="K11" s="10" t="str">
        <f t="shared" si="2"/>
        <v>Analista de Negócios/Requisitos/Processos Senior
(ANR-03)</v>
      </c>
      <c r="L11" s="10" t="str">
        <f t="shared" si="2"/>
        <v>Analista de BI Junior
(ABI-01)</v>
      </c>
      <c r="M11" s="10" t="str">
        <f t="shared" si="2"/>
        <v>Analista de BI Pleno
(ABI-02)</v>
      </c>
      <c r="N11" s="10" t="str">
        <f t="shared" si="2"/>
        <v>Analista de BI Senior
(ABI-03)</v>
      </c>
      <c r="O11" s="10" t="str">
        <f t="shared" si="2"/>
        <v>Administrador de Dados Senior
(ADADOS02)</v>
      </c>
      <c r="P11" s="10" t="str">
        <f t="shared" si="2"/>
        <v>Líder Técnico de Desenvolvimento Senior
(LDESENV)</v>
      </c>
      <c r="Q11" s="10" t="str">
        <f t="shared" si="2"/>
        <v>Scrum Master ou Agilista Senior
(SCRUM)</v>
      </c>
      <c r="R11" s="10" t="str">
        <f t="shared" si="2"/>
        <v>Gerente de Projetos de TI Senior
(GEPRO)</v>
      </c>
      <c r="S11" s="10" t="str">
        <f t="shared" si="2"/>
        <v>Analista de UX/UI
(UX/UI-02)</v>
      </c>
      <c r="T11" s="10" t="str">
        <f t="shared" si="2"/>
        <v>Cientista de Dados
(CDADOS01)</v>
      </c>
    </row>
    <row r="12" spans="1:20" ht="19.899999999999999" customHeight="1">
      <c r="A12" s="79" t="s">
        <v>27</v>
      </c>
      <c r="B12" s="79"/>
      <c r="C12" s="17" t="s">
        <v>24</v>
      </c>
      <c r="D12" s="18">
        <f>IF((189.2&lt;(0.06*D8)),0,(189.2-0.06*D8))</f>
        <v>0</v>
      </c>
      <c r="E12" s="18">
        <v>0</v>
      </c>
      <c r="F12" s="18">
        <f t="shared" ref="F12:T12" si="3">IF((189.2&lt;(0.06*F8)),0,(189.2-0.06*F8))</f>
        <v>0</v>
      </c>
      <c r="G12" s="18">
        <f t="shared" si="3"/>
        <v>0</v>
      </c>
      <c r="H12" s="18">
        <f t="shared" si="3"/>
        <v>0</v>
      </c>
      <c r="I12" s="18">
        <f t="shared" si="3"/>
        <v>0</v>
      </c>
      <c r="J12" s="18">
        <f t="shared" si="3"/>
        <v>0</v>
      </c>
      <c r="K12" s="18">
        <f t="shared" si="3"/>
        <v>0</v>
      </c>
      <c r="L12" s="18">
        <f t="shared" si="3"/>
        <v>0</v>
      </c>
      <c r="M12" s="18">
        <f t="shared" si="3"/>
        <v>0</v>
      </c>
      <c r="N12" s="18">
        <f t="shared" si="3"/>
        <v>0</v>
      </c>
      <c r="O12" s="18">
        <f t="shared" si="3"/>
        <v>0</v>
      </c>
      <c r="P12" s="18">
        <f t="shared" si="3"/>
        <v>0</v>
      </c>
      <c r="Q12" s="18">
        <f t="shared" si="3"/>
        <v>0</v>
      </c>
      <c r="R12" s="18">
        <f t="shared" si="3"/>
        <v>0</v>
      </c>
      <c r="S12" s="18">
        <f t="shared" si="3"/>
        <v>0</v>
      </c>
      <c r="T12" s="18">
        <f t="shared" si="3"/>
        <v>0</v>
      </c>
    </row>
    <row r="13" spans="1:20" ht="19.899999999999999" customHeight="1">
      <c r="A13" s="80" t="s">
        <v>28</v>
      </c>
      <c r="B13" s="80"/>
      <c r="C13" s="17" t="s">
        <v>24</v>
      </c>
      <c r="D13" s="18">
        <v>554.94000000000005</v>
      </c>
      <c r="E13" s="18">
        <v>554.94000000000005</v>
      </c>
      <c r="F13" s="18">
        <v>554.94000000000005</v>
      </c>
      <c r="G13" s="18">
        <v>554.94000000000005</v>
      </c>
      <c r="H13" s="18">
        <v>554.94000000000005</v>
      </c>
      <c r="I13" s="18">
        <v>554.94000000000005</v>
      </c>
      <c r="J13" s="18">
        <v>554.94000000000005</v>
      </c>
      <c r="K13" s="18">
        <v>554.94000000000005</v>
      </c>
      <c r="L13" s="18">
        <v>554.94000000000005</v>
      </c>
      <c r="M13" s="18">
        <v>554.94000000000005</v>
      </c>
      <c r="N13" s="18">
        <v>554.94000000000005</v>
      </c>
      <c r="O13" s="18">
        <v>554.94000000000005</v>
      </c>
      <c r="P13" s="18">
        <v>554.94000000000005</v>
      </c>
      <c r="Q13" s="18">
        <v>554.94000000000005</v>
      </c>
      <c r="R13" s="18">
        <v>554.94000000000005</v>
      </c>
      <c r="S13" s="18">
        <v>554.94000000000005</v>
      </c>
      <c r="T13" s="18">
        <v>554.94000000000005</v>
      </c>
    </row>
    <row r="14" spans="1:20" ht="19.899999999999999" customHeight="1">
      <c r="A14" s="79" t="s">
        <v>29</v>
      </c>
      <c r="B14" s="79"/>
      <c r="C14" s="17" t="s">
        <v>24</v>
      </c>
      <c r="D14" s="18">
        <v>0</v>
      </c>
      <c r="E14" s="18">
        <v>0</v>
      </c>
      <c r="F14" s="18">
        <v>0</v>
      </c>
      <c r="G14" s="18">
        <v>0</v>
      </c>
      <c r="H14" s="18">
        <v>0</v>
      </c>
      <c r="I14" s="18">
        <v>0</v>
      </c>
      <c r="J14" s="18">
        <v>0</v>
      </c>
      <c r="K14" s="18">
        <v>0</v>
      </c>
      <c r="L14" s="18">
        <v>0</v>
      </c>
      <c r="M14" s="18">
        <v>0</v>
      </c>
      <c r="N14" s="18">
        <v>0</v>
      </c>
      <c r="O14" s="18">
        <v>0</v>
      </c>
      <c r="P14" s="18">
        <v>0</v>
      </c>
      <c r="Q14" s="18">
        <v>0</v>
      </c>
      <c r="R14" s="18">
        <v>0</v>
      </c>
      <c r="S14" s="18">
        <v>0</v>
      </c>
      <c r="T14" s="18">
        <v>0</v>
      </c>
    </row>
    <row r="15" spans="1:20" ht="19.899999999999999" customHeight="1">
      <c r="A15" s="80" t="s">
        <v>30</v>
      </c>
      <c r="B15" s="80"/>
      <c r="C15" s="17" t="s">
        <v>24</v>
      </c>
      <c r="D15" s="18">
        <v>0</v>
      </c>
      <c r="E15" s="18">
        <v>0</v>
      </c>
      <c r="F15" s="18">
        <v>0</v>
      </c>
      <c r="G15" s="18">
        <v>0</v>
      </c>
      <c r="H15" s="18">
        <v>0</v>
      </c>
      <c r="I15" s="18">
        <v>0</v>
      </c>
      <c r="J15" s="18">
        <v>0</v>
      </c>
      <c r="K15" s="18">
        <v>0</v>
      </c>
      <c r="L15" s="18">
        <v>0</v>
      </c>
      <c r="M15" s="18">
        <v>0</v>
      </c>
      <c r="N15" s="18">
        <v>0</v>
      </c>
      <c r="O15" s="18">
        <v>0</v>
      </c>
      <c r="P15" s="18">
        <v>0</v>
      </c>
      <c r="Q15" s="18">
        <v>0</v>
      </c>
      <c r="R15" s="18">
        <v>0</v>
      </c>
      <c r="S15" s="18">
        <v>0</v>
      </c>
      <c r="T15" s="18">
        <v>0</v>
      </c>
    </row>
    <row r="16" spans="1:20" ht="19.899999999999999" customHeight="1">
      <c r="A16" s="79" t="s">
        <v>31</v>
      </c>
      <c r="B16" s="79"/>
      <c r="C16" s="17" t="s">
        <v>24</v>
      </c>
      <c r="D16" s="18">
        <v>0</v>
      </c>
      <c r="E16" s="18">
        <v>0</v>
      </c>
      <c r="F16" s="18">
        <v>0</v>
      </c>
      <c r="G16" s="18">
        <v>0</v>
      </c>
      <c r="H16" s="18">
        <v>0</v>
      </c>
      <c r="I16" s="18">
        <v>0</v>
      </c>
      <c r="J16" s="18">
        <v>0</v>
      </c>
      <c r="K16" s="18">
        <v>0</v>
      </c>
      <c r="L16" s="18">
        <v>0</v>
      </c>
      <c r="M16" s="18">
        <v>0</v>
      </c>
      <c r="N16" s="18">
        <v>0</v>
      </c>
      <c r="O16" s="18">
        <v>0</v>
      </c>
      <c r="P16" s="18">
        <v>0</v>
      </c>
      <c r="Q16" s="18">
        <v>0</v>
      </c>
      <c r="R16" s="18">
        <v>0</v>
      </c>
      <c r="S16" s="18">
        <v>0</v>
      </c>
      <c r="T16" s="18">
        <v>0</v>
      </c>
    </row>
    <row r="17" spans="1:20" ht="19.899999999999999" customHeight="1">
      <c r="A17" s="79" t="s">
        <v>32</v>
      </c>
      <c r="B17" s="79"/>
      <c r="C17" s="17" t="s">
        <v>24</v>
      </c>
      <c r="D17" s="18">
        <v>0</v>
      </c>
      <c r="E17" s="18">
        <v>0</v>
      </c>
      <c r="F17" s="18">
        <v>0</v>
      </c>
      <c r="G17" s="18">
        <v>0</v>
      </c>
      <c r="H17" s="18">
        <v>0</v>
      </c>
      <c r="I17" s="18">
        <v>0</v>
      </c>
      <c r="J17" s="18">
        <v>0</v>
      </c>
      <c r="K17" s="18">
        <v>0</v>
      </c>
      <c r="L17" s="18">
        <v>0</v>
      </c>
      <c r="M17" s="18">
        <v>0</v>
      </c>
      <c r="N17" s="18">
        <v>0</v>
      </c>
      <c r="O17" s="18">
        <v>0</v>
      </c>
      <c r="P17" s="18">
        <v>0</v>
      </c>
      <c r="Q17" s="18">
        <v>0</v>
      </c>
      <c r="R17" s="18">
        <v>0</v>
      </c>
      <c r="S17" s="18">
        <v>0</v>
      </c>
      <c r="T17" s="18">
        <v>0</v>
      </c>
    </row>
    <row r="18" spans="1:20" ht="19.899999999999999" customHeight="1">
      <c r="A18" s="80" t="s">
        <v>33</v>
      </c>
      <c r="B18" s="80"/>
      <c r="C18" s="17" t="s">
        <v>24</v>
      </c>
      <c r="D18" s="18">
        <v>0</v>
      </c>
      <c r="E18" s="18">
        <v>0</v>
      </c>
      <c r="F18" s="18">
        <v>0</v>
      </c>
      <c r="G18" s="18">
        <v>0</v>
      </c>
      <c r="H18" s="18">
        <v>0</v>
      </c>
      <c r="I18" s="18">
        <v>0</v>
      </c>
      <c r="J18" s="18">
        <v>0</v>
      </c>
      <c r="K18" s="18">
        <v>0</v>
      </c>
      <c r="L18" s="18">
        <v>0</v>
      </c>
      <c r="M18" s="18">
        <v>0</v>
      </c>
      <c r="N18" s="18">
        <v>0</v>
      </c>
      <c r="O18" s="18">
        <v>0</v>
      </c>
      <c r="P18" s="18">
        <v>0</v>
      </c>
      <c r="Q18" s="18">
        <v>0</v>
      </c>
      <c r="R18" s="18">
        <v>0</v>
      </c>
      <c r="S18" s="18">
        <v>0</v>
      </c>
      <c r="T18" s="18">
        <v>0</v>
      </c>
    </row>
    <row r="19" spans="1:20" ht="19.899999999999999" customHeight="1">
      <c r="A19" s="79" t="s">
        <v>34</v>
      </c>
      <c r="B19" s="79"/>
      <c r="C19" s="17" t="s">
        <v>24</v>
      </c>
      <c r="D19" s="18">
        <v>0</v>
      </c>
      <c r="E19" s="18">
        <v>0</v>
      </c>
      <c r="F19" s="18">
        <v>0</v>
      </c>
      <c r="G19" s="18">
        <v>0</v>
      </c>
      <c r="H19" s="18">
        <v>0</v>
      </c>
      <c r="I19" s="18">
        <v>0</v>
      </c>
      <c r="J19" s="18">
        <v>0</v>
      </c>
      <c r="K19" s="18">
        <v>0</v>
      </c>
      <c r="L19" s="18">
        <v>0</v>
      </c>
      <c r="M19" s="18">
        <v>0</v>
      </c>
      <c r="N19" s="18">
        <v>0</v>
      </c>
      <c r="O19" s="18">
        <v>0</v>
      </c>
      <c r="P19" s="18">
        <v>0</v>
      </c>
      <c r="Q19" s="18">
        <v>0</v>
      </c>
      <c r="R19" s="18">
        <v>0</v>
      </c>
      <c r="S19" s="18">
        <v>0</v>
      </c>
      <c r="T19" s="18">
        <v>0</v>
      </c>
    </row>
    <row r="20" spans="1:20" ht="19.899999999999999" customHeight="1">
      <c r="A20" s="76" t="s">
        <v>35</v>
      </c>
      <c r="B20" s="76"/>
      <c r="C20" s="12" t="s">
        <v>24</v>
      </c>
      <c r="D20" s="13">
        <f t="shared" ref="D20:T20" si="4">SUM(D12:D19)</f>
        <v>554.94000000000005</v>
      </c>
      <c r="E20" s="13">
        <f t="shared" si="4"/>
        <v>554.94000000000005</v>
      </c>
      <c r="F20" s="13">
        <f t="shared" si="4"/>
        <v>554.94000000000005</v>
      </c>
      <c r="G20" s="13">
        <f t="shared" si="4"/>
        <v>554.94000000000005</v>
      </c>
      <c r="H20" s="13">
        <f t="shared" si="4"/>
        <v>554.94000000000005</v>
      </c>
      <c r="I20" s="13">
        <f t="shared" si="4"/>
        <v>554.94000000000005</v>
      </c>
      <c r="J20" s="13">
        <f t="shared" si="4"/>
        <v>554.94000000000005</v>
      </c>
      <c r="K20" s="13">
        <f t="shared" si="4"/>
        <v>554.94000000000005</v>
      </c>
      <c r="L20" s="13">
        <f t="shared" si="4"/>
        <v>554.94000000000005</v>
      </c>
      <c r="M20" s="13">
        <f t="shared" si="4"/>
        <v>554.94000000000005</v>
      </c>
      <c r="N20" s="13">
        <f t="shared" si="4"/>
        <v>554.94000000000005</v>
      </c>
      <c r="O20" s="13">
        <f t="shared" si="4"/>
        <v>554.94000000000005</v>
      </c>
      <c r="P20" s="13">
        <f t="shared" si="4"/>
        <v>554.94000000000005</v>
      </c>
      <c r="Q20" s="13">
        <f t="shared" si="4"/>
        <v>554.94000000000005</v>
      </c>
      <c r="R20" s="13">
        <f t="shared" si="4"/>
        <v>554.94000000000005</v>
      </c>
      <c r="S20" s="13">
        <f t="shared" si="4"/>
        <v>554.94000000000005</v>
      </c>
      <c r="T20" s="13">
        <f t="shared" si="4"/>
        <v>554.94000000000005</v>
      </c>
    </row>
    <row r="21" spans="1:20">
      <c r="A21" s="4"/>
      <c r="B21" s="4"/>
      <c r="C21" s="4"/>
      <c r="D21" s="19"/>
      <c r="E21" s="19"/>
      <c r="F21" s="19"/>
      <c r="G21" s="19"/>
      <c r="H21" s="19"/>
      <c r="I21" s="19"/>
      <c r="J21" s="19"/>
      <c r="K21" s="19"/>
      <c r="L21" s="19"/>
      <c r="M21" s="19"/>
      <c r="N21" s="19"/>
      <c r="O21" s="19"/>
      <c r="P21" s="19"/>
      <c r="Q21" s="19"/>
      <c r="R21" s="19"/>
      <c r="S21" s="19"/>
      <c r="T21" s="19"/>
    </row>
    <row r="22" spans="1:20" ht="57.75" customHeight="1">
      <c r="A22" s="72" t="s">
        <v>36</v>
      </c>
      <c r="B22" s="72"/>
      <c r="C22" s="72"/>
      <c r="D22" s="10" t="str">
        <f t="shared" ref="D22:T22" si="5">D$4</f>
        <v>Arquiteto de Software/MachineLearning/SOA/BigData Senior 
(ARQSOF-02)</v>
      </c>
      <c r="E22" s="10" t="str">
        <f t="shared" si="5"/>
        <v>Analista de Testes/Qualidade Pleno
(ATQ-01)</v>
      </c>
      <c r="F22" s="10" t="str">
        <f t="shared" si="5"/>
        <v>Analista de Testes/Qualidade Senior
(ATQ-02)</v>
      </c>
      <c r="G22" s="10" t="str">
        <f t="shared" si="5"/>
        <v>Desenvolvedor de Software Júnior
(DESENV01)</v>
      </c>
      <c r="H22" s="10" t="str">
        <f t="shared" si="5"/>
        <v>Desenvolvedor de Software Pleno
(DESENV03)</v>
      </c>
      <c r="I22" s="10" t="str">
        <f t="shared" si="5"/>
        <v>Desenvolvedor de Software Sênior
(DESENV03)</v>
      </c>
      <c r="J22" s="10" t="str">
        <f t="shared" si="5"/>
        <v>Analista de Negócios/Requisitos/Processos Pleno
(ANR-02)</v>
      </c>
      <c r="K22" s="10" t="str">
        <f t="shared" si="5"/>
        <v>Analista de Negócios/Requisitos/Processos Senior
(ANR-03)</v>
      </c>
      <c r="L22" s="10" t="str">
        <f t="shared" si="5"/>
        <v>Analista de BI Junior
(ABI-01)</v>
      </c>
      <c r="M22" s="10" t="str">
        <f t="shared" si="5"/>
        <v>Analista de BI Pleno
(ABI-02)</v>
      </c>
      <c r="N22" s="10" t="str">
        <f t="shared" si="5"/>
        <v>Analista de BI Senior
(ABI-03)</v>
      </c>
      <c r="O22" s="10" t="str">
        <f t="shared" si="5"/>
        <v>Administrador de Dados Senior
(ADADOS02)</v>
      </c>
      <c r="P22" s="10" t="str">
        <f t="shared" si="5"/>
        <v>Líder Técnico de Desenvolvimento Senior
(LDESENV)</v>
      </c>
      <c r="Q22" s="10" t="str">
        <f t="shared" si="5"/>
        <v>Scrum Master ou Agilista Senior
(SCRUM)</v>
      </c>
      <c r="R22" s="10" t="str">
        <f t="shared" si="5"/>
        <v>Gerente de Projetos de TI Senior
(GEPRO)</v>
      </c>
      <c r="S22" s="10" t="str">
        <f t="shared" si="5"/>
        <v>Analista de UX/UI
(UX/UI-02)</v>
      </c>
      <c r="T22" s="10" t="str">
        <f t="shared" si="5"/>
        <v>Cientista de Dados
(CDADOS01)</v>
      </c>
    </row>
    <row r="23" spans="1:20" ht="19.899999999999999" customHeight="1">
      <c r="A23" s="3" t="s">
        <v>37</v>
      </c>
      <c r="B23" s="20">
        <v>0</v>
      </c>
      <c r="C23" s="1" t="s">
        <v>24</v>
      </c>
      <c r="D23" s="21">
        <f t="shared" ref="D23:M30" si="6">D$8*$B23</f>
        <v>0</v>
      </c>
      <c r="E23" s="21">
        <f t="shared" si="6"/>
        <v>0</v>
      </c>
      <c r="F23" s="21">
        <f t="shared" si="6"/>
        <v>0</v>
      </c>
      <c r="G23" s="21">
        <f t="shared" si="6"/>
        <v>0</v>
      </c>
      <c r="H23" s="21">
        <f t="shared" si="6"/>
        <v>0</v>
      </c>
      <c r="I23" s="21">
        <f t="shared" si="6"/>
        <v>0</v>
      </c>
      <c r="J23" s="21">
        <f t="shared" si="6"/>
        <v>0</v>
      </c>
      <c r="K23" s="21">
        <f t="shared" si="6"/>
        <v>0</v>
      </c>
      <c r="L23" s="21">
        <f t="shared" si="6"/>
        <v>0</v>
      </c>
      <c r="M23" s="21">
        <f t="shared" si="6"/>
        <v>0</v>
      </c>
      <c r="N23" s="21">
        <f t="shared" ref="N23:T30" si="7">N$8*$B23</f>
        <v>0</v>
      </c>
      <c r="O23" s="21">
        <f t="shared" si="7"/>
        <v>0</v>
      </c>
      <c r="P23" s="21">
        <f t="shared" si="7"/>
        <v>0</v>
      </c>
      <c r="Q23" s="21">
        <f t="shared" si="7"/>
        <v>0</v>
      </c>
      <c r="R23" s="21">
        <f t="shared" si="7"/>
        <v>0</v>
      </c>
      <c r="S23" s="21">
        <f t="shared" si="7"/>
        <v>0</v>
      </c>
      <c r="T23" s="21">
        <f t="shared" si="7"/>
        <v>0</v>
      </c>
    </row>
    <row r="24" spans="1:20" ht="19.899999999999999" customHeight="1">
      <c r="A24" s="3" t="s">
        <v>38</v>
      </c>
      <c r="B24" s="22">
        <v>1.4999999999999999E-2</v>
      </c>
      <c r="C24" s="1" t="s">
        <v>24</v>
      </c>
      <c r="D24" s="23">
        <f t="shared" si="6"/>
        <v>271.26794999999998</v>
      </c>
      <c r="E24" s="23">
        <f t="shared" si="6"/>
        <v>116.93625</v>
      </c>
      <c r="F24" s="23">
        <f t="shared" si="6"/>
        <v>166.2174</v>
      </c>
      <c r="G24" s="23">
        <f t="shared" si="6"/>
        <v>112.79219999999999</v>
      </c>
      <c r="H24" s="23">
        <f t="shared" si="6"/>
        <v>160.16175000000001</v>
      </c>
      <c r="I24" s="23">
        <f t="shared" si="6"/>
        <v>210.25155000000001</v>
      </c>
      <c r="J24" s="23">
        <f t="shared" si="6"/>
        <v>131.1738</v>
      </c>
      <c r="K24" s="23">
        <f t="shared" si="6"/>
        <v>168.41895</v>
      </c>
      <c r="L24" s="23">
        <f t="shared" si="6"/>
        <v>101.25960000000001</v>
      </c>
      <c r="M24" s="23">
        <f t="shared" si="6"/>
        <v>151.65464999999998</v>
      </c>
      <c r="N24" s="23">
        <f t="shared" si="7"/>
        <v>202.45785000000001</v>
      </c>
      <c r="O24" s="23">
        <f t="shared" si="7"/>
        <v>181.73219999999998</v>
      </c>
      <c r="P24" s="23">
        <f t="shared" si="7"/>
        <v>238.52519999999998</v>
      </c>
      <c r="Q24" s="23">
        <f t="shared" si="7"/>
        <v>175.983</v>
      </c>
      <c r="R24" s="23">
        <f t="shared" si="7"/>
        <v>209.24430000000001</v>
      </c>
      <c r="S24" s="23">
        <f t="shared" si="7"/>
        <v>156.94604999999999</v>
      </c>
      <c r="T24" s="23">
        <f t="shared" si="7"/>
        <v>151.65464999999998</v>
      </c>
    </row>
    <row r="25" spans="1:20" ht="19.899999999999999" customHeight="1">
      <c r="A25" s="3" t="s">
        <v>39</v>
      </c>
      <c r="B25" s="22">
        <v>0.01</v>
      </c>
      <c r="C25" s="1" t="s">
        <v>24</v>
      </c>
      <c r="D25" s="23">
        <f t="shared" si="6"/>
        <v>180.84529999999998</v>
      </c>
      <c r="E25" s="23">
        <f t="shared" si="6"/>
        <v>77.957499999999996</v>
      </c>
      <c r="F25" s="23">
        <f t="shared" si="6"/>
        <v>110.8116</v>
      </c>
      <c r="G25" s="23">
        <f t="shared" si="6"/>
        <v>75.194800000000001</v>
      </c>
      <c r="H25" s="23">
        <f t="shared" si="6"/>
        <v>106.7745</v>
      </c>
      <c r="I25" s="23">
        <f t="shared" si="6"/>
        <v>140.1677</v>
      </c>
      <c r="J25" s="23">
        <f t="shared" si="6"/>
        <v>87.449200000000005</v>
      </c>
      <c r="K25" s="23">
        <f t="shared" si="6"/>
        <v>112.27930000000001</v>
      </c>
      <c r="L25" s="23">
        <f t="shared" si="6"/>
        <v>67.506399999999999</v>
      </c>
      <c r="M25" s="23">
        <f t="shared" si="6"/>
        <v>101.1031</v>
      </c>
      <c r="N25" s="23">
        <f t="shared" si="7"/>
        <v>134.97190000000001</v>
      </c>
      <c r="O25" s="23">
        <f t="shared" si="7"/>
        <v>121.15479999999999</v>
      </c>
      <c r="P25" s="23">
        <f t="shared" si="7"/>
        <v>159.01680000000002</v>
      </c>
      <c r="Q25" s="23">
        <f t="shared" si="7"/>
        <v>117.322</v>
      </c>
      <c r="R25" s="23">
        <f t="shared" si="7"/>
        <v>139.49620000000002</v>
      </c>
      <c r="S25" s="23">
        <f t="shared" si="7"/>
        <v>104.6307</v>
      </c>
      <c r="T25" s="23">
        <f t="shared" si="7"/>
        <v>101.1031</v>
      </c>
    </row>
    <row r="26" spans="1:20" ht="19.899999999999999" customHeight="1">
      <c r="A26" s="3" t="s">
        <v>40</v>
      </c>
      <c r="B26" s="22">
        <v>2E-3</v>
      </c>
      <c r="C26" s="1" t="s">
        <v>24</v>
      </c>
      <c r="D26" s="23">
        <f t="shared" si="6"/>
        <v>36.169060000000002</v>
      </c>
      <c r="E26" s="23">
        <f t="shared" si="6"/>
        <v>15.5915</v>
      </c>
      <c r="F26" s="23">
        <f t="shared" si="6"/>
        <v>22.162320000000001</v>
      </c>
      <c r="G26" s="23">
        <f t="shared" si="6"/>
        <v>15.038959999999999</v>
      </c>
      <c r="H26" s="23">
        <f t="shared" si="6"/>
        <v>21.354900000000001</v>
      </c>
      <c r="I26" s="23">
        <f t="shared" si="6"/>
        <v>28.033540000000002</v>
      </c>
      <c r="J26" s="23">
        <f t="shared" si="6"/>
        <v>17.489840000000001</v>
      </c>
      <c r="K26" s="23">
        <f t="shared" si="6"/>
        <v>22.455860000000001</v>
      </c>
      <c r="L26" s="23">
        <f t="shared" si="6"/>
        <v>13.501280000000001</v>
      </c>
      <c r="M26" s="23">
        <f t="shared" si="6"/>
        <v>20.22062</v>
      </c>
      <c r="N26" s="23">
        <f t="shared" si="7"/>
        <v>26.994380000000003</v>
      </c>
      <c r="O26" s="23">
        <f t="shared" si="7"/>
        <v>24.23096</v>
      </c>
      <c r="P26" s="23">
        <f t="shared" si="7"/>
        <v>31.803360000000001</v>
      </c>
      <c r="Q26" s="23">
        <f t="shared" si="7"/>
        <v>23.464400000000001</v>
      </c>
      <c r="R26" s="23">
        <f t="shared" si="7"/>
        <v>27.899240000000002</v>
      </c>
      <c r="S26" s="23">
        <f t="shared" si="7"/>
        <v>20.92614</v>
      </c>
      <c r="T26" s="23">
        <f t="shared" si="7"/>
        <v>20.22062</v>
      </c>
    </row>
    <row r="27" spans="1:20" ht="19.899999999999999" customHeight="1">
      <c r="A27" s="3" t="s">
        <v>41</v>
      </c>
      <c r="B27" s="22">
        <v>2.5000000000000001E-2</v>
      </c>
      <c r="C27" s="1" t="s">
        <v>24</v>
      </c>
      <c r="D27" s="23">
        <f t="shared" si="6"/>
        <v>452.11324999999999</v>
      </c>
      <c r="E27" s="23">
        <f t="shared" si="6"/>
        <v>194.89375000000001</v>
      </c>
      <c r="F27" s="23">
        <f t="shared" si="6"/>
        <v>277.029</v>
      </c>
      <c r="G27" s="23">
        <f t="shared" si="6"/>
        <v>187.98699999999999</v>
      </c>
      <c r="H27" s="23">
        <f t="shared" si="6"/>
        <v>266.93625000000003</v>
      </c>
      <c r="I27" s="23">
        <f t="shared" si="6"/>
        <v>350.41925000000003</v>
      </c>
      <c r="J27" s="23">
        <f t="shared" si="6"/>
        <v>218.62300000000002</v>
      </c>
      <c r="K27" s="23">
        <f t="shared" si="6"/>
        <v>280.69825000000003</v>
      </c>
      <c r="L27" s="23">
        <f t="shared" si="6"/>
        <v>168.76600000000002</v>
      </c>
      <c r="M27" s="23">
        <f t="shared" si="6"/>
        <v>252.75774999999999</v>
      </c>
      <c r="N27" s="23">
        <f t="shared" si="7"/>
        <v>337.42975000000001</v>
      </c>
      <c r="O27" s="23">
        <f t="shared" si="7"/>
        <v>302.887</v>
      </c>
      <c r="P27" s="23">
        <f t="shared" si="7"/>
        <v>397.54200000000003</v>
      </c>
      <c r="Q27" s="23">
        <f t="shared" si="7"/>
        <v>293.30500000000001</v>
      </c>
      <c r="R27" s="23">
        <f t="shared" si="7"/>
        <v>348.74050000000005</v>
      </c>
      <c r="S27" s="23">
        <f t="shared" si="7"/>
        <v>261.57675</v>
      </c>
      <c r="T27" s="23">
        <f t="shared" si="7"/>
        <v>252.75774999999999</v>
      </c>
    </row>
    <row r="28" spans="1:20" ht="19.899999999999999" customHeight="1">
      <c r="A28" s="3" t="s">
        <v>42</v>
      </c>
      <c r="B28" s="22">
        <v>0.08</v>
      </c>
      <c r="C28" s="1" t="s">
        <v>24</v>
      </c>
      <c r="D28" s="23">
        <f t="shared" si="6"/>
        <v>1446.7623999999998</v>
      </c>
      <c r="E28" s="23">
        <f t="shared" si="6"/>
        <v>623.66</v>
      </c>
      <c r="F28" s="23">
        <f t="shared" si="6"/>
        <v>886.49279999999999</v>
      </c>
      <c r="G28" s="23">
        <f t="shared" si="6"/>
        <v>601.55840000000001</v>
      </c>
      <c r="H28" s="23">
        <f t="shared" si="6"/>
        <v>854.19600000000003</v>
      </c>
      <c r="I28" s="23">
        <f t="shared" si="6"/>
        <v>1121.3416</v>
      </c>
      <c r="J28" s="23">
        <f t="shared" si="6"/>
        <v>699.59360000000004</v>
      </c>
      <c r="K28" s="23">
        <f t="shared" si="6"/>
        <v>898.23440000000005</v>
      </c>
      <c r="L28" s="23">
        <f t="shared" si="6"/>
        <v>540.05119999999999</v>
      </c>
      <c r="M28" s="23">
        <f t="shared" si="6"/>
        <v>808.82479999999998</v>
      </c>
      <c r="N28" s="23">
        <f t="shared" si="7"/>
        <v>1079.7752</v>
      </c>
      <c r="O28" s="23">
        <f t="shared" si="7"/>
        <v>969.23839999999996</v>
      </c>
      <c r="P28" s="23">
        <f t="shared" si="7"/>
        <v>1272.1344000000001</v>
      </c>
      <c r="Q28" s="23">
        <f t="shared" si="7"/>
        <v>938.57600000000002</v>
      </c>
      <c r="R28" s="23">
        <f t="shared" si="7"/>
        <v>1115.9696000000001</v>
      </c>
      <c r="S28" s="23">
        <f t="shared" si="7"/>
        <v>837.04560000000004</v>
      </c>
      <c r="T28" s="23">
        <f t="shared" si="7"/>
        <v>808.82479999999998</v>
      </c>
    </row>
    <row r="29" spans="1:20" ht="30.6" customHeight="1">
      <c r="A29" s="3" t="s">
        <v>43</v>
      </c>
      <c r="B29" s="20">
        <v>5.0000000000000001E-3</v>
      </c>
      <c r="C29" s="1" t="s">
        <v>24</v>
      </c>
      <c r="D29" s="23">
        <f t="shared" si="6"/>
        <v>90.42264999999999</v>
      </c>
      <c r="E29" s="23">
        <f t="shared" si="6"/>
        <v>38.978749999999998</v>
      </c>
      <c r="F29" s="23">
        <f t="shared" si="6"/>
        <v>55.405799999999999</v>
      </c>
      <c r="G29" s="23">
        <f t="shared" si="6"/>
        <v>37.5974</v>
      </c>
      <c r="H29" s="23">
        <f t="shared" si="6"/>
        <v>53.387250000000002</v>
      </c>
      <c r="I29" s="23">
        <f t="shared" si="6"/>
        <v>70.083849999999998</v>
      </c>
      <c r="J29" s="23">
        <f t="shared" si="6"/>
        <v>43.724600000000002</v>
      </c>
      <c r="K29" s="23">
        <f t="shared" si="6"/>
        <v>56.139650000000003</v>
      </c>
      <c r="L29" s="23">
        <f t="shared" si="6"/>
        <v>33.7532</v>
      </c>
      <c r="M29" s="23">
        <f t="shared" si="6"/>
        <v>50.551549999999999</v>
      </c>
      <c r="N29" s="23">
        <f t="shared" si="7"/>
        <v>67.485950000000003</v>
      </c>
      <c r="O29" s="23">
        <f t="shared" si="7"/>
        <v>60.577399999999997</v>
      </c>
      <c r="P29" s="23">
        <f t="shared" si="7"/>
        <v>79.508400000000009</v>
      </c>
      <c r="Q29" s="23">
        <f t="shared" si="7"/>
        <v>58.661000000000001</v>
      </c>
      <c r="R29" s="23">
        <f t="shared" si="7"/>
        <v>69.748100000000008</v>
      </c>
      <c r="S29" s="23">
        <f t="shared" si="7"/>
        <v>52.315350000000002</v>
      </c>
      <c r="T29" s="23">
        <f t="shared" si="7"/>
        <v>50.551549999999999</v>
      </c>
    </row>
    <row r="30" spans="1:20" ht="19.899999999999999" customHeight="1">
      <c r="A30" s="3" t="s">
        <v>44</v>
      </c>
      <c r="B30" s="22">
        <v>6.0000000000000001E-3</v>
      </c>
      <c r="C30" s="1" t="s">
        <v>24</v>
      </c>
      <c r="D30" s="23">
        <f t="shared" si="6"/>
        <v>108.50717999999999</v>
      </c>
      <c r="E30" s="23">
        <f t="shared" si="6"/>
        <v>46.774500000000003</v>
      </c>
      <c r="F30" s="23">
        <f t="shared" si="6"/>
        <v>66.486959999999996</v>
      </c>
      <c r="G30" s="23">
        <f t="shared" si="6"/>
        <v>45.116879999999995</v>
      </c>
      <c r="H30" s="23">
        <f t="shared" si="6"/>
        <v>64.064700000000002</v>
      </c>
      <c r="I30" s="23">
        <f t="shared" si="6"/>
        <v>84.100620000000006</v>
      </c>
      <c r="J30" s="23">
        <f t="shared" si="6"/>
        <v>52.469520000000003</v>
      </c>
      <c r="K30" s="23">
        <f t="shared" si="6"/>
        <v>67.367580000000004</v>
      </c>
      <c r="L30" s="23">
        <f t="shared" si="6"/>
        <v>40.503840000000004</v>
      </c>
      <c r="M30" s="23">
        <f t="shared" si="6"/>
        <v>60.661859999999997</v>
      </c>
      <c r="N30" s="23">
        <f t="shared" si="7"/>
        <v>80.983140000000006</v>
      </c>
      <c r="O30" s="23">
        <f t="shared" si="7"/>
        <v>72.692880000000002</v>
      </c>
      <c r="P30" s="23">
        <f t="shared" si="7"/>
        <v>95.410080000000008</v>
      </c>
      <c r="Q30" s="23">
        <f t="shared" si="7"/>
        <v>70.393200000000007</v>
      </c>
      <c r="R30" s="23">
        <f t="shared" si="7"/>
        <v>83.697720000000004</v>
      </c>
      <c r="S30" s="23">
        <f t="shared" si="7"/>
        <v>62.778419999999997</v>
      </c>
      <c r="T30" s="23">
        <f t="shared" si="7"/>
        <v>60.661859999999997</v>
      </c>
    </row>
    <row r="31" spans="1:20" ht="19.899999999999999" customHeight="1">
      <c r="A31" s="2" t="s">
        <v>45</v>
      </c>
      <c r="B31" s="24">
        <f>SUM(B23:B30)</f>
        <v>0.14300000000000002</v>
      </c>
      <c r="C31" s="12" t="s">
        <v>24</v>
      </c>
      <c r="D31" s="25">
        <f t="shared" ref="D31:T31" si="8">SUM(D23:D30)</f>
        <v>2586.0877899999996</v>
      </c>
      <c r="E31" s="25">
        <f t="shared" si="8"/>
        <v>1114.79225</v>
      </c>
      <c r="F31" s="25">
        <f t="shared" si="8"/>
        <v>1584.6058799999998</v>
      </c>
      <c r="G31" s="25">
        <f t="shared" si="8"/>
        <v>1075.2856400000001</v>
      </c>
      <c r="H31" s="25">
        <f t="shared" si="8"/>
        <v>1526.87535</v>
      </c>
      <c r="I31" s="25">
        <f t="shared" si="8"/>
        <v>2004.3981099999999</v>
      </c>
      <c r="J31" s="25">
        <f t="shared" si="8"/>
        <v>1250.5235600000001</v>
      </c>
      <c r="K31" s="25">
        <f t="shared" si="8"/>
        <v>1605.5939900000003</v>
      </c>
      <c r="L31" s="25">
        <f t="shared" si="8"/>
        <v>965.34151999999995</v>
      </c>
      <c r="M31" s="25">
        <f t="shared" si="8"/>
        <v>1445.7743299999997</v>
      </c>
      <c r="N31" s="25">
        <f t="shared" si="8"/>
        <v>1930.0981700000002</v>
      </c>
      <c r="O31" s="25">
        <f t="shared" si="8"/>
        <v>1732.5136399999999</v>
      </c>
      <c r="P31" s="25">
        <f t="shared" si="8"/>
        <v>2273.9402400000004</v>
      </c>
      <c r="Q31" s="25">
        <f t="shared" si="8"/>
        <v>1677.7046</v>
      </c>
      <c r="R31" s="25">
        <f t="shared" si="8"/>
        <v>1994.7956600000002</v>
      </c>
      <c r="S31" s="25">
        <f t="shared" si="8"/>
        <v>1496.21901</v>
      </c>
      <c r="T31" s="25">
        <f t="shared" si="8"/>
        <v>1445.7743299999997</v>
      </c>
    </row>
    <row r="32" spans="1:20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</row>
    <row r="33" spans="1:20" ht="55.5" customHeight="1">
      <c r="A33" s="72" t="s">
        <v>46</v>
      </c>
      <c r="B33" s="72"/>
      <c r="C33" s="72"/>
      <c r="D33" s="10" t="str">
        <f t="shared" ref="D33:T33" si="9">D$4</f>
        <v>Arquiteto de Software/MachineLearning/SOA/BigData Senior 
(ARQSOF-02)</v>
      </c>
      <c r="E33" s="10" t="str">
        <f t="shared" si="9"/>
        <v>Analista de Testes/Qualidade Pleno
(ATQ-01)</v>
      </c>
      <c r="F33" s="10" t="str">
        <f t="shared" si="9"/>
        <v>Analista de Testes/Qualidade Senior
(ATQ-02)</v>
      </c>
      <c r="G33" s="10" t="str">
        <f t="shared" si="9"/>
        <v>Desenvolvedor de Software Júnior
(DESENV01)</v>
      </c>
      <c r="H33" s="10" t="str">
        <f t="shared" si="9"/>
        <v>Desenvolvedor de Software Pleno
(DESENV03)</v>
      </c>
      <c r="I33" s="10" t="str">
        <f t="shared" si="9"/>
        <v>Desenvolvedor de Software Sênior
(DESENV03)</v>
      </c>
      <c r="J33" s="10" t="str">
        <f t="shared" si="9"/>
        <v>Analista de Negócios/Requisitos/Processos Pleno
(ANR-02)</v>
      </c>
      <c r="K33" s="10" t="str">
        <f t="shared" si="9"/>
        <v>Analista de Negócios/Requisitos/Processos Senior
(ANR-03)</v>
      </c>
      <c r="L33" s="10" t="str">
        <f t="shared" si="9"/>
        <v>Analista de BI Junior
(ABI-01)</v>
      </c>
      <c r="M33" s="10" t="str">
        <f t="shared" si="9"/>
        <v>Analista de BI Pleno
(ABI-02)</v>
      </c>
      <c r="N33" s="10" t="str">
        <f t="shared" si="9"/>
        <v>Analista de BI Senior
(ABI-03)</v>
      </c>
      <c r="O33" s="10" t="str">
        <f t="shared" si="9"/>
        <v>Administrador de Dados Senior
(ADADOS02)</v>
      </c>
      <c r="P33" s="10" t="str">
        <f t="shared" si="9"/>
        <v>Líder Técnico de Desenvolvimento Senior
(LDESENV)</v>
      </c>
      <c r="Q33" s="10" t="str">
        <f t="shared" si="9"/>
        <v>Scrum Master ou Agilista Senior
(SCRUM)</v>
      </c>
      <c r="R33" s="10" t="str">
        <f t="shared" si="9"/>
        <v>Gerente de Projetos de TI Senior
(GEPRO)</v>
      </c>
      <c r="S33" s="10" t="str">
        <f t="shared" si="9"/>
        <v>Analista de UX/UI
(UX/UI-02)</v>
      </c>
      <c r="T33" s="10" t="str">
        <f t="shared" si="9"/>
        <v>Cientista de Dados
(CDADOS01)</v>
      </c>
    </row>
    <row r="34" spans="1:20" ht="19.899999999999999" customHeight="1">
      <c r="A34" s="3" t="s">
        <v>47</v>
      </c>
      <c r="B34" s="26">
        <v>0</v>
      </c>
      <c r="C34" s="1" t="s">
        <v>24</v>
      </c>
      <c r="D34" s="21">
        <f t="shared" ref="D34:M41" si="10">D$8*$B34</f>
        <v>0</v>
      </c>
      <c r="E34" s="21">
        <f t="shared" si="10"/>
        <v>0</v>
      </c>
      <c r="F34" s="21">
        <f t="shared" si="10"/>
        <v>0</v>
      </c>
      <c r="G34" s="21">
        <f t="shared" si="10"/>
        <v>0</v>
      </c>
      <c r="H34" s="21">
        <f t="shared" si="10"/>
        <v>0</v>
      </c>
      <c r="I34" s="21">
        <f t="shared" si="10"/>
        <v>0</v>
      </c>
      <c r="J34" s="21">
        <f t="shared" si="10"/>
        <v>0</v>
      </c>
      <c r="K34" s="21">
        <f t="shared" si="10"/>
        <v>0</v>
      </c>
      <c r="L34" s="21">
        <f t="shared" si="10"/>
        <v>0</v>
      </c>
      <c r="M34" s="21">
        <f t="shared" si="10"/>
        <v>0</v>
      </c>
      <c r="N34" s="21">
        <f t="shared" ref="N34:T41" si="11">N$8*$B34</f>
        <v>0</v>
      </c>
      <c r="O34" s="21">
        <f t="shared" si="11"/>
        <v>0</v>
      </c>
      <c r="P34" s="21">
        <f t="shared" si="11"/>
        <v>0</v>
      </c>
      <c r="Q34" s="21">
        <f t="shared" si="11"/>
        <v>0</v>
      </c>
      <c r="R34" s="21">
        <f t="shared" si="11"/>
        <v>0</v>
      </c>
      <c r="S34" s="21">
        <f t="shared" si="11"/>
        <v>0</v>
      </c>
      <c r="T34" s="21">
        <f t="shared" si="11"/>
        <v>0</v>
      </c>
    </row>
    <row r="35" spans="1:20" ht="19.899999999999999" customHeight="1">
      <c r="A35" s="3" t="s">
        <v>48</v>
      </c>
      <c r="B35" s="26">
        <v>1E-4</v>
      </c>
      <c r="C35" s="1" t="s">
        <v>24</v>
      </c>
      <c r="D35" s="23">
        <f t="shared" si="10"/>
        <v>1.8084529999999999</v>
      </c>
      <c r="E35" s="23">
        <f t="shared" si="10"/>
        <v>0.77957500000000002</v>
      </c>
      <c r="F35" s="23">
        <f t="shared" si="10"/>
        <v>1.1081160000000001</v>
      </c>
      <c r="G35" s="23">
        <f t="shared" si="10"/>
        <v>0.75194799999999995</v>
      </c>
      <c r="H35" s="23">
        <f t="shared" si="10"/>
        <v>1.0677450000000002</v>
      </c>
      <c r="I35" s="23">
        <f t="shared" si="10"/>
        <v>1.4016770000000001</v>
      </c>
      <c r="J35" s="23">
        <f t="shared" si="10"/>
        <v>0.87449200000000005</v>
      </c>
      <c r="K35" s="23">
        <f t="shared" si="10"/>
        <v>1.1227930000000002</v>
      </c>
      <c r="L35" s="23">
        <f t="shared" si="10"/>
        <v>0.67506400000000011</v>
      </c>
      <c r="M35" s="23">
        <f t="shared" si="10"/>
        <v>1.011031</v>
      </c>
      <c r="N35" s="23">
        <f t="shared" si="11"/>
        <v>1.3497190000000001</v>
      </c>
      <c r="O35" s="23">
        <f t="shared" si="11"/>
        <v>1.2115480000000001</v>
      </c>
      <c r="P35" s="23">
        <f t="shared" si="11"/>
        <v>1.590168</v>
      </c>
      <c r="Q35" s="23">
        <f t="shared" si="11"/>
        <v>1.1732200000000002</v>
      </c>
      <c r="R35" s="23">
        <f t="shared" si="11"/>
        <v>1.3949620000000003</v>
      </c>
      <c r="S35" s="23">
        <f t="shared" si="11"/>
        <v>1.0463070000000001</v>
      </c>
      <c r="T35" s="23">
        <f t="shared" si="11"/>
        <v>1.011031</v>
      </c>
    </row>
    <row r="36" spans="1:20" ht="32.1" customHeight="1">
      <c r="A36" s="3" t="s">
        <v>49</v>
      </c>
      <c r="B36" s="26">
        <v>1E-4</v>
      </c>
      <c r="C36" s="1" t="s">
        <v>24</v>
      </c>
      <c r="D36" s="23">
        <f t="shared" si="10"/>
        <v>1.8084529999999999</v>
      </c>
      <c r="E36" s="23">
        <f t="shared" si="10"/>
        <v>0.77957500000000002</v>
      </c>
      <c r="F36" s="23">
        <f t="shared" si="10"/>
        <v>1.1081160000000001</v>
      </c>
      <c r="G36" s="23">
        <f t="shared" si="10"/>
        <v>0.75194799999999995</v>
      </c>
      <c r="H36" s="23">
        <f t="shared" si="10"/>
        <v>1.0677450000000002</v>
      </c>
      <c r="I36" s="23">
        <f t="shared" si="10"/>
        <v>1.4016770000000001</v>
      </c>
      <c r="J36" s="23">
        <f t="shared" si="10"/>
        <v>0.87449200000000005</v>
      </c>
      <c r="K36" s="23">
        <f t="shared" si="10"/>
        <v>1.1227930000000002</v>
      </c>
      <c r="L36" s="23">
        <f t="shared" si="10"/>
        <v>0.67506400000000011</v>
      </c>
      <c r="M36" s="23">
        <f t="shared" si="10"/>
        <v>1.011031</v>
      </c>
      <c r="N36" s="23">
        <f t="shared" si="11"/>
        <v>1.3497190000000001</v>
      </c>
      <c r="O36" s="23">
        <f t="shared" si="11"/>
        <v>1.2115480000000001</v>
      </c>
      <c r="P36" s="23">
        <f t="shared" si="11"/>
        <v>1.590168</v>
      </c>
      <c r="Q36" s="23">
        <f t="shared" si="11"/>
        <v>1.1732200000000002</v>
      </c>
      <c r="R36" s="23">
        <f t="shared" si="11"/>
        <v>1.3949620000000003</v>
      </c>
      <c r="S36" s="23">
        <f t="shared" si="11"/>
        <v>1.0463070000000001</v>
      </c>
      <c r="T36" s="23">
        <f t="shared" si="11"/>
        <v>1.011031</v>
      </c>
    </row>
    <row r="37" spans="1:20" ht="23.1" customHeight="1">
      <c r="A37" s="3" t="s">
        <v>50</v>
      </c>
      <c r="B37" s="27">
        <v>1E-4</v>
      </c>
      <c r="C37" s="1" t="s">
        <v>24</v>
      </c>
      <c r="D37" s="23">
        <f t="shared" si="10"/>
        <v>1.8084529999999999</v>
      </c>
      <c r="E37" s="23">
        <f t="shared" si="10"/>
        <v>0.77957500000000002</v>
      </c>
      <c r="F37" s="23">
        <f t="shared" si="10"/>
        <v>1.1081160000000001</v>
      </c>
      <c r="G37" s="23">
        <f t="shared" si="10"/>
        <v>0.75194799999999995</v>
      </c>
      <c r="H37" s="23">
        <f t="shared" si="10"/>
        <v>1.0677450000000002</v>
      </c>
      <c r="I37" s="23">
        <f t="shared" si="10"/>
        <v>1.4016770000000001</v>
      </c>
      <c r="J37" s="23">
        <f t="shared" si="10"/>
        <v>0.87449200000000005</v>
      </c>
      <c r="K37" s="23">
        <f t="shared" si="10"/>
        <v>1.1227930000000002</v>
      </c>
      <c r="L37" s="23">
        <f t="shared" si="10"/>
        <v>0.67506400000000011</v>
      </c>
      <c r="M37" s="23">
        <f t="shared" si="10"/>
        <v>1.011031</v>
      </c>
      <c r="N37" s="23">
        <f t="shared" si="11"/>
        <v>1.3497190000000001</v>
      </c>
      <c r="O37" s="23">
        <f t="shared" si="11"/>
        <v>1.2115480000000001</v>
      </c>
      <c r="P37" s="23">
        <f t="shared" si="11"/>
        <v>1.590168</v>
      </c>
      <c r="Q37" s="23">
        <f t="shared" si="11"/>
        <v>1.1732200000000002</v>
      </c>
      <c r="R37" s="23">
        <f t="shared" si="11"/>
        <v>1.3949620000000003</v>
      </c>
      <c r="S37" s="23">
        <f t="shared" si="11"/>
        <v>1.0463070000000001</v>
      </c>
      <c r="T37" s="23">
        <f t="shared" si="11"/>
        <v>1.011031</v>
      </c>
    </row>
    <row r="38" spans="1:20" ht="19.899999999999999" customHeight="1">
      <c r="A38" s="3" t="s">
        <v>51</v>
      </c>
      <c r="B38" s="26">
        <v>1E-4</v>
      </c>
      <c r="C38" s="1" t="s">
        <v>24</v>
      </c>
      <c r="D38" s="23">
        <f t="shared" si="10"/>
        <v>1.8084529999999999</v>
      </c>
      <c r="E38" s="23">
        <f t="shared" si="10"/>
        <v>0.77957500000000002</v>
      </c>
      <c r="F38" s="23">
        <f t="shared" si="10"/>
        <v>1.1081160000000001</v>
      </c>
      <c r="G38" s="23">
        <f t="shared" si="10"/>
        <v>0.75194799999999995</v>
      </c>
      <c r="H38" s="23">
        <f t="shared" si="10"/>
        <v>1.0677450000000002</v>
      </c>
      <c r="I38" s="23">
        <f t="shared" si="10"/>
        <v>1.4016770000000001</v>
      </c>
      <c r="J38" s="23">
        <f t="shared" si="10"/>
        <v>0.87449200000000005</v>
      </c>
      <c r="K38" s="23">
        <f t="shared" si="10"/>
        <v>1.1227930000000002</v>
      </c>
      <c r="L38" s="23">
        <f t="shared" si="10"/>
        <v>0.67506400000000011</v>
      </c>
      <c r="M38" s="23">
        <f t="shared" si="10"/>
        <v>1.011031</v>
      </c>
      <c r="N38" s="23">
        <f t="shared" si="11"/>
        <v>1.3497190000000001</v>
      </c>
      <c r="O38" s="23">
        <f t="shared" si="11"/>
        <v>1.2115480000000001</v>
      </c>
      <c r="P38" s="23">
        <f t="shared" si="11"/>
        <v>1.590168</v>
      </c>
      <c r="Q38" s="23">
        <f t="shared" si="11"/>
        <v>1.1732200000000002</v>
      </c>
      <c r="R38" s="23">
        <f t="shared" si="11"/>
        <v>1.3949620000000003</v>
      </c>
      <c r="S38" s="23">
        <f t="shared" si="11"/>
        <v>1.0463070000000001</v>
      </c>
      <c r="T38" s="23">
        <f t="shared" si="11"/>
        <v>1.011031</v>
      </c>
    </row>
    <row r="39" spans="1:20" ht="19.899999999999999" customHeight="1">
      <c r="A39" s="3" t="s">
        <v>52</v>
      </c>
      <c r="B39" s="26">
        <v>0</v>
      </c>
      <c r="C39" s="1" t="s">
        <v>24</v>
      </c>
      <c r="D39" s="28">
        <f t="shared" si="10"/>
        <v>0</v>
      </c>
      <c r="E39" s="28">
        <f t="shared" si="10"/>
        <v>0</v>
      </c>
      <c r="F39" s="28">
        <f t="shared" si="10"/>
        <v>0</v>
      </c>
      <c r="G39" s="28">
        <f t="shared" si="10"/>
        <v>0</v>
      </c>
      <c r="H39" s="28">
        <f t="shared" si="10"/>
        <v>0</v>
      </c>
      <c r="I39" s="28">
        <f t="shared" si="10"/>
        <v>0</v>
      </c>
      <c r="J39" s="28">
        <f t="shared" si="10"/>
        <v>0</v>
      </c>
      <c r="K39" s="28">
        <f t="shared" si="10"/>
        <v>0</v>
      </c>
      <c r="L39" s="28">
        <f t="shared" si="10"/>
        <v>0</v>
      </c>
      <c r="M39" s="28">
        <f t="shared" si="10"/>
        <v>0</v>
      </c>
      <c r="N39" s="28">
        <f t="shared" si="11"/>
        <v>0</v>
      </c>
      <c r="O39" s="28">
        <f t="shared" si="11"/>
        <v>0</v>
      </c>
      <c r="P39" s="28">
        <f t="shared" si="11"/>
        <v>0</v>
      </c>
      <c r="Q39" s="28">
        <f t="shared" si="11"/>
        <v>0</v>
      </c>
      <c r="R39" s="28">
        <f t="shared" si="11"/>
        <v>0</v>
      </c>
      <c r="S39" s="28">
        <f t="shared" si="11"/>
        <v>0</v>
      </c>
      <c r="T39" s="28">
        <f t="shared" si="11"/>
        <v>0</v>
      </c>
    </row>
    <row r="40" spans="1:20" ht="19.899999999999999" customHeight="1">
      <c r="A40" s="3" t="s">
        <v>53</v>
      </c>
      <c r="B40" s="26">
        <v>1E-4</v>
      </c>
      <c r="C40" s="1" t="s">
        <v>24</v>
      </c>
      <c r="D40" s="23">
        <f t="shared" si="10"/>
        <v>1.8084529999999999</v>
      </c>
      <c r="E40" s="23">
        <f t="shared" si="10"/>
        <v>0.77957500000000002</v>
      </c>
      <c r="F40" s="23">
        <f t="shared" si="10"/>
        <v>1.1081160000000001</v>
      </c>
      <c r="G40" s="23">
        <f t="shared" si="10"/>
        <v>0.75194799999999995</v>
      </c>
      <c r="H40" s="23">
        <f t="shared" si="10"/>
        <v>1.0677450000000002</v>
      </c>
      <c r="I40" s="23">
        <f t="shared" si="10"/>
        <v>1.4016770000000001</v>
      </c>
      <c r="J40" s="23">
        <f t="shared" si="10"/>
        <v>0.87449200000000005</v>
      </c>
      <c r="K40" s="23">
        <f t="shared" si="10"/>
        <v>1.1227930000000002</v>
      </c>
      <c r="L40" s="23">
        <f t="shared" si="10"/>
        <v>0.67506400000000011</v>
      </c>
      <c r="M40" s="23">
        <f t="shared" si="10"/>
        <v>1.011031</v>
      </c>
      <c r="N40" s="23">
        <f t="shared" si="11"/>
        <v>1.3497190000000001</v>
      </c>
      <c r="O40" s="23">
        <f t="shared" si="11"/>
        <v>1.2115480000000001</v>
      </c>
      <c r="P40" s="23">
        <f t="shared" si="11"/>
        <v>1.590168</v>
      </c>
      <c r="Q40" s="23">
        <f t="shared" si="11"/>
        <v>1.1732200000000002</v>
      </c>
      <c r="R40" s="23">
        <f t="shared" si="11"/>
        <v>1.3949620000000003</v>
      </c>
      <c r="S40" s="23">
        <f t="shared" si="11"/>
        <v>1.0463070000000001</v>
      </c>
      <c r="T40" s="23">
        <f t="shared" si="11"/>
        <v>1.011031</v>
      </c>
    </row>
    <row r="41" spans="1:20" ht="19.899999999999999" customHeight="1">
      <c r="A41" s="3" t="s">
        <v>54</v>
      </c>
      <c r="B41" s="27">
        <v>8.3299999999999999E-2</v>
      </c>
      <c r="C41" s="1" t="s">
        <v>24</v>
      </c>
      <c r="D41" s="23">
        <f t="shared" si="10"/>
        <v>1506.4413489999999</v>
      </c>
      <c r="E41" s="23">
        <f t="shared" si="10"/>
        <v>649.38597500000003</v>
      </c>
      <c r="F41" s="23">
        <f t="shared" si="10"/>
        <v>923.06062799999995</v>
      </c>
      <c r="G41" s="23">
        <f t="shared" si="10"/>
        <v>626.37268399999994</v>
      </c>
      <c r="H41" s="23">
        <f t="shared" si="10"/>
        <v>889.43158500000004</v>
      </c>
      <c r="I41" s="23">
        <f t="shared" si="10"/>
        <v>1167.596941</v>
      </c>
      <c r="J41" s="23">
        <f t="shared" si="10"/>
        <v>728.45183599999996</v>
      </c>
      <c r="K41" s="23">
        <f t="shared" si="10"/>
        <v>935.28656899999999</v>
      </c>
      <c r="L41" s="23">
        <f t="shared" si="10"/>
        <v>562.32831199999998</v>
      </c>
      <c r="M41" s="23">
        <f t="shared" si="10"/>
        <v>842.18882299999996</v>
      </c>
      <c r="N41" s="23">
        <f t="shared" si="11"/>
        <v>1124.3159270000001</v>
      </c>
      <c r="O41" s="23">
        <f t="shared" si="11"/>
        <v>1009.219484</v>
      </c>
      <c r="P41" s="23">
        <f t="shared" si="11"/>
        <v>1324.609944</v>
      </c>
      <c r="Q41" s="23">
        <f t="shared" si="11"/>
        <v>977.29226000000006</v>
      </c>
      <c r="R41" s="23">
        <f t="shared" si="11"/>
        <v>1162.003346</v>
      </c>
      <c r="S41" s="23">
        <f t="shared" si="11"/>
        <v>871.57373099999995</v>
      </c>
      <c r="T41" s="23">
        <f t="shared" si="11"/>
        <v>842.18882299999996</v>
      </c>
    </row>
    <row r="42" spans="1:20" ht="19.899999999999999" customHeight="1">
      <c r="A42" s="2" t="s">
        <v>55</v>
      </c>
      <c r="B42" s="29">
        <f>SUM(B34:B41)</f>
        <v>8.3799999999999999E-2</v>
      </c>
      <c r="C42" s="12" t="s">
        <v>24</v>
      </c>
      <c r="D42" s="25">
        <f t="shared" ref="D42:T42" si="12">SUM(D34:D41)</f>
        <v>1515.483614</v>
      </c>
      <c r="E42" s="25">
        <f t="shared" si="12"/>
        <v>653.28385000000003</v>
      </c>
      <c r="F42" s="25">
        <f t="shared" si="12"/>
        <v>928.60120799999993</v>
      </c>
      <c r="G42" s="25">
        <f t="shared" si="12"/>
        <v>630.1324239999999</v>
      </c>
      <c r="H42" s="25">
        <f t="shared" si="12"/>
        <v>894.77030999999999</v>
      </c>
      <c r="I42" s="25">
        <f t="shared" si="12"/>
        <v>1174.6053260000001</v>
      </c>
      <c r="J42" s="25">
        <f t="shared" si="12"/>
        <v>732.824296</v>
      </c>
      <c r="K42" s="25">
        <f t="shared" si="12"/>
        <v>940.90053399999999</v>
      </c>
      <c r="L42" s="25">
        <f t="shared" si="12"/>
        <v>565.70363199999997</v>
      </c>
      <c r="M42" s="25">
        <f t="shared" si="12"/>
        <v>847.24397799999997</v>
      </c>
      <c r="N42" s="25">
        <f t="shared" si="12"/>
        <v>1131.0645220000001</v>
      </c>
      <c r="O42" s="25">
        <f t="shared" si="12"/>
        <v>1015.2772239999999</v>
      </c>
      <c r="P42" s="25">
        <f t="shared" si="12"/>
        <v>1332.560784</v>
      </c>
      <c r="Q42" s="25">
        <f t="shared" si="12"/>
        <v>983.15836000000002</v>
      </c>
      <c r="R42" s="25">
        <f t="shared" si="12"/>
        <v>1168.9781559999999</v>
      </c>
      <c r="S42" s="25">
        <f t="shared" si="12"/>
        <v>876.80526599999996</v>
      </c>
      <c r="T42" s="25">
        <f t="shared" si="12"/>
        <v>847.24397799999997</v>
      </c>
    </row>
    <row r="43" spans="1:20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</row>
    <row r="44" spans="1:20" ht="55.5" customHeight="1">
      <c r="A44" s="72" t="s">
        <v>56</v>
      </c>
      <c r="B44" s="72"/>
      <c r="C44" s="72"/>
      <c r="D44" s="10" t="str">
        <f t="shared" ref="D44:T44" si="13">D$4</f>
        <v>Arquiteto de Software/MachineLearning/SOA/BigData Senior 
(ARQSOF-02)</v>
      </c>
      <c r="E44" s="10" t="str">
        <f t="shared" si="13"/>
        <v>Analista de Testes/Qualidade Pleno
(ATQ-01)</v>
      </c>
      <c r="F44" s="10" t="str">
        <f t="shared" si="13"/>
        <v>Analista de Testes/Qualidade Senior
(ATQ-02)</v>
      </c>
      <c r="G44" s="10" t="str">
        <f t="shared" si="13"/>
        <v>Desenvolvedor de Software Júnior
(DESENV01)</v>
      </c>
      <c r="H44" s="10" t="str">
        <f t="shared" si="13"/>
        <v>Desenvolvedor de Software Pleno
(DESENV03)</v>
      </c>
      <c r="I44" s="10" t="str">
        <f t="shared" si="13"/>
        <v>Desenvolvedor de Software Sênior
(DESENV03)</v>
      </c>
      <c r="J44" s="10" t="str">
        <f t="shared" si="13"/>
        <v>Analista de Negócios/Requisitos/Processos Pleno
(ANR-02)</v>
      </c>
      <c r="K44" s="10" t="str">
        <f t="shared" si="13"/>
        <v>Analista de Negócios/Requisitos/Processos Senior
(ANR-03)</v>
      </c>
      <c r="L44" s="10" t="str">
        <f t="shared" si="13"/>
        <v>Analista de BI Junior
(ABI-01)</v>
      </c>
      <c r="M44" s="10" t="str">
        <f t="shared" si="13"/>
        <v>Analista de BI Pleno
(ABI-02)</v>
      </c>
      <c r="N44" s="10" t="str">
        <f t="shared" si="13"/>
        <v>Analista de BI Senior
(ABI-03)</v>
      </c>
      <c r="O44" s="10" t="str">
        <f t="shared" si="13"/>
        <v>Administrador de Dados Senior
(ADADOS02)</v>
      </c>
      <c r="P44" s="10" t="str">
        <f t="shared" si="13"/>
        <v>Líder Técnico de Desenvolvimento Senior
(LDESENV)</v>
      </c>
      <c r="Q44" s="10" t="str">
        <f t="shared" si="13"/>
        <v>Scrum Master ou Agilista Senior
(SCRUM)</v>
      </c>
      <c r="R44" s="10" t="str">
        <f t="shared" si="13"/>
        <v>Gerente de Projetos de TI Senior
(GEPRO)</v>
      </c>
      <c r="S44" s="10" t="str">
        <f t="shared" si="13"/>
        <v>Analista de UX/UI
(UX/UI-02)</v>
      </c>
      <c r="T44" s="10" t="str">
        <f t="shared" si="13"/>
        <v>Cientista de Dados
(CDADOS01)</v>
      </c>
    </row>
    <row r="45" spans="1:20" ht="36">
      <c r="A45" s="3" t="s">
        <v>57</v>
      </c>
      <c r="B45" s="26">
        <v>2.0000000000000001E-4</v>
      </c>
      <c r="C45" s="1" t="s">
        <v>24</v>
      </c>
      <c r="D45" s="23">
        <f t="shared" ref="D45:M49" si="14">D$8*$B45</f>
        <v>3.6169059999999997</v>
      </c>
      <c r="E45" s="23">
        <f t="shared" si="14"/>
        <v>1.55915</v>
      </c>
      <c r="F45" s="23">
        <f t="shared" si="14"/>
        <v>2.2162320000000002</v>
      </c>
      <c r="G45" s="23">
        <f t="shared" si="14"/>
        <v>1.5038959999999999</v>
      </c>
      <c r="H45" s="23">
        <f t="shared" si="14"/>
        <v>2.1354900000000003</v>
      </c>
      <c r="I45" s="23">
        <f t="shared" si="14"/>
        <v>2.8033540000000001</v>
      </c>
      <c r="J45" s="23">
        <f t="shared" si="14"/>
        <v>1.7489840000000001</v>
      </c>
      <c r="K45" s="23">
        <f t="shared" si="14"/>
        <v>2.2455860000000003</v>
      </c>
      <c r="L45" s="23">
        <f t="shared" si="14"/>
        <v>1.3501280000000002</v>
      </c>
      <c r="M45" s="23">
        <f t="shared" si="14"/>
        <v>2.022062</v>
      </c>
      <c r="N45" s="23">
        <f t="shared" ref="N45:T49" si="15">N$8*$B45</f>
        <v>2.6994380000000002</v>
      </c>
      <c r="O45" s="23">
        <f t="shared" si="15"/>
        <v>2.4230960000000001</v>
      </c>
      <c r="P45" s="23">
        <f t="shared" si="15"/>
        <v>3.1803360000000001</v>
      </c>
      <c r="Q45" s="23">
        <f t="shared" si="15"/>
        <v>2.3464400000000003</v>
      </c>
      <c r="R45" s="23">
        <f t="shared" si="15"/>
        <v>2.7899240000000005</v>
      </c>
      <c r="S45" s="23">
        <f t="shared" si="15"/>
        <v>2.0926140000000002</v>
      </c>
      <c r="T45" s="23">
        <f t="shared" si="15"/>
        <v>2.022062</v>
      </c>
    </row>
    <row r="46" spans="1:20" ht="36">
      <c r="A46" s="3" t="s">
        <v>58</v>
      </c>
      <c r="B46" s="26">
        <v>1E-4</v>
      </c>
      <c r="C46" s="1" t="s">
        <v>24</v>
      </c>
      <c r="D46" s="23">
        <f t="shared" si="14"/>
        <v>1.8084529999999999</v>
      </c>
      <c r="E46" s="23">
        <f t="shared" si="14"/>
        <v>0.77957500000000002</v>
      </c>
      <c r="F46" s="23">
        <f t="shared" si="14"/>
        <v>1.1081160000000001</v>
      </c>
      <c r="G46" s="23">
        <f t="shared" si="14"/>
        <v>0.75194799999999995</v>
      </c>
      <c r="H46" s="23">
        <f t="shared" si="14"/>
        <v>1.0677450000000002</v>
      </c>
      <c r="I46" s="23">
        <f t="shared" si="14"/>
        <v>1.4016770000000001</v>
      </c>
      <c r="J46" s="23">
        <f t="shared" si="14"/>
        <v>0.87449200000000005</v>
      </c>
      <c r="K46" s="23">
        <f t="shared" si="14"/>
        <v>1.1227930000000002</v>
      </c>
      <c r="L46" s="23">
        <f t="shared" si="14"/>
        <v>0.67506400000000011</v>
      </c>
      <c r="M46" s="23">
        <f t="shared" si="14"/>
        <v>1.011031</v>
      </c>
      <c r="N46" s="23">
        <f t="shared" si="15"/>
        <v>1.3497190000000001</v>
      </c>
      <c r="O46" s="23">
        <f t="shared" si="15"/>
        <v>1.2115480000000001</v>
      </c>
      <c r="P46" s="23">
        <f t="shared" si="15"/>
        <v>1.590168</v>
      </c>
      <c r="Q46" s="23">
        <f t="shared" si="15"/>
        <v>1.1732200000000002</v>
      </c>
      <c r="R46" s="23">
        <f t="shared" si="15"/>
        <v>1.3949620000000003</v>
      </c>
      <c r="S46" s="23">
        <f t="shared" si="15"/>
        <v>1.0463070000000001</v>
      </c>
      <c r="T46" s="23">
        <f t="shared" si="15"/>
        <v>1.011031</v>
      </c>
    </row>
    <row r="47" spans="1:20" ht="72">
      <c r="A47" s="3" t="s">
        <v>59</v>
      </c>
      <c r="B47" s="26">
        <v>1.2E-2</v>
      </c>
      <c r="C47" s="1" t="s">
        <v>24</v>
      </c>
      <c r="D47" s="23">
        <f t="shared" si="14"/>
        <v>217.01435999999998</v>
      </c>
      <c r="E47" s="23">
        <f t="shared" si="14"/>
        <v>93.549000000000007</v>
      </c>
      <c r="F47" s="23">
        <f t="shared" si="14"/>
        <v>132.97391999999999</v>
      </c>
      <c r="G47" s="23">
        <f t="shared" si="14"/>
        <v>90.23375999999999</v>
      </c>
      <c r="H47" s="23">
        <f t="shared" si="14"/>
        <v>128.1294</v>
      </c>
      <c r="I47" s="23">
        <f t="shared" si="14"/>
        <v>168.20124000000001</v>
      </c>
      <c r="J47" s="23">
        <f t="shared" si="14"/>
        <v>104.93904000000001</v>
      </c>
      <c r="K47" s="23">
        <f t="shared" si="14"/>
        <v>134.73516000000001</v>
      </c>
      <c r="L47" s="23">
        <f t="shared" si="14"/>
        <v>81.007680000000008</v>
      </c>
      <c r="M47" s="23">
        <f t="shared" si="14"/>
        <v>121.32371999999999</v>
      </c>
      <c r="N47" s="23">
        <f t="shared" si="15"/>
        <v>161.96628000000001</v>
      </c>
      <c r="O47" s="23">
        <f t="shared" si="15"/>
        <v>145.38576</v>
      </c>
      <c r="P47" s="23">
        <f t="shared" si="15"/>
        <v>190.82016000000002</v>
      </c>
      <c r="Q47" s="23">
        <f t="shared" si="15"/>
        <v>140.78640000000001</v>
      </c>
      <c r="R47" s="23">
        <f t="shared" si="15"/>
        <v>167.39544000000001</v>
      </c>
      <c r="S47" s="23">
        <f t="shared" si="15"/>
        <v>125.55683999999999</v>
      </c>
      <c r="T47" s="23">
        <f t="shared" si="15"/>
        <v>121.32371999999999</v>
      </c>
    </row>
    <row r="48" spans="1:20" ht="48">
      <c r="A48" s="3" t="s">
        <v>60</v>
      </c>
      <c r="B48" s="27">
        <v>2.7799999999999998E-2</v>
      </c>
      <c r="C48" s="1" t="s">
        <v>24</v>
      </c>
      <c r="D48" s="23">
        <f t="shared" si="14"/>
        <v>502.74993399999994</v>
      </c>
      <c r="E48" s="23">
        <f t="shared" si="14"/>
        <v>216.72184999999999</v>
      </c>
      <c r="F48" s="23">
        <f t="shared" si="14"/>
        <v>308.05624799999998</v>
      </c>
      <c r="G48" s="23">
        <f t="shared" si="14"/>
        <v>209.04154399999999</v>
      </c>
      <c r="H48" s="23">
        <f t="shared" si="14"/>
        <v>296.83310999999998</v>
      </c>
      <c r="I48" s="23">
        <f t="shared" si="14"/>
        <v>389.66620599999999</v>
      </c>
      <c r="J48" s="23">
        <f t="shared" si="14"/>
        <v>243.10877599999998</v>
      </c>
      <c r="K48" s="23">
        <f t="shared" si="14"/>
        <v>312.13645400000001</v>
      </c>
      <c r="L48" s="23">
        <f t="shared" si="14"/>
        <v>187.66779199999999</v>
      </c>
      <c r="M48" s="23">
        <f t="shared" si="14"/>
        <v>281.06661799999995</v>
      </c>
      <c r="N48" s="23">
        <f t="shared" si="15"/>
        <v>375.22188199999999</v>
      </c>
      <c r="O48" s="23">
        <f t="shared" si="15"/>
        <v>336.81034399999999</v>
      </c>
      <c r="P48" s="23">
        <f t="shared" si="15"/>
        <v>442.06670399999996</v>
      </c>
      <c r="Q48" s="23">
        <f t="shared" si="15"/>
        <v>326.15516000000002</v>
      </c>
      <c r="R48" s="23">
        <f t="shared" si="15"/>
        <v>387.79943600000001</v>
      </c>
      <c r="S48" s="23">
        <f t="shared" si="15"/>
        <v>290.87334599999997</v>
      </c>
      <c r="T48" s="23">
        <f t="shared" si="15"/>
        <v>281.06661799999995</v>
      </c>
    </row>
    <row r="49" spans="1:20" ht="72">
      <c r="A49" s="3" t="s">
        <v>61</v>
      </c>
      <c r="B49" s="30">
        <v>2.0000000000000001E-4</v>
      </c>
      <c r="C49" s="1" t="s">
        <v>24</v>
      </c>
      <c r="D49" s="23">
        <f t="shared" si="14"/>
        <v>3.6169059999999997</v>
      </c>
      <c r="E49" s="23">
        <f t="shared" si="14"/>
        <v>1.55915</v>
      </c>
      <c r="F49" s="23">
        <f t="shared" si="14"/>
        <v>2.2162320000000002</v>
      </c>
      <c r="G49" s="23">
        <f t="shared" si="14"/>
        <v>1.5038959999999999</v>
      </c>
      <c r="H49" s="23">
        <f t="shared" si="14"/>
        <v>2.1354900000000003</v>
      </c>
      <c r="I49" s="23">
        <f t="shared" si="14"/>
        <v>2.8033540000000001</v>
      </c>
      <c r="J49" s="23">
        <f t="shared" si="14"/>
        <v>1.7489840000000001</v>
      </c>
      <c r="K49" s="23">
        <f t="shared" si="14"/>
        <v>2.2455860000000003</v>
      </c>
      <c r="L49" s="23">
        <f t="shared" si="14"/>
        <v>1.3501280000000002</v>
      </c>
      <c r="M49" s="23">
        <f t="shared" si="14"/>
        <v>2.022062</v>
      </c>
      <c r="N49" s="23">
        <f t="shared" si="15"/>
        <v>2.6994380000000002</v>
      </c>
      <c r="O49" s="23">
        <f t="shared" si="15"/>
        <v>2.4230960000000001</v>
      </c>
      <c r="P49" s="23">
        <f t="shared" si="15"/>
        <v>3.1803360000000001</v>
      </c>
      <c r="Q49" s="23">
        <f t="shared" si="15"/>
        <v>2.3464400000000003</v>
      </c>
      <c r="R49" s="23">
        <f t="shared" si="15"/>
        <v>2.7899240000000005</v>
      </c>
      <c r="S49" s="23">
        <f t="shared" si="15"/>
        <v>2.0926140000000002</v>
      </c>
      <c r="T49" s="23">
        <f t="shared" si="15"/>
        <v>2.022062</v>
      </c>
    </row>
    <row r="50" spans="1:20" ht="24">
      <c r="A50" s="2" t="s">
        <v>62</v>
      </c>
      <c r="B50" s="24">
        <f>SUM(B45:B49)</f>
        <v>4.0299999999999996E-2</v>
      </c>
      <c r="C50" s="12" t="s">
        <v>24</v>
      </c>
      <c r="D50" s="25">
        <f t="shared" ref="D50:T50" si="16">SUM(D45:D49)</f>
        <v>728.80655899999988</v>
      </c>
      <c r="E50" s="25">
        <f t="shared" si="16"/>
        <v>314.16872499999999</v>
      </c>
      <c r="F50" s="25">
        <f t="shared" si="16"/>
        <v>446.57074799999998</v>
      </c>
      <c r="G50" s="25">
        <f t="shared" si="16"/>
        <v>303.03504399999997</v>
      </c>
      <c r="H50" s="25">
        <f t="shared" si="16"/>
        <v>430.30123500000002</v>
      </c>
      <c r="I50" s="25">
        <f t="shared" si="16"/>
        <v>564.87583099999995</v>
      </c>
      <c r="J50" s="25">
        <f t="shared" si="16"/>
        <v>352.420276</v>
      </c>
      <c r="K50" s="25">
        <f t="shared" si="16"/>
        <v>452.48557900000003</v>
      </c>
      <c r="L50" s="25">
        <f t="shared" si="16"/>
        <v>272.050792</v>
      </c>
      <c r="M50" s="25">
        <f t="shared" si="16"/>
        <v>407.44549299999994</v>
      </c>
      <c r="N50" s="25">
        <f t="shared" si="16"/>
        <v>543.93675700000006</v>
      </c>
      <c r="O50" s="25">
        <f t="shared" si="16"/>
        <v>488.25384399999996</v>
      </c>
      <c r="P50" s="25">
        <f t="shared" si="16"/>
        <v>640.83770399999992</v>
      </c>
      <c r="Q50" s="25">
        <f t="shared" si="16"/>
        <v>472.80766</v>
      </c>
      <c r="R50" s="25">
        <f t="shared" si="16"/>
        <v>562.16968600000007</v>
      </c>
      <c r="S50" s="25">
        <f t="shared" si="16"/>
        <v>421.661721</v>
      </c>
      <c r="T50" s="25">
        <f t="shared" si="16"/>
        <v>407.44549299999994</v>
      </c>
    </row>
    <row r="51" spans="1:20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</row>
    <row r="52" spans="1:20" ht="64.349999999999994" customHeight="1">
      <c r="A52" s="72" t="s">
        <v>63</v>
      </c>
      <c r="B52" s="72"/>
      <c r="C52" s="72"/>
      <c r="D52" s="10" t="str">
        <f t="shared" ref="D52:T52" si="17">D44</f>
        <v>Arquiteto de Software/MachineLearning/SOA/BigData Senior 
(ARQSOF-02)</v>
      </c>
      <c r="E52" s="10" t="str">
        <f t="shared" si="17"/>
        <v>Analista de Testes/Qualidade Pleno
(ATQ-01)</v>
      </c>
      <c r="F52" s="10" t="str">
        <f t="shared" si="17"/>
        <v>Analista de Testes/Qualidade Senior
(ATQ-02)</v>
      </c>
      <c r="G52" s="10" t="str">
        <f t="shared" si="17"/>
        <v>Desenvolvedor de Software Júnior
(DESENV01)</v>
      </c>
      <c r="H52" s="10" t="str">
        <f t="shared" si="17"/>
        <v>Desenvolvedor de Software Pleno
(DESENV03)</v>
      </c>
      <c r="I52" s="10" t="str">
        <f t="shared" si="17"/>
        <v>Desenvolvedor de Software Sênior
(DESENV03)</v>
      </c>
      <c r="J52" s="10" t="str">
        <f t="shared" si="17"/>
        <v>Analista de Negócios/Requisitos/Processos Pleno
(ANR-02)</v>
      </c>
      <c r="K52" s="10" t="str">
        <f t="shared" si="17"/>
        <v>Analista de Negócios/Requisitos/Processos Senior
(ANR-03)</v>
      </c>
      <c r="L52" s="10" t="str">
        <f t="shared" si="17"/>
        <v>Analista de BI Junior
(ABI-01)</v>
      </c>
      <c r="M52" s="10" t="str">
        <f t="shared" si="17"/>
        <v>Analista de BI Pleno
(ABI-02)</v>
      </c>
      <c r="N52" s="10" t="str">
        <f t="shared" si="17"/>
        <v>Analista de BI Senior
(ABI-03)</v>
      </c>
      <c r="O52" s="10" t="str">
        <f t="shared" si="17"/>
        <v>Administrador de Dados Senior
(ADADOS02)</v>
      </c>
      <c r="P52" s="10" t="str">
        <f t="shared" si="17"/>
        <v>Líder Técnico de Desenvolvimento Senior
(LDESENV)</v>
      </c>
      <c r="Q52" s="10" t="str">
        <f t="shared" si="17"/>
        <v>Scrum Master ou Agilista Senior
(SCRUM)</v>
      </c>
      <c r="R52" s="10" t="str">
        <f t="shared" si="17"/>
        <v>Gerente de Projetos de TI Senior
(GEPRO)</v>
      </c>
      <c r="S52" s="10" t="str">
        <f t="shared" si="17"/>
        <v>Analista de UX/UI
(UX/UI-02)</v>
      </c>
      <c r="T52" s="10" t="str">
        <f t="shared" si="17"/>
        <v>Cientista de Dados
(CDADOS01)</v>
      </c>
    </row>
    <row r="53" spans="1:20" ht="72">
      <c r="A53" s="3" t="s">
        <v>64</v>
      </c>
      <c r="B53" s="20">
        <f>B42*B31</f>
        <v>1.1983400000000002E-2</v>
      </c>
      <c r="C53" s="1" t="s">
        <v>24</v>
      </c>
      <c r="D53" s="23">
        <f t="shared" ref="D53:T53" si="18">D$8*$B53</f>
        <v>216.71415680200002</v>
      </c>
      <c r="E53" s="23">
        <f t="shared" si="18"/>
        <v>93.419590550000009</v>
      </c>
      <c r="F53" s="23">
        <f t="shared" si="18"/>
        <v>132.78997274400001</v>
      </c>
      <c r="G53" s="23">
        <f t="shared" si="18"/>
        <v>90.10893663200001</v>
      </c>
      <c r="H53" s="23">
        <f t="shared" si="18"/>
        <v>127.95215433000003</v>
      </c>
      <c r="I53" s="23">
        <f t="shared" si="18"/>
        <v>167.96856161800002</v>
      </c>
      <c r="J53" s="23">
        <f t="shared" si="18"/>
        <v>104.79387432800002</v>
      </c>
      <c r="K53" s="23">
        <f t="shared" si="18"/>
        <v>134.54877636200001</v>
      </c>
      <c r="L53" s="23">
        <f t="shared" si="18"/>
        <v>80.895619376000013</v>
      </c>
      <c r="M53" s="23">
        <f t="shared" si="18"/>
        <v>121.15588885400001</v>
      </c>
      <c r="N53" s="23">
        <f t="shared" si="18"/>
        <v>161.74222664600003</v>
      </c>
      <c r="O53" s="23">
        <f t="shared" si="18"/>
        <v>145.18464303200003</v>
      </c>
      <c r="P53" s="23">
        <f t="shared" si="18"/>
        <v>190.55619211200002</v>
      </c>
      <c r="Q53" s="23">
        <f t="shared" si="18"/>
        <v>140.59164548000004</v>
      </c>
      <c r="R53" s="23">
        <f t="shared" si="18"/>
        <v>167.16387630800003</v>
      </c>
      <c r="S53" s="23">
        <f t="shared" si="18"/>
        <v>125.38315303800002</v>
      </c>
      <c r="T53" s="23">
        <f t="shared" si="18"/>
        <v>121.15588885400001</v>
      </c>
    </row>
    <row r="54" spans="1:20" ht="36">
      <c r="A54" s="2" t="s">
        <v>65</v>
      </c>
      <c r="B54" s="24">
        <f>SUM(B53,B50,B42,B31)</f>
        <v>0.27908339999999998</v>
      </c>
      <c r="C54" s="12" t="s">
        <v>24</v>
      </c>
      <c r="D54" s="25">
        <f t="shared" ref="D54:T54" si="19">SUM(D53,D50,D42,D31)</f>
        <v>5047.0921198019996</v>
      </c>
      <c r="E54" s="25">
        <f t="shared" si="19"/>
        <v>2175.6644155499998</v>
      </c>
      <c r="F54" s="25">
        <f t="shared" si="19"/>
        <v>3092.5678087440001</v>
      </c>
      <c r="G54" s="25">
        <f t="shared" si="19"/>
        <v>2098.5620446319999</v>
      </c>
      <c r="H54" s="25">
        <f t="shared" si="19"/>
        <v>2979.8990493299998</v>
      </c>
      <c r="I54" s="25">
        <f t="shared" si="19"/>
        <v>3911.8478286179998</v>
      </c>
      <c r="J54" s="25">
        <f t="shared" si="19"/>
        <v>2440.5620063280003</v>
      </c>
      <c r="K54" s="25">
        <f t="shared" si="19"/>
        <v>3133.5288793620002</v>
      </c>
      <c r="L54" s="25">
        <f t="shared" si="19"/>
        <v>1883.9915633759999</v>
      </c>
      <c r="M54" s="25">
        <f t="shared" si="19"/>
        <v>2821.6196898539997</v>
      </c>
      <c r="N54" s="25">
        <f t="shared" si="19"/>
        <v>3766.8416756460006</v>
      </c>
      <c r="O54" s="25">
        <f t="shared" si="19"/>
        <v>3381.2293510319996</v>
      </c>
      <c r="P54" s="25">
        <f t="shared" si="19"/>
        <v>4437.8949201120004</v>
      </c>
      <c r="Q54" s="25">
        <f t="shared" si="19"/>
        <v>3274.2622654800002</v>
      </c>
      <c r="R54" s="25">
        <f t="shared" si="19"/>
        <v>3893.1073783080001</v>
      </c>
      <c r="S54" s="25">
        <f t="shared" si="19"/>
        <v>2920.0691500379999</v>
      </c>
      <c r="T54" s="25">
        <f t="shared" si="19"/>
        <v>2821.6196898539997</v>
      </c>
    </row>
    <row r="55" spans="1:20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</row>
    <row r="56" spans="1:20" ht="60.6" customHeight="1">
      <c r="A56" s="78"/>
      <c r="B56" s="78"/>
      <c r="C56" s="78"/>
      <c r="D56" s="10" t="str">
        <f t="shared" ref="D56:T56" si="20">D$4</f>
        <v>Arquiteto de Software/MachineLearning/SOA/BigData Senior 
(ARQSOF-02)</v>
      </c>
      <c r="E56" s="10" t="str">
        <f t="shared" si="20"/>
        <v>Analista de Testes/Qualidade Pleno
(ATQ-01)</v>
      </c>
      <c r="F56" s="10" t="str">
        <f t="shared" si="20"/>
        <v>Analista de Testes/Qualidade Senior
(ATQ-02)</v>
      </c>
      <c r="G56" s="10" t="str">
        <f t="shared" si="20"/>
        <v>Desenvolvedor de Software Júnior
(DESENV01)</v>
      </c>
      <c r="H56" s="10" t="str">
        <f t="shared" si="20"/>
        <v>Desenvolvedor de Software Pleno
(DESENV03)</v>
      </c>
      <c r="I56" s="10" t="str">
        <f t="shared" si="20"/>
        <v>Desenvolvedor de Software Sênior
(DESENV03)</v>
      </c>
      <c r="J56" s="10" t="str">
        <f t="shared" si="20"/>
        <v>Analista de Negócios/Requisitos/Processos Pleno
(ANR-02)</v>
      </c>
      <c r="K56" s="10" t="str">
        <f t="shared" si="20"/>
        <v>Analista de Negócios/Requisitos/Processos Senior
(ANR-03)</v>
      </c>
      <c r="L56" s="10" t="str">
        <f t="shared" si="20"/>
        <v>Analista de BI Junior
(ABI-01)</v>
      </c>
      <c r="M56" s="10" t="str">
        <f t="shared" si="20"/>
        <v>Analista de BI Pleno
(ABI-02)</v>
      </c>
      <c r="N56" s="10" t="str">
        <f t="shared" si="20"/>
        <v>Analista de BI Senior
(ABI-03)</v>
      </c>
      <c r="O56" s="10" t="str">
        <f t="shared" si="20"/>
        <v>Administrador de Dados Senior
(ADADOS02)</v>
      </c>
      <c r="P56" s="10" t="str">
        <f t="shared" si="20"/>
        <v>Líder Técnico de Desenvolvimento Senior
(LDESENV)</v>
      </c>
      <c r="Q56" s="10" t="str">
        <f t="shared" si="20"/>
        <v>Scrum Master ou Agilista Senior
(SCRUM)</v>
      </c>
      <c r="R56" s="10" t="str">
        <f t="shared" si="20"/>
        <v>Gerente de Projetos de TI Senior
(GEPRO)</v>
      </c>
      <c r="S56" s="10" t="str">
        <f t="shared" si="20"/>
        <v>Analista de UX/UI
(UX/UI-02)</v>
      </c>
      <c r="T56" s="10" t="str">
        <f t="shared" si="20"/>
        <v>Cientista de Dados
(CDADOS01)</v>
      </c>
    </row>
    <row r="57" spans="1:20" ht="28.7" customHeight="1">
      <c r="A57" s="76" t="s">
        <v>66</v>
      </c>
      <c r="B57" s="76"/>
      <c r="C57" s="12" t="s">
        <v>24</v>
      </c>
      <c r="D57" s="25">
        <f t="shared" ref="D57:T57" si="21">SUM(D54,D20,D8)</f>
        <v>23686.562119801998</v>
      </c>
      <c r="E57" s="25">
        <f t="shared" si="21"/>
        <v>10526.35441555</v>
      </c>
      <c r="F57" s="25">
        <f t="shared" si="21"/>
        <v>14728.667808744</v>
      </c>
      <c r="G57" s="25">
        <f t="shared" si="21"/>
        <v>10172.982044631999</v>
      </c>
      <c r="H57" s="25">
        <f t="shared" si="21"/>
        <v>14212.28904933</v>
      </c>
      <c r="I57" s="25">
        <f t="shared" si="21"/>
        <v>18483.557828618003</v>
      </c>
      <c r="J57" s="25">
        <f t="shared" si="21"/>
        <v>11740.422006328001</v>
      </c>
      <c r="K57" s="25">
        <f t="shared" si="21"/>
        <v>14916.398879362001</v>
      </c>
      <c r="L57" s="25">
        <f t="shared" si="21"/>
        <v>9189.571563376001</v>
      </c>
      <c r="M57" s="25">
        <f t="shared" si="21"/>
        <v>13486.869689854</v>
      </c>
      <c r="N57" s="25">
        <f t="shared" si="21"/>
        <v>17818.971675646</v>
      </c>
      <c r="O57" s="25">
        <f t="shared" si="21"/>
        <v>16051.649351032</v>
      </c>
      <c r="P57" s="25">
        <f t="shared" si="21"/>
        <v>20894.514920112</v>
      </c>
      <c r="Q57" s="25">
        <f t="shared" si="21"/>
        <v>15561.402265480001</v>
      </c>
      <c r="R57" s="25">
        <f t="shared" si="21"/>
        <v>18397.667378308</v>
      </c>
      <c r="S57" s="25">
        <f t="shared" si="21"/>
        <v>13938.079150038</v>
      </c>
      <c r="T57" s="25">
        <f t="shared" si="21"/>
        <v>13486.869689854</v>
      </c>
    </row>
    <row r="58" spans="1:20">
      <c r="A58" s="4"/>
      <c r="B58" s="4"/>
      <c r="C58" s="19"/>
      <c r="D58" s="19"/>
      <c r="E58" s="19"/>
      <c r="F58" s="19"/>
      <c r="G58" s="19"/>
      <c r="H58" s="19"/>
      <c r="I58" s="19"/>
      <c r="J58" s="19"/>
      <c r="K58" s="19"/>
      <c r="L58" s="19"/>
      <c r="M58" s="19"/>
      <c r="N58" s="19"/>
      <c r="O58" s="19"/>
      <c r="P58" s="19"/>
      <c r="Q58" s="19"/>
      <c r="R58" s="19"/>
      <c r="S58" s="19"/>
      <c r="T58" s="19"/>
    </row>
    <row r="59" spans="1:20">
      <c r="A59" s="31" t="s">
        <v>67</v>
      </c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</row>
    <row r="60" spans="1:20" ht="48">
      <c r="A60" s="32" t="s">
        <v>68</v>
      </c>
      <c r="B60" s="32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</row>
    <row r="61" spans="1:20" ht="60.2" customHeight="1">
      <c r="A61" s="72" t="s">
        <v>69</v>
      </c>
      <c r="B61" s="72"/>
      <c r="C61" s="72"/>
      <c r="D61" s="10" t="str">
        <f t="shared" ref="D61:T61" si="22">D$4</f>
        <v>Arquiteto de Software/MachineLearning/SOA/BigData Senior 
(ARQSOF-02)</v>
      </c>
      <c r="E61" s="10" t="str">
        <f t="shared" si="22"/>
        <v>Analista de Testes/Qualidade Pleno
(ATQ-01)</v>
      </c>
      <c r="F61" s="10" t="str">
        <f t="shared" si="22"/>
        <v>Analista de Testes/Qualidade Senior
(ATQ-02)</v>
      </c>
      <c r="G61" s="10" t="str">
        <f t="shared" si="22"/>
        <v>Desenvolvedor de Software Júnior
(DESENV01)</v>
      </c>
      <c r="H61" s="10" t="str">
        <f t="shared" si="22"/>
        <v>Desenvolvedor de Software Pleno
(DESENV03)</v>
      </c>
      <c r="I61" s="10" t="str">
        <f t="shared" si="22"/>
        <v>Desenvolvedor de Software Sênior
(DESENV03)</v>
      </c>
      <c r="J61" s="10" t="str">
        <f t="shared" si="22"/>
        <v>Analista de Negócios/Requisitos/Processos Pleno
(ANR-02)</v>
      </c>
      <c r="K61" s="10" t="str">
        <f t="shared" si="22"/>
        <v>Analista de Negócios/Requisitos/Processos Senior
(ANR-03)</v>
      </c>
      <c r="L61" s="10" t="str">
        <f t="shared" si="22"/>
        <v>Analista de BI Junior
(ABI-01)</v>
      </c>
      <c r="M61" s="10" t="str">
        <f t="shared" si="22"/>
        <v>Analista de BI Pleno
(ABI-02)</v>
      </c>
      <c r="N61" s="10" t="str">
        <f t="shared" si="22"/>
        <v>Analista de BI Senior
(ABI-03)</v>
      </c>
      <c r="O61" s="10" t="str">
        <f t="shared" si="22"/>
        <v>Administrador de Dados Senior
(ADADOS02)</v>
      </c>
      <c r="P61" s="10" t="str">
        <f t="shared" si="22"/>
        <v>Líder Técnico de Desenvolvimento Senior
(LDESENV)</v>
      </c>
      <c r="Q61" s="10" t="str">
        <f t="shared" si="22"/>
        <v>Scrum Master ou Agilista Senior
(SCRUM)</v>
      </c>
      <c r="R61" s="10" t="str">
        <f t="shared" si="22"/>
        <v>Gerente de Projetos de TI Senior
(GEPRO)</v>
      </c>
      <c r="S61" s="10" t="str">
        <f t="shared" si="22"/>
        <v>Analista de UX/UI
(UX/UI-02)</v>
      </c>
      <c r="T61" s="10" t="str">
        <f t="shared" si="22"/>
        <v>Cientista de Dados
(CDADOS01)</v>
      </c>
    </row>
    <row r="62" spans="1:20" ht="48">
      <c r="A62" s="33" t="s">
        <v>70</v>
      </c>
      <c r="B62" s="27">
        <v>2E-3</v>
      </c>
      <c r="C62" s="1" t="s">
        <v>24</v>
      </c>
      <c r="D62" s="34">
        <f t="shared" ref="D62:T62" si="23">D$57*$B$62</f>
        <v>47.373124239603996</v>
      </c>
      <c r="E62" s="34">
        <f t="shared" si="23"/>
        <v>21.052708831100002</v>
      </c>
      <c r="F62" s="34">
        <f t="shared" si="23"/>
        <v>29.457335617487999</v>
      </c>
      <c r="G62" s="34">
        <f t="shared" si="23"/>
        <v>20.345964089263997</v>
      </c>
      <c r="H62" s="34">
        <f t="shared" si="23"/>
        <v>28.42457809866</v>
      </c>
      <c r="I62" s="34">
        <f t="shared" si="23"/>
        <v>36.967115657236008</v>
      </c>
      <c r="J62" s="34">
        <f t="shared" si="23"/>
        <v>23.480844012656004</v>
      </c>
      <c r="K62" s="34">
        <f t="shared" si="23"/>
        <v>29.832797758724002</v>
      </c>
      <c r="L62" s="34">
        <f t="shared" si="23"/>
        <v>18.379143126752002</v>
      </c>
      <c r="M62" s="34">
        <f t="shared" si="23"/>
        <v>26.973739379708</v>
      </c>
      <c r="N62" s="34">
        <f t="shared" si="23"/>
        <v>35.637943351292002</v>
      </c>
      <c r="O62" s="34">
        <f t="shared" si="23"/>
        <v>32.103298702064002</v>
      </c>
      <c r="P62" s="34">
        <f t="shared" si="23"/>
        <v>41.789029840224003</v>
      </c>
      <c r="Q62" s="34">
        <f t="shared" si="23"/>
        <v>31.122804530960003</v>
      </c>
      <c r="R62" s="34">
        <f t="shared" si="23"/>
        <v>36.795334756616001</v>
      </c>
      <c r="S62" s="34">
        <f t="shared" si="23"/>
        <v>27.876158300076</v>
      </c>
      <c r="T62" s="34">
        <f t="shared" si="23"/>
        <v>26.973739379708</v>
      </c>
    </row>
    <row r="63" spans="1:20">
      <c r="A63" s="33" t="s">
        <v>71</v>
      </c>
      <c r="B63" s="27">
        <v>7.7999999999999996E-3</v>
      </c>
      <c r="C63" s="1" t="s">
        <v>24</v>
      </c>
      <c r="D63" s="34">
        <f t="shared" ref="D63:T63" si="24">SUM(D$57,D$62)*$B$63</f>
        <v>185.12469490352447</v>
      </c>
      <c r="E63" s="34">
        <f t="shared" si="24"/>
        <v>82.26977557017257</v>
      </c>
      <c r="F63" s="34">
        <f t="shared" si="24"/>
        <v>115.1133761260196</v>
      </c>
      <c r="G63" s="34">
        <f t="shared" si="24"/>
        <v>79.507958468025848</v>
      </c>
      <c r="H63" s="34">
        <f t="shared" si="24"/>
        <v>111.07756629394355</v>
      </c>
      <c r="I63" s="34">
        <f t="shared" si="24"/>
        <v>144.46009456534685</v>
      </c>
      <c r="J63" s="34">
        <f t="shared" si="24"/>
        <v>91.758442232657117</v>
      </c>
      <c r="K63" s="34">
        <f t="shared" si="24"/>
        <v>116.58060708154164</v>
      </c>
      <c r="L63" s="34">
        <f t="shared" si="24"/>
        <v>71.822015510721471</v>
      </c>
      <c r="M63" s="34">
        <f t="shared" si="24"/>
        <v>105.40797874802291</v>
      </c>
      <c r="N63" s="34">
        <f t="shared" si="24"/>
        <v>139.26595502817887</v>
      </c>
      <c r="O63" s="34">
        <f t="shared" si="24"/>
        <v>125.45327066792569</v>
      </c>
      <c r="P63" s="34">
        <f t="shared" si="24"/>
        <v>163.30317080962735</v>
      </c>
      <c r="Q63" s="34">
        <f t="shared" si="24"/>
        <v>121.62169554608549</v>
      </c>
      <c r="R63" s="34">
        <f t="shared" si="24"/>
        <v>143.788809161904</v>
      </c>
      <c r="S63" s="34">
        <f t="shared" si="24"/>
        <v>108.934451405037</v>
      </c>
      <c r="T63" s="34">
        <f t="shared" si="24"/>
        <v>105.40797874802291</v>
      </c>
    </row>
    <row r="64" spans="1:20" ht="20.100000000000001" customHeight="1">
      <c r="A64" s="77" t="s">
        <v>72</v>
      </c>
      <c r="B64" s="77"/>
      <c r="C64" s="12" t="s">
        <v>24</v>
      </c>
      <c r="D64" s="35">
        <f t="shared" ref="D64:T64" si="25">SUM(D62:D63)</f>
        <v>232.49781914312848</v>
      </c>
      <c r="E64" s="35">
        <f t="shared" si="25"/>
        <v>103.32248440127258</v>
      </c>
      <c r="F64" s="35">
        <f t="shared" si="25"/>
        <v>144.57071174350762</v>
      </c>
      <c r="G64" s="35">
        <f t="shared" si="25"/>
        <v>99.853922557289849</v>
      </c>
      <c r="H64" s="35">
        <f t="shared" si="25"/>
        <v>139.50214439260355</v>
      </c>
      <c r="I64" s="35">
        <f t="shared" si="25"/>
        <v>181.42721022258286</v>
      </c>
      <c r="J64" s="35">
        <f t="shared" si="25"/>
        <v>115.23928624531312</v>
      </c>
      <c r="K64" s="35">
        <f t="shared" si="25"/>
        <v>146.41340484026566</v>
      </c>
      <c r="L64" s="35">
        <f t="shared" si="25"/>
        <v>90.201158637473469</v>
      </c>
      <c r="M64" s="35">
        <f t="shared" si="25"/>
        <v>132.38171812773092</v>
      </c>
      <c r="N64" s="35">
        <f t="shared" si="25"/>
        <v>174.90389837947086</v>
      </c>
      <c r="O64" s="35">
        <f t="shared" si="25"/>
        <v>157.55656936998969</v>
      </c>
      <c r="P64" s="35">
        <f t="shared" si="25"/>
        <v>205.09220064985135</v>
      </c>
      <c r="Q64" s="35">
        <f t="shared" si="25"/>
        <v>152.7445000770455</v>
      </c>
      <c r="R64" s="35">
        <f t="shared" si="25"/>
        <v>180.58414391852</v>
      </c>
      <c r="S64" s="35">
        <f t="shared" si="25"/>
        <v>136.810609705113</v>
      </c>
      <c r="T64" s="35">
        <f t="shared" si="25"/>
        <v>132.38171812773092</v>
      </c>
    </row>
    <row r="65" spans="1:20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</row>
    <row r="66" spans="1:20">
      <c r="A66" s="4" t="s">
        <v>73</v>
      </c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</row>
    <row r="67" spans="1:20" ht="61.5" customHeight="1">
      <c r="A67" s="72" t="s">
        <v>74</v>
      </c>
      <c r="B67" s="72"/>
      <c r="C67" s="72"/>
      <c r="D67" s="10" t="str">
        <f t="shared" ref="D67:T67" si="26">D$4</f>
        <v>Arquiteto de Software/MachineLearning/SOA/BigData Senior 
(ARQSOF-02)</v>
      </c>
      <c r="E67" s="10" t="str">
        <f t="shared" si="26"/>
        <v>Analista de Testes/Qualidade Pleno
(ATQ-01)</v>
      </c>
      <c r="F67" s="10" t="str">
        <f t="shared" si="26"/>
        <v>Analista de Testes/Qualidade Senior
(ATQ-02)</v>
      </c>
      <c r="G67" s="10" t="str">
        <f t="shared" si="26"/>
        <v>Desenvolvedor de Software Júnior
(DESENV01)</v>
      </c>
      <c r="H67" s="10" t="str">
        <f t="shared" si="26"/>
        <v>Desenvolvedor de Software Pleno
(DESENV03)</v>
      </c>
      <c r="I67" s="10" t="str">
        <f t="shared" si="26"/>
        <v>Desenvolvedor de Software Sênior
(DESENV03)</v>
      </c>
      <c r="J67" s="10" t="str">
        <f t="shared" si="26"/>
        <v>Analista de Negócios/Requisitos/Processos Pleno
(ANR-02)</v>
      </c>
      <c r="K67" s="10" t="str">
        <f t="shared" si="26"/>
        <v>Analista de Negócios/Requisitos/Processos Senior
(ANR-03)</v>
      </c>
      <c r="L67" s="10" t="str">
        <f t="shared" si="26"/>
        <v>Analista de BI Junior
(ABI-01)</v>
      </c>
      <c r="M67" s="10" t="str">
        <f t="shared" si="26"/>
        <v>Analista de BI Pleno
(ABI-02)</v>
      </c>
      <c r="N67" s="10" t="str">
        <f t="shared" si="26"/>
        <v>Analista de BI Senior
(ABI-03)</v>
      </c>
      <c r="O67" s="10" t="str">
        <f t="shared" si="26"/>
        <v>Administrador de Dados Senior
(ADADOS02)</v>
      </c>
      <c r="P67" s="10" t="str">
        <f t="shared" si="26"/>
        <v>Líder Técnico de Desenvolvimento Senior
(LDESENV)</v>
      </c>
      <c r="Q67" s="10" t="str">
        <f t="shared" si="26"/>
        <v>Scrum Master ou Agilista Senior
(SCRUM)</v>
      </c>
      <c r="R67" s="10" t="str">
        <f t="shared" si="26"/>
        <v>Gerente de Projetos de TI Senior
(GEPRO)</v>
      </c>
      <c r="S67" s="10" t="str">
        <f t="shared" si="26"/>
        <v>Analista de UX/UI
(UX/UI-02)</v>
      </c>
      <c r="T67" s="10" t="str">
        <f t="shared" si="26"/>
        <v>Cientista de Dados
(CDADOS01)</v>
      </c>
    </row>
    <row r="68" spans="1:20" ht="56.65" customHeight="1">
      <c r="A68" s="33" t="s">
        <v>75</v>
      </c>
      <c r="B68" s="27">
        <v>3.6499999999999998E-2</v>
      </c>
      <c r="C68" s="1" t="s">
        <v>24</v>
      </c>
      <c r="D68" s="36">
        <f t="shared" ref="D68:M70" si="27">(D$57+D$64)/(1-$B$71)*$B68</f>
        <v>971.67021454813255</v>
      </c>
      <c r="E68" s="36">
        <f t="shared" si="27"/>
        <v>431.81213895183248</v>
      </c>
      <c r="F68" s="36">
        <f t="shared" si="27"/>
        <v>604.19945019231375</v>
      </c>
      <c r="G68" s="36">
        <f t="shared" si="27"/>
        <v>417.31609660813473</v>
      </c>
      <c r="H68" s="36">
        <f t="shared" si="27"/>
        <v>583.01655934432392</v>
      </c>
      <c r="I68" s="36">
        <f t="shared" si="27"/>
        <v>758.23255861734151</v>
      </c>
      <c r="J68" s="36">
        <f t="shared" si="27"/>
        <v>481.615622903646</v>
      </c>
      <c r="K68" s="36">
        <f t="shared" si="27"/>
        <v>611.90055467265745</v>
      </c>
      <c r="L68" s="36">
        <f t="shared" si="27"/>
        <v>376.97462921924523</v>
      </c>
      <c r="M68" s="36">
        <f t="shared" si="27"/>
        <v>553.25840444221831</v>
      </c>
      <c r="N68" s="36">
        <f t="shared" ref="N68:T70" si="28">(N$57+N$64)/(1-$B$71)*$B68</f>
        <v>730.96990367493561</v>
      </c>
      <c r="O68" s="36">
        <f t="shared" si="28"/>
        <v>658.47080255389267</v>
      </c>
      <c r="P68" s="36">
        <f t="shared" si="28"/>
        <v>857.13484686456036</v>
      </c>
      <c r="Q68" s="36">
        <f t="shared" si="28"/>
        <v>638.35988530087059</v>
      </c>
      <c r="R68" s="36">
        <f t="shared" si="28"/>
        <v>754.70916033530102</v>
      </c>
      <c r="S68" s="36">
        <f t="shared" si="28"/>
        <v>571.76792012312035</v>
      </c>
      <c r="T68" s="36">
        <f t="shared" si="28"/>
        <v>553.25840444221831</v>
      </c>
    </row>
    <row r="69" spans="1:20" ht="30.6" customHeight="1">
      <c r="A69" s="33" t="s">
        <v>76</v>
      </c>
      <c r="B69" s="27">
        <v>0.02</v>
      </c>
      <c r="C69" s="1" t="s">
        <v>24</v>
      </c>
      <c r="D69" s="36">
        <f t="shared" si="27"/>
        <v>532.42203536883983</v>
      </c>
      <c r="E69" s="36">
        <f t="shared" si="27"/>
        <v>236.60939120648356</v>
      </c>
      <c r="F69" s="36">
        <f t="shared" si="27"/>
        <v>331.06819188619937</v>
      </c>
      <c r="G69" s="36">
        <f t="shared" si="27"/>
        <v>228.66635430582727</v>
      </c>
      <c r="H69" s="36">
        <f t="shared" si="27"/>
        <v>319.46112840784872</v>
      </c>
      <c r="I69" s="36">
        <f t="shared" si="27"/>
        <v>415.46989513278993</v>
      </c>
      <c r="J69" s="36">
        <f t="shared" si="27"/>
        <v>263.89897145405263</v>
      </c>
      <c r="K69" s="36">
        <f t="shared" si="27"/>
        <v>335.28797516309999</v>
      </c>
      <c r="L69" s="36">
        <f t="shared" si="27"/>
        <v>206.5614406680796</v>
      </c>
      <c r="M69" s="36">
        <f t="shared" si="27"/>
        <v>303.15529010532515</v>
      </c>
      <c r="N69" s="36">
        <f t="shared" si="28"/>
        <v>400.53145406845789</v>
      </c>
      <c r="O69" s="36">
        <f t="shared" si="28"/>
        <v>360.80591920761248</v>
      </c>
      <c r="P69" s="36">
        <f t="shared" si="28"/>
        <v>469.66292978880028</v>
      </c>
      <c r="Q69" s="36">
        <f t="shared" si="28"/>
        <v>349.78623852102504</v>
      </c>
      <c r="R69" s="36">
        <f t="shared" si="28"/>
        <v>413.5392659371513</v>
      </c>
      <c r="S69" s="36">
        <f t="shared" si="28"/>
        <v>313.29749047842211</v>
      </c>
      <c r="T69" s="36">
        <f t="shared" si="28"/>
        <v>303.15529010532515</v>
      </c>
    </row>
    <row r="70" spans="1:20" ht="19.899999999999999" customHeight="1">
      <c r="A70" s="33" t="s">
        <v>77</v>
      </c>
      <c r="B70" s="30">
        <v>4.4999999999999998E-2</v>
      </c>
      <c r="C70" s="1" t="s">
        <v>24</v>
      </c>
      <c r="D70" s="34">
        <f t="shared" si="27"/>
        <v>1197.9495795798896</v>
      </c>
      <c r="E70" s="34">
        <f t="shared" si="27"/>
        <v>532.37113021458799</v>
      </c>
      <c r="F70" s="34">
        <f t="shared" si="27"/>
        <v>744.90343174394854</v>
      </c>
      <c r="G70" s="34">
        <f t="shared" si="27"/>
        <v>514.49929718811131</v>
      </c>
      <c r="H70" s="34">
        <f t="shared" si="27"/>
        <v>718.78753891765962</v>
      </c>
      <c r="I70" s="34">
        <f t="shared" si="27"/>
        <v>934.80726404877726</v>
      </c>
      <c r="J70" s="34">
        <f t="shared" si="27"/>
        <v>593.7726857716184</v>
      </c>
      <c r="K70" s="34">
        <f t="shared" si="27"/>
        <v>754.39794411697494</v>
      </c>
      <c r="L70" s="34">
        <f t="shared" si="27"/>
        <v>464.76324150317907</v>
      </c>
      <c r="M70" s="34">
        <f t="shared" si="27"/>
        <v>682.09940273698157</v>
      </c>
      <c r="N70" s="34">
        <f t="shared" si="28"/>
        <v>901.19577165403018</v>
      </c>
      <c r="O70" s="34">
        <f t="shared" si="28"/>
        <v>811.81331821712797</v>
      </c>
      <c r="P70" s="34">
        <f t="shared" si="28"/>
        <v>1056.7415920248004</v>
      </c>
      <c r="Q70" s="34">
        <f t="shared" si="28"/>
        <v>787.01903667230624</v>
      </c>
      <c r="R70" s="34">
        <f t="shared" si="28"/>
        <v>930.46334835859034</v>
      </c>
      <c r="S70" s="34">
        <f t="shared" si="28"/>
        <v>704.91935357644968</v>
      </c>
      <c r="T70" s="34">
        <f t="shared" si="28"/>
        <v>682.09940273698157</v>
      </c>
    </row>
    <row r="71" spans="1:20" ht="19.899999999999999" customHeight="1">
      <c r="A71" s="2" t="s">
        <v>78</v>
      </c>
      <c r="B71" s="37">
        <f>SUM(B68:B70)</f>
        <v>0.10149999999999999</v>
      </c>
      <c r="C71" s="12" t="s">
        <v>24</v>
      </c>
      <c r="D71" s="25">
        <f t="shared" ref="D71:T71" si="29">SUM(D68:D70)</f>
        <v>2702.0418294968622</v>
      </c>
      <c r="E71" s="25">
        <f t="shared" si="29"/>
        <v>1200.792660372904</v>
      </c>
      <c r="F71" s="25">
        <f t="shared" si="29"/>
        <v>1680.1710738224615</v>
      </c>
      <c r="G71" s="25">
        <f t="shared" si="29"/>
        <v>1160.4817481020732</v>
      </c>
      <c r="H71" s="25">
        <f t="shared" si="29"/>
        <v>1621.2652266698324</v>
      </c>
      <c r="I71" s="25">
        <f t="shared" si="29"/>
        <v>2108.5097177989087</v>
      </c>
      <c r="J71" s="25">
        <f t="shared" si="29"/>
        <v>1339.287280129317</v>
      </c>
      <c r="K71" s="25">
        <f t="shared" si="29"/>
        <v>1701.5864739527324</v>
      </c>
      <c r="L71" s="25">
        <f t="shared" si="29"/>
        <v>1048.299311390504</v>
      </c>
      <c r="M71" s="25">
        <f t="shared" si="29"/>
        <v>1538.513097284525</v>
      </c>
      <c r="N71" s="25">
        <f t="shared" si="29"/>
        <v>2032.6971293974239</v>
      </c>
      <c r="O71" s="25">
        <f t="shared" si="29"/>
        <v>1831.0900399786331</v>
      </c>
      <c r="P71" s="25">
        <f t="shared" si="29"/>
        <v>2383.5393686781608</v>
      </c>
      <c r="Q71" s="25">
        <f t="shared" si="29"/>
        <v>1775.1651604942017</v>
      </c>
      <c r="R71" s="25">
        <f t="shared" si="29"/>
        <v>2098.7117746310428</v>
      </c>
      <c r="S71" s="25">
        <f t="shared" si="29"/>
        <v>1589.984764177992</v>
      </c>
      <c r="T71" s="25">
        <f t="shared" si="29"/>
        <v>1538.513097284525</v>
      </c>
    </row>
    <row r="72" spans="1:20">
      <c r="A72" s="38" t="s">
        <v>79</v>
      </c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</row>
    <row r="73" spans="1:20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</row>
    <row r="74" spans="1:20">
      <c r="A74" s="31" t="s">
        <v>80</v>
      </c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</row>
    <row r="75" spans="1:20" ht="60.6" customHeight="1">
      <c r="A75" s="72" t="s">
        <v>81</v>
      </c>
      <c r="B75" s="72"/>
      <c r="C75" s="72"/>
      <c r="D75" s="10" t="str">
        <f t="shared" ref="D75:T75" si="30">D$4</f>
        <v>Arquiteto de Software/MachineLearning/SOA/BigData Senior 
(ARQSOF-02)</v>
      </c>
      <c r="E75" s="10" t="str">
        <f t="shared" si="30"/>
        <v>Analista de Testes/Qualidade Pleno
(ATQ-01)</v>
      </c>
      <c r="F75" s="10" t="str">
        <f t="shared" si="30"/>
        <v>Analista de Testes/Qualidade Senior
(ATQ-02)</v>
      </c>
      <c r="G75" s="10" t="str">
        <f t="shared" si="30"/>
        <v>Desenvolvedor de Software Júnior
(DESENV01)</v>
      </c>
      <c r="H75" s="10" t="str">
        <f t="shared" si="30"/>
        <v>Desenvolvedor de Software Pleno
(DESENV03)</v>
      </c>
      <c r="I75" s="10" t="str">
        <f t="shared" si="30"/>
        <v>Desenvolvedor de Software Sênior
(DESENV03)</v>
      </c>
      <c r="J75" s="10" t="str">
        <f t="shared" si="30"/>
        <v>Analista de Negócios/Requisitos/Processos Pleno
(ANR-02)</v>
      </c>
      <c r="K75" s="10" t="str">
        <f t="shared" si="30"/>
        <v>Analista de Negócios/Requisitos/Processos Senior
(ANR-03)</v>
      </c>
      <c r="L75" s="10" t="str">
        <f t="shared" si="30"/>
        <v>Analista de BI Junior
(ABI-01)</v>
      </c>
      <c r="M75" s="10" t="str">
        <f t="shared" si="30"/>
        <v>Analista de BI Pleno
(ABI-02)</v>
      </c>
      <c r="N75" s="10" t="str">
        <f t="shared" si="30"/>
        <v>Analista de BI Senior
(ABI-03)</v>
      </c>
      <c r="O75" s="10" t="str">
        <f t="shared" si="30"/>
        <v>Administrador de Dados Senior
(ADADOS02)</v>
      </c>
      <c r="P75" s="10" t="str">
        <f t="shared" si="30"/>
        <v>Líder Técnico de Desenvolvimento Senior
(LDESENV)</v>
      </c>
      <c r="Q75" s="10" t="str">
        <f t="shared" si="30"/>
        <v>Scrum Master ou Agilista Senior
(SCRUM)</v>
      </c>
      <c r="R75" s="10" t="str">
        <f t="shared" si="30"/>
        <v>Gerente de Projetos de TI Senior
(GEPRO)</v>
      </c>
      <c r="S75" s="10" t="str">
        <f t="shared" si="30"/>
        <v>Analista de UX/UI
(UX/UI-02)</v>
      </c>
      <c r="T75" s="10" t="str">
        <f t="shared" si="30"/>
        <v>Cientista de Dados
(CDADOS01)</v>
      </c>
    </row>
    <row r="76" spans="1:20" ht="19.899999999999999" customHeight="1">
      <c r="A76" s="74" t="s">
        <v>82</v>
      </c>
      <c r="B76" s="74"/>
      <c r="C76" s="1" t="s">
        <v>24</v>
      </c>
      <c r="D76" s="39">
        <f t="shared" ref="D76:T76" si="31">D$8</f>
        <v>18084.53</v>
      </c>
      <c r="E76" s="39">
        <f t="shared" si="31"/>
        <v>7795.75</v>
      </c>
      <c r="F76" s="39">
        <f t="shared" si="31"/>
        <v>11081.16</v>
      </c>
      <c r="G76" s="39">
        <f t="shared" si="31"/>
        <v>7519.48</v>
      </c>
      <c r="H76" s="39">
        <f t="shared" si="31"/>
        <v>10677.45</v>
      </c>
      <c r="I76" s="39">
        <f t="shared" si="31"/>
        <v>14016.77</v>
      </c>
      <c r="J76" s="39">
        <f t="shared" si="31"/>
        <v>8744.92</v>
      </c>
      <c r="K76" s="39">
        <f t="shared" si="31"/>
        <v>11227.93</v>
      </c>
      <c r="L76" s="39">
        <f t="shared" si="31"/>
        <v>6750.64</v>
      </c>
      <c r="M76" s="39">
        <f t="shared" si="31"/>
        <v>10110.31</v>
      </c>
      <c r="N76" s="39">
        <f t="shared" si="31"/>
        <v>13497.19</v>
      </c>
      <c r="O76" s="39">
        <f t="shared" si="31"/>
        <v>12115.48</v>
      </c>
      <c r="P76" s="39">
        <f t="shared" si="31"/>
        <v>15901.68</v>
      </c>
      <c r="Q76" s="39">
        <f t="shared" si="31"/>
        <v>11732.2</v>
      </c>
      <c r="R76" s="39">
        <f t="shared" si="31"/>
        <v>13949.62</v>
      </c>
      <c r="S76" s="39">
        <f t="shared" si="31"/>
        <v>10463.07</v>
      </c>
      <c r="T76" s="39">
        <f t="shared" si="31"/>
        <v>10110.31</v>
      </c>
    </row>
    <row r="77" spans="1:20" ht="19.899999999999999" customHeight="1">
      <c r="A77" s="74" t="s">
        <v>83</v>
      </c>
      <c r="B77" s="74"/>
      <c r="C77" s="1" t="s">
        <v>24</v>
      </c>
      <c r="D77" s="34">
        <f t="shared" ref="D77:T77" si="32">D$54</f>
        <v>5047.0921198019996</v>
      </c>
      <c r="E77" s="34">
        <f t="shared" si="32"/>
        <v>2175.6644155499998</v>
      </c>
      <c r="F77" s="34">
        <f t="shared" si="32"/>
        <v>3092.5678087440001</v>
      </c>
      <c r="G77" s="34">
        <f t="shared" si="32"/>
        <v>2098.5620446319999</v>
      </c>
      <c r="H77" s="34">
        <f t="shared" si="32"/>
        <v>2979.8990493299998</v>
      </c>
      <c r="I77" s="34">
        <f t="shared" si="32"/>
        <v>3911.8478286179998</v>
      </c>
      <c r="J77" s="34">
        <f t="shared" si="32"/>
        <v>2440.5620063280003</v>
      </c>
      <c r="K77" s="34">
        <f t="shared" si="32"/>
        <v>3133.5288793620002</v>
      </c>
      <c r="L77" s="34">
        <f t="shared" si="32"/>
        <v>1883.9915633759999</v>
      </c>
      <c r="M77" s="34">
        <f t="shared" si="32"/>
        <v>2821.6196898539997</v>
      </c>
      <c r="N77" s="34">
        <f t="shared" si="32"/>
        <v>3766.8416756460006</v>
      </c>
      <c r="O77" s="34">
        <f t="shared" si="32"/>
        <v>3381.2293510319996</v>
      </c>
      <c r="P77" s="34">
        <f t="shared" si="32"/>
        <v>4437.8949201120004</v>
      </c>
      <c r="Q77" s="34">
        <f t="shared" si="32"/>
        <v>3274.2622654800002</v>
      </c>
      <c r="R77" s="34">
        <f t="shared" si="32"/>
        <v>3893.1073783080001</v>
      </c>
      <c r="S77" s="34">
        <f t="shared" si="32"/>
        <v>2920.0691500379999</v>
      </c>
      <c r="T77" s="34">
        <f t="shared" si="32"/>
        <v>2821.6196898539997</v>
      </c>
    </row>
    <row r="78" spans="1:20" ht="19.899999999999999" customHeight="1">
      <c r="A78" s="74" t="s">
        <v>84</v>
      </c>
      <c r="B78" s="74"/>
      <c r="C78" s="1" t="s">
        <v>24</v>
      </c>
      <c r="D78" s="39">
        <f t="shared" ref="D78:T78" si="33">D$20</f>
        <v>554.94000000000005</v>
      </c>
      <c r="E78" s="39">
        <f t="shared" si="33"/>
        <v>554.94000000000005</v>
      </c>
      <c r="F78" s="39">
        <f t="shared" si="33"/>
        <v>554.94000000000005</v>
      </c>
      <c r="G78" s="39">
        <f t="shared" si="33"/>
        <v>554.94000000000005</v>
      </c>
      <c r="H78" s="39">
        <f t="shared" si="33"/>
        <v>554.94000000000005</v>
      </c>
      <c r="I78" s="39">
        <f t="shared" si="33"/>
        <v>554.94000000000005</v>
      </c>
      <c r="J78" s="39">
        <f t="shared" si="33"/>
        <v>554.94000000000005</v>
      </c>
      <c r="K78" s="39">
        <f t="shared" si="33"/>
        <v>554.94000000000005</v>
      </c>
      <c r="L78" s="39">
        <f t="shared" si="33"/>
        <v>554.94000000000005</v>
      </c>
      <c r="M78" s="39">
        <f t="shared" si="33"/>
        <v>554.94000000000005</v>
      </c>
      <c r="N78" s="39">
        <f t="shared" si="33"/>
        <v>554.94000000000005</v>
      </c>
      <c r="O78" s="39">
        <f t="shared" si="33"/>
        <v>554.94000000000005</v>
      </c>
      <c r="P78" s="39">
        <f t="shared" si="33"/>
        <v>554.94000000000005</v>
      </c>
      <c r="Q78" s="39">
        <f t="shared" si="33"/>
        <v>554.94000000000005</v>
      </c>
      <c r="R78" s="39">
        <f t="shared" si="33"/>
        <v>554.94000000000005</v>
      </c>
      <c r="S78" s="39">
        <f t="shared" si="33"/>
        <v>554.94000000000005</v>
      </c>
      <c r="T78" s="39">
        <f t="shared" si="33"/>
        <v>554.94000000000005</v>
      </c>
    </row>
    <row r="79" spans="1:20" ht="19.899999999999999" customHeight="1">
      <c r="A79" s="74" t="s">
        <v>85</v>
      </c>
      <c r="B79" s="74"/>
      <c r="C79" s="1" t="s">
        <v>24</v>
      </c>
      <c r="D79" s="34">
        <f t="shared" ref="D79:T79" si="34">SUM(D76:D78)</f>
        <v>23686.562119801998</v>
      </c>
      <c r="E79" s="34">
        <f t="shared" si="34"/>
        <v>10526.35441555</v>
      </c>
      <c r="F79" s="34">
        <f t="shared" si="34"/>
        <v>14728.667808744</v>
      </c>
      <c r="G79" s="34">
        <f t="shared" si="34"/>
        <v>10172.982044631999</v>
      </c>
      <c r="H79" s="34">
        <f t="shared" si="34"/>
        <v>14212.289049330002</v>
      </c>
      <c r="I79" s="34">
        <f t="shared" si="34"/>
        <v>18483.557828617999</v>
      </c>
      <c r="J79" s="34">
        <f t="shared" si="34"/>
        <v>11740.422006328001</v>
      </c>
      <c r="K79" s="34">
        <f t="shared" si="34"/>
        <v>14916.398879362001</v>
      </c>
      <c r="L79" s="34">
        <f t="shared" si="34"/>
        <v>9189.571563376001</v>
      </c>
      <c r="M79" s="34">
        <f t="shared" si="34"/>
        <v>13486.869689854</v>
      </c>
      <c r="N79" s="34">
        <f t="shared" si="34"/>
        <v>17818.971675646</v>
      </c>
      <c r="O79" s="34">
        <f t="shared" si="34"/>
        <v>16051.649351032</v>
      </c>
      <c r="P79" s="34">
        <f t="shared" si="34"/>
        <v>20894.514920112</v>
      </c>
      <c r="Q79" s="34">
        <f t="shared" si="34"/>
        <v>15561.402265480001</v>
      </c>
      <c r="R79" s="34">
        <f t="shared" si="34"/>
        <v>18397.667378308</v>
      </c>
      <c r="S79" s="34">
        <f t="shared" si="34"/>
        <v>13938.079150038</v>
      </c>
      <c r="T79" s="34">
        <f t="shared" si="34"/>
        <v>13486.869689854</v>
      </c>
    </row>
    <row r="80" spans="1:20" ht="19.899999999999999" customHeight="1">
      <c r="A80" s="74" t="s">
        <v>86</v>
      </c>
      <c r="B80" s="74"/>
      <c r="C80" s="1" t="s">
        <v>24</v>
      </c>
      <c r="D80" s="39">
        <v>0</v>
      </c>
      <c r="E80" s="39">
        <v>0</v>
      </c>
      <c r="F80" s="39">
        <v>0</v>
      </c>
      <c r="G80" s="39">
        <v>0</v>
      </c>
      <c r="H80" s="39">
        <v>0</v>
      </c>
      <c r="I80" s="39">
        <v>0</v>
      </c>
      <c r="J80" s="39">
        <v>0</v>
      </c>
      <c r="K80" s="39">
        <v>0</v>
      </c>
      <c r="L80" s="39">
        <v>0</v>
      </c>
      <c r="M80" s="39">
        <v>0</v>
      </c>
      <c r="N80" s="39">
        <v>0</v>
      </c>
      <c r="O80" s="39">
        <v>0</v>
      </c>
      <c r="P80" s="39">
        <v>0</v>
      </c>
      <c r="Q80" s="39">
        <v>0</v>
      </c>
      <c r="R80" s="39">
        <v>0</v>
      </c>
      <c r="S80" s="39">
        <v>0</v>
      </c>
      <c r="T80" s="39">
        <v>0</v>
      </c>
    </row>
    <row r="81" spans="1:20" ht="19.899999999999999" customHeight="1">
      <c r="A81" s="76" t="s">
        <v>87</v>
      </c>
      <c r="B81" s="76"/>
      <c r="C81" s="12" t="s">
        <v>24</v>
      </c>
      <c r="D81" s="25">
        <f t="shared" ref="D81:T81" si="35">D79</f>
        <v>23686.562119801998</v>
      </c>
      <c r="E81" s="25">
        <f t="shared" si="35"/>
        <v>10526.35441555</v>
      </c>
      <c r="F81" s="25">
        <f t="shared" si="35"/>
        <v>14728.667808744</v>
      </c>
      <c r="G81" s="25">
        <f t="shared" si="35"/>
        <v>10172.982044631999</v>
      </c>
      <c r="H81" s="25">
        <f t="shared" si="35"/>
        <v>14212.289049330002</v>
      </c>
      <c r="I81" s="25">
        <f t="shared" si="35"/>
        <v>18483.557828617999</v>
      </c>
      <c r="J81" s="25">
        <f t="shared" si="35"/>
        <v>11740.422006328001</v>
      </c>
      <c r="K81" s="25">
        <f t="shared" si="35"/>
        <v>14916.398879362001</v>
      </c>
      <c r="L81" s="25">
        <f t="shared" si="35"/>
        <v>9189.571563376001</v>
      </c>
      <c r="M81" s="25">
        <f t="shared" si="35"/>
        <v>13486.869689854</v>
      </c>
      <c r="N81" s="25">
        <f t="shared" si="35"/>
        <v>17818.971675646</v>
      </c>
      <c r="O81" s="25">
        <f t="shared" si="35"/>
        <v>16051.649351032</v>
      </c>
      <c r="P81" s="25">
        <f t="shared" si="35"/>
        <v>20894.514920112</v>
      </c>
      <c r="Q81" s="25">
        <f t="shared" si="35"/>
        <v>15561.402265480001</v>
      </c>
      <c r="R81" s="25">
        <f t="shared" si="35"/>
        <v>18397.667378308</v>
      </c>
      <c r="S81" s="25">
        <f t="shared" si="35"/>
        <v>13938.079150038</v>
      </c>
      <c r="T81" s="25">
        <f t="shared" si="35"/>
        <v>13486.869689854</v>
      </c>
    </row>
    <row r="82" spans="1:20">
      <c r="A82" s="4" t="s">
        <v>88</v>
      </c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</row>
    <row r="83" spans="1:20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</row>
    <row r="84" spans="1:20" ht="61.5" customHeight="1">
      <c r="A84" s="72" t="s">
        <v>89</v>
      </c>
      <c r="B84" s="72"/>
      <c r="C84" s="72"/>
      <c r="D84" s="10" t="str">
        <f t="shared" ref="D84:T84" si="36">D$4</f>
        <v>Arquiteto de Software/MachineLearning/SOA/BigData Senior 
(ARQSOF-02)</v>
      </c>
      <c r="E84" s="10" t="str">
        <f t="shared" si="36"/>
        <v>Analista de Testes/Qualidade Pleno
(ATQ-01)</v>
      </c>
      <c r="F84" s="10" t="str">
        <f t="shared" si="36"/>
        <v>Analista de Testes/Qualidade Senior
(ATQ-02)</v>
      </c>
      <c r="G84" s="10" t="str">
        <f t="shared" si="36"/>
        <v>Desenvolvedor de Software Júnior
(DESENV01)</v>
      </c>
      <c r="H84" s="10" t="str">
        <f t="shared" si="36"/>
        <v>Desenvolvedor de Software Pleno
(DESENV03)</v>
      </c>
      <c r="I84" s="10" t="str">
        <f t="shared" si="36"/>
        <v>Desenvolvedor de Software Sênior
(DESENV03)</v>
      </c>
      <c r="J84" s="10" t="str">
        <f t="shared" si="36"/>
        <v>Analista de Negócios/Requisitos/Processos Pleno
(ANR-02)</v>
      </c>
      <c r="K84" s="10" t="str">
        <f t="shared" si="36"/>
        <v>Analista de Negócios/Requisitos/Processos Senior
(ANR-03)</v>
      </c>
      <c r="L84" s="10" t="str">
        <f t="shared" si="36"/>
        <v>Analista de BI Junior
(ABI-01)</v>
      </c>
      <c r="M84" s="10" t="str">
        <f t="shared" si="36"/>
        <v>Analista de BI Pleno
(ABI-02)</v>
      </c>
      <c r="N84" s="10" t="str">
        <f t="shared" si="36"/>
        <v>Analista de BI Senior
(ABI-03)</v>
      </c>
      <c r="O84" s="10" t="str">
        <f t="shared" si="36"/>
        <v>Administrador de Dados Senior
(ADADOS02)</v>
      </c>
      <c r="P84" s="10" t="str">
        <f t="shared" si="36"/>
        <v>Líder Técnico de Desenvolvimento Senior
(LDESENV)</v>
      </c>
      <c r="Q84" s="10" t="str">
        <f t="shared" si="36"/>
        <v>Scrum Master ou Agilista Senior
(SCRUM)</v>
      </c>
      <c r="R84" s="10" t="str">
        <f t="shared" si="36"/>
        <v>Gerente de Projetos de TI Senior
(GEPRO)</v>
      </c>
      <c r="S84" s="10" t="str">
        <f t="shared" si="36"/>
        <v>Analista de UX/UI
(UX/UI-02)</v>
      </c>
      <c r="T84" s="10" t="str">
        <f t="shared" si="36"/>
        <v>Cientista de Dados
(CDADOS01)</v>
      </c>
    </row>
    <row r="85" spans="1:20" ht="19.899999999999999" customHeight="1">
      <c r="A85" s="74" t="s">
        <v>90</v>
      </c>
      <c r="B85" s="74"/>
      <c r="C85" s="1" t="s">
        <v>24</v>
      </c>
      <c r="D85" s="34">
        <f t="shared" ref="D85:T85" si="37">D$81</f>
        <v>23686.562119801998</v>
      </c>
      <c r="E85" s="34">
        <f t="shared" si="37"/>
        <v>10526.35441555</v>
      </c>
      <c r="F85" s="34">
        <f t="shared" si="37"/>
        <v>14728.667808744</v>
      </c>
      <c r="G85" s="34">
        <f t="shared" si="37"/>
        <v>10172.982044631999</v>
      </c>
      <c r="H85" s="34">
        <f t="shared" si="37"/>
        <v>14212.289049330002</v>
      </c>
      <c r="I85" s="34">
        <f t="shared" si="37"/>
        <v>18483.557828617999</v>
      </c>
      <c r="J85" s="34">
        <f t="shared" si="37"/>
        <v>11740.422006328001</v>
      </c>
      <c r="K85" s="34">
        <f t="shared" si="37"/>
        <v>14916.398879362001</v>
      </c>
      <c r="L85" s="34">
        <f t="shared" si="37"/>
        <v>9189.571563376001</v>
      </c>
      <c r="M85" s="34">
        <f t="shared" si="37"/>
        <v>13486.869689854</v>
      </c>
      <c r="N85" s="34">
        <f t="shared" si="37"/>
        <v>17818.971675646</v>
      </c>
      <c r="O85" s="34">
        <f t="shared" si="37"/>
        <v>16051.649351032</v>
      </c>
      <c r="P85" s="34">
        <f t="shared" si="37"/>
        <v>20894.514920112</v>
      </c>
      <c r="Q85" s="34">
        <f t="shared" si="37"/>
        <v>15561.402265480001</v>
      </c>
      <c r="R85" s="34">
        <f t="shared" si="37"/>
        <v>18397.667378308</v>
      </c>
      <c r="S85" s="34">
        <f t="shared" si="37"/>
        <v>13938.079150038</v>
      </c>
      <c r="T85" s="34">
        <f t="shared" si="37"/>
        <v>13486.869689854</v>
      </c>
    </row>
    <row r="86" spans="1:20" ht="19.899999999999999" customHeight="1">
      <c r="A86" s="74" t="s">
        <v>91</v>
      </c>
      <c r="B86" s="74"/>
      <c r="C86" s="1" t="s">
        <v>24</v>
      </c>
      <c r="D86" s="18">
        <v>0</v>
      </c>
      <c r="E86" s="18">
        <v>0</v>
      </c>
      <c r="F86" s="18">
        <v>0</v>
      </c>
      <c r="G86" s="18">
        <v>0</v>
      </c>
      <c r="H86" s="18">
        <v>0</v>
      </c>
      <c r="I86" s="18">
        <v>0</v>
      </c>
      <c r="J86" s="18">
        <v>0</v>
      </c>
      <c r="K86" s="18">
        <v>0</v>
      </c>
      <c r="L86" s="18">
        <v>0</v>
      </c>
      <c r="M86" s="18">
        <v>0</v>
      </c>
      <c r="N86" s="18">
        <v>0</v>
      </c>
      <c r="O86" s="18">
        <v>0</v>
      </c>
      <c r="P86" s="18">
        <v>0</v>
      </c>
      <c r="Q86" s="18">
        <v>0</v>
      </c>
      <c r="R86" s="18">
        <v>0</v>
      </c>
      <c r="S86" s="18">
        <v>0</v>
      </c>
      <c r="T86" s="18">
        <v>0</v>
      </c>
    </row>
    <row r="87" spans="1:20" ht="19.899999999999999" customHeight="1">
      <c r="A87" s="74" t="s">
        <v>92</v>
      </c>
      <c r="B87" s="74"/>
      <c r="C87" s="1" t="s">
        <v>24</v>
      </c>
      <c r="D87" s="34">
        <f t="shared" ref="D87:T87" si="38">D$64</f>
        <v>232.49781914312848</v>
      </c>
      <c r="E87" s="34">
        <f t="shared" si="38"/>
        <v>103.32248440127258</v>
      </c>
      <c r="F87" s="34">
        <f t="shared" si="38"/>
        <v>144.57071174350762</v>
      </c>
      <c r="G87" s="34">
        <f t="shared" si="38"/>
        <v>99.853922557289849</v>
      </c>
      <c r="H87" s="34">
        <f t="shared" si="38"/>
        <v>139.50214439260355</v>
      </c>
      <c r="I87" s="34">
        <f t="shared" si="38"/>
        <v>181.42721022258286</v>
      </c>
      <c r="J87" s="34">
        <f t="shared" si="38"/>
        <v>115.23928624531312</v>
      </c>
      <c r="K87" s="34">
        <f t="shared" si="38"/>
        <v>146.41340484026566</v>
      </c>
      <c r="L87" s="34">
        <f t="shared" si="38"/>
        <v>90.201158637473469</v>
      </c>
      <c r="M87" s="34">
        <f t="shared" si="38"/>
        <v>132.38171812773092</v>
      </c>
      <c r="N87" s="34">
        <f t="shared" si="38"/>
        <v>174.90389837947086</v>
      </c>
      <c r="O87" s="34">
        <f t="shared" si="38"/>
        <v>157.55656936998969</v>
      </c>
      <c r="P87" s="34">
        <f t="shared" si="38"/>
        <v>205.09220064985135</v>
      </c>
      <c r="Q87" s="34">
        <f t="shared" si="38"/>
        <v>152.7445000770455</v>
      </c>
      <c r="R87" s="34">
        <f t="shared" si="38"/>
        <v>180.58414391852</v>
      </c>
      <c r="S87" s="34">
        <f t="shared" si="38"/>
        <v>136.810609705113</v>
      </c>
      <c r="T87" s="34">
        <f t="shared" si="38"/>
        <v>132.38171812773092</v>
      </c>
    </row>
    <row r="88" spans="1:20" ht="19.899999999999999" customHeight="1">
      <c r="A88" s="74" t="s">
        <v>93</v>
      </c>
      <c r="B88" s="74"/>
      <c r="C88" s="1" t="s">
        <v>24</v>
      </c>
      <c r="D88" s="34">
        <f t="shared" ref="D88:T88" si="39">D$71</f>
        <v>2702.0418294968622</v>
      </c>
      <c r="E88" s="34">
        <f t="shared" si="39"/>
        <v>1200.792660372904</v>
      </c>
      <c r="F88" s="34">
        <f t="shared" si="39"/>
        <v>1680.1710738224615</v>
      </c>
      <c r="G88" s="34">
        <f t="shared" si="39"/>
        <v>1160.4817481020732</v>
      </c>
      <c r="H88" s="34">
        <f t="shared" si="39"/>
        <v>1621.2652266698324</v>
      </c>
      <c r="I88" s="34">
        <f t="shared" si="39"/>
        <v>2108.5097177989087</v>
      </c>
      <c r="J88" s="34">
        <f t="shared" si="39"/>
        <v>1339.287280129317</v>
      </c>
      <c r="K88" s="34">
        <f t="shared" si="39"/>
        <v>1701.5864739527324</v>
      </c>
      <c r="L88" s="34">
        <f t="shared" si="39"/>
        <v>1048.299311390504</v>
      </c>
      <c r="M88" s="34">
        <f t="shared" si="39"/>
        <v>1538.513097284525</v>
      </c>
      <c r="N88" s="34">
        <f t="shared" si="39"/>
        <v>2032.6971293974239</v>
      </c>
      <c r="O88" s="34">
        <f t="shared" si="39"/>
        <v>1831.0900399786331</v>
      </c>
      <c r="P88" s="34">
        <f t="shared" si="39"/>
        <v>2383.5393686781608</v>
      </c>
      <c r="Q88" s="34">
        <f t="shared" si="39"/>
        <v>1775.1651604942017</v>
      </c>
      <c r="R88" s="34">
        <f t="shared" si="39"/>
        <v>2098.7117746310428</v>
      </c>
      <c r="S88" s="34">
        <f t="shared" si="39"/>
        <v>1589.984764177992</v>
      </c>
      <c r="T88" s="34">
        <f t="shared" si="39"/>
        <v>1538.513097284525</v>
      </c>
    </row>
    <row r="89" spans="1:20" ht="19.899999999999999" customHeight="1">
      <c r="A89" s="74" t="s">
        <v>94</v>
      </c>
      <c r="B89" s="74"/>
      <c r="C89" s="1" t="s">
        <v>24</v>
      </c>
      <c r="D89" s="34">
        <f t="shared" ref="D89:T89" si="40">SUM(D85:D88)</f>
        <v>26621.101768441989</v>
      </c>
      <c r="E89" s="34">
        <f t="shared" si="40"/>
        <v>11830.469560324178</v>
      </c>
      <c r="F89" s="34">
        <f t="shared" si="40"/>
        <v>16553.409594309967</v>
      </c>
      <c r="G89" s="34">
        <f t="shared" si="40"/>
        <v>11433.317715291361</v>
      </c>
      <c r="H89" s="34">
        <f t="shared" si="40"/>
        <v>15973.056420392437</v>
      </c>
      <c r="I89" s="34">
        <f t="shared" si="40"/>
        <v>20773.494756639491</v>
      </c>
      <c r="J89" s="34">
        <f t="shared" si="40"/>
        <v>13194.948572702629</v>
      </c>
      <c r="K89" s="34">
        <f t="shared" si="40"/>
        <v>16764.398758154999</v>
      </c>
      <c r="L89" s="34">
        <f t="shared" si="40"/>
        <v>10328.07203340398</v>
      </c>
      <c r="M89" s="34">
        <f t="shared" si="40"/>
        <v>15157.764505266257</v>
      </c>
      <c r="N89" s="34">
        <f t="shared" si="40"/>
        <v>20026.572703422895</v>
      </c>
      <c r="O89" s="34">
        <f t="shared" si="40"/>
        <v>18040.295960380623</v>
      </c>
      <c r="P89" s="34">
        <f t="shared" si="40"/>
        <v>23483.146489440012</v>
      </c>
      <c r="Q89" s="34">
        <f t="shared" si="40"/>
        <v>17489.311926051247</v>
      </c>
      <c r="R89" s="34">
        <f t="shared" si="40"/>
        <v>20676.963296857564</v>
      </c>
      <c r="S89" s="34">
        <f t="shared" si="40"/>
        <v>15664.874523921106</v>
      </c>
      <c r="T89" s="34">
        <f t="shared" si="40"/>
        <v>15157.764505266257</v>
      </c>
    </row>
    <row r="90" spans="1:20" ht="19.899999999999999" customHeight="1">
      <c r="A90" s="74" t="s">
        <v>95</v>
      </c>
      <c r="B90" s="74"/>
      <c r="C90" s="1" t="s">
        <v>24</v>
      </c>
      <c r="D90" s="34">
        <f t="shared" ref="D90:T90" si="41">D$89*D$5</f>
        <v>26621.101768441989</v>
      </c>
      <c r="E90" s="34">
        <f t="shared" si="41"/>
        <v>11830.469560324178</v>
      </c>
      <c r="F90" s="34">
        <f t="shared" si="41"/>
        <v>16553.409594309967</v>
      </c>
      <c r="G90" s="34">
        <f t="shared" si="41"/>
        <v>11433.317715291361</v>
      </c>
      <c r="H90" s="34">
        <f t="shared" si="41"/>
        <v>31946.112840784874</v>
      </c>
      <c r="I90" s="34">
        <f t="shared" si="41"/>
        <v>83093.979026557965</v>
      </c>
      <c r="J90" s="34">
        <f t="shared" si="41"/>
        <v>26389.897145405259</v>
      </c>
      <c r="K90" s="34">
        <f t="shared" si="41"/>
        <v>83821.993790774999</v>
      </c>
      <c r="L90" s="34">
        <f t="shared" si="41"/>
        <v>10328.07203340398</v>
      </c>
      <c r="M90" s="34">
        <f t="shared" si="41"/>
        <v>15157.764505266257</v>
      </c>
      <c r="N90" s="34">
        <f t="shared" si="41"/>
        <v>20026.572703422895</v>
      </c>
      <c r="O90" s="34">
        <f t="shared" si="41"/>
        <v>18040.295960380623</v>
      </c>
      <c r="P90" s="34">
        <f t="shared" si="41"/>
        <v>23483.146489440012</v>
      </c>
      <c r="Q90" s="34">
        <f t="shared" si="41"/>
        <v>17489.311926051247</v>
      </c>
      <c r="R90" s="34">
        <f t="shared" si="41"/>
        <v>20676.963296857564</v>
      </c>
      <c r="S90" s="34">
        <f t="shared" si="41"/>
        <v>15664.874523921106</v>
      </c>
      <c r="T90" s="34">
        <f t="shared" si="41"/>
        <v>15157.764505266257</v>
      </c>
    </row>
    <row r="91" spans="1:20" ht="19.899999999999999" customHeight="1">
      <c r="A91" s="75" t="s">
        <v>96</v>
      </c>
      <c r="B91" s="75"/>
      <c r="C91" s="12" t="s">
        <v>24</v>
      </c>
      <c r="D91" s="25">
        <f t="shared" ref="D91:T91" si="42">D90</f>
        <v>26621.101768441989</v>
      </c>
      <c r="E91" s="25">
        <f t="shared" si="42"/>
        <v>11830.469560324178</v>
      </c>
      <c r="F91" s="25">
        <f t="shared" si="42"/>
        <v>16553.409594309967</v>
      </c>
      <c r="G91" s="25">
        <f t="shared" si="42"/>
        <v>11433.317715291361</v>
      </c>
      <c r="H91" s="25">
        <f t="shared" si="42"/>
        <v>31946.112840784874</v>
      </c>
      <c r="I91" s="25">
        <f t="shared" si="42"/>
        <v>83093.979026557965</v>
      </c>
      <c r="J91" s="25">
        <f t="shared" si="42"/>
        <v>26389.897145405259</v>
      </c>
      <c r="K91" s="25">
        <f t="shared" si="42"/>
        <v>83821.993790774999</v>
      </c>
      <c r="L91" s="25">
        <f t="shared" si="42"/>
        <v>10328.07203340398</v>
      </c>
      <c r="M91" s="25">
        <f t="shared" si="42"/>
        <v>15157.764505266257</v>
      </c>
      <c r="N91" s="25">
        <f t="shared" si="42"/>
        <v>20026.572703422895</v>
      </c>
      <c r="O91" s="25">
        <f t="shared" si="42"/>
        <v>18040.295960380623</v>
      </c>
      <c r="P91" s="25">
        <f t="shared" si="42"/>
        <v>23483.146489440012</v>
      </c>
      <c r="Q91" s="25">
        <f t="shared" si="42"/>
        <v>17489.311926051247</v>
      </c>
      <c r="R91" s="25">
        <f t="shared" si="42"/>
        <v>20676.963296857564</v>
      </c>
      <c r="S91" s="25">
        <f t="shared" si="42"/>
        <v>15664.874523921106</v>
      </c>
      <c r="T91" s="25">
        <f t="shared" si="42"/>
        <v>15157.764505266257</v>
      </c>
    </row>
    <row r="92" spans="1:20">
      <c r="A92" s="40"/>
      <c r="B92" s="40"/>
      <c r="C92" s="15"/>
      <c r="D92" s="41"/>
      <c r="E92" s="41"/>
      <c r="F92" s="41"/>
      <c r="G92" s="41"/>
      <c r="H92" s="41"/>
      <c r="I92" s="41"/>
      <c r="J92" s="41"/>
      <c r="K92" s="41"/>
      <c r="L92" s="41"/>
      <c r="M92" s="41"/>
      <c r="N92" s="41"/>
      <c r="O92" s="41"/>
      <c r="P92" s="41"/>
      <c r="Q92" s="41"/>
      <c r="R92" s="41"/>
      <c r="S92" s="41"/>
      <c r="T92" s="41"/>
    </row>
    <row r="93" spans="1:20" ht="56.45" customHeight="1">
      <c r="A93" s="72" t="s">
        <v>97</v>
      </c>
      <c r="B93" s="72"/>
      <c r="C93" s="72"/>
      <c r="D93" s="10" t="str">
        <f t="shared" ref="D93:T93" si="43">D$4</f>
        <v>Arquiteto de Software/MachineLearning/SOA/BigData Senior 
(ARQSOF-02)</v>
      </c>
      <c r="E93" s="10" t="str">
        <f t="shared" si="43"/>
        <v>Analista de Testes/Qualidade Pleno
(ATQ-01)</v>
      </c>
      <c r="F93" s="10" t="str">
        <f t="shared" si="43"/>
        <v>Analista de Testes/Qualidade Senior
(ATQ-02)</v>
      </c>
      <c r="G93" s="10" t="str">
        <f t="shared" si="43"/>
        <v>Desenvolvedor de Software Júnior
(DESENV01)</v>
      </c>
      <c r="H93" s="10" t="str">
        <f t="shared" si="43"/>
        <v>Desenvolvedor de Software Pleno
(DESENV03)</v>
      </c>
      <c r="I93" s="10" t="str">
        <f t="shared" si="43"/>
        <v>Desenvolvedor de Software Sênior
(DESENV03)</v>
      </c>
      <c r="J93" s="10" t="str">
        <f t="shared" si="43"/>
        <v>Analista de Negócios/Requisitos/Processos Pleno
(ANR-02)</v>
      </c>
      <c r="K93" s="10" t="str">
        <f t="shared" si="43"/>
        <v>Analista de Negócios/Requisitos/Processos Senior
(ANR-03)</v>
      </c>
      <c r="L93" s="10" t="str">
        <f t="shared" si="43"/>
        <v>Analista de BI Junior
(ABI-01)</v>
      </c>
      <c r="M93" s="10" t="str">
        <f t="shared" si="43"/>
        <v>Analista de BI Pleno
(ABI-02)</v>
      </c>
      <c r="N93" s="10" t="str">
        <f t="shared" si="43"/>
        <v>Analista de BI Senior
(ABI-03)</v>
      </c>
      <c r="O93" s="10" t="str">
        <f t="shared" si="43"/>
        <v>Administrador de Dados Senior
(ADADOS02)</v>
      </c>
      <c r="P93" s="10" t="str">
        <f t="shared" si="43"/>
        <v>Líder Técnico de Desenvolvimento Senior
(LDESENV)</v>
      </c>
      <c r="Q93" s="10" t="str">
        <f t="shared" si="43"/>
        <v>Scrum Master ou Agilista Senior
(SCRUM)</v>
      </c>
      <c r="R93" s="10" t="str">
        <f t="shared" si="43"/>
        <v>Gerente de Projetos de TI Senior
(GEPRO)</v>
      </c>
      <c r="S93" s="10" t="str">
        <f t="shared" si="43"/>
        <v>Analista de UX/UI
(UX/UI-02)</v>
      </c>
      <c r="T93" s="10" t="str">
        <f t="shared" si="43"/>
        <v>Cientista de Dados
(CDADOS01)</v>
      </c>
    </row>
    <row r="94" spans="1:20" ht="19.899999999999999" customHeight="1">
      <c r="A94" s="71" t="s">
        <v>98</v>
      </c>
      <c r="B94" s="71"/>
      <c r="C94" s="71"/>
      <c r="D94" s="42">
        <v>2.7</v>
      </c>
      <c r="E94" s="42">
        <v>1.1000000000000001</v>
      </c>
      <c r="F94" s="42">
        <v>1.6</v>
      </c>
      <c r="G94" s="42">
        <v>1.1000000000000001</v>
      </c>
      <c r="H94" s="42">
        <v>1.6</v>
      </c>
      <c r="I94" s="42">
        <v>2.1</v>
      </c>
      <c r="J94" s="42">
        <v>1.3</v>
      </c>
      <c r="K94" s="42">
        <v>1.7</v>
      </c>
      <c r="L94" s="42">
        <v>1</v>
      </c>
      <c r="M94" s="42">
        <v>1.5</v>
      </c>
      <c r="N94" s="42">
        <v>2</v>
      </c>
      <c r="O94" s="42">
        <v>1.8</v>
      </c>
      <c r="P94" s="42">
        <v>2.4</v>
      </c>
      <c r="Q94" s="42">
        <v>1.7</v>
      </c>
      <c r="R94" s="42">
        <v>2.1</v>
      </c>
      <c r="S94" s="42">
        <v>1.5</v>
      </c>
      <c r="T94" s="42">
        <v>1.5</v>
      </c>
    </row>
    <row r="95" spans="1:20" ht="19.899999999999999" customHeight="1">
      <c r="A95" s="71" t="s">
        <v>99</v>
      </c>
      <c r="B95" s="71"/>
      <c r="C95" s="71"/>
      <c r="D95" s="43">
        <f t="shared" ref="D95:T95" si="44">ROUND(D94,1)</f>
        <v>2.7</v>
      </c>
      <c r="E95" s="44">
        <f t="shared" si="44"/>
        <v>1.1000000000000001</v>
      </c>
      <c r="F95" s="43">
        <f t="shared" si="44"/>
        <v>1.6</v>
      </c>
      <c r="G95" s="44">
        <f t="shared" si="44"/>
        <v>1.1000000000000001</v>
      </c>
      <c r="H95" s="43">
        <f t="shared" si="44"/>
        <v>1.6</v>
      </c>
      <c r="I95" s="43">
        <f t="shared" si="44"/>
        <v>2.1</v>
      </c>
      <c r="J95" s="43">
        <f t="shared" si="44"/>
        <v>1.3</v>
      </c>
      <c r="K95" s="43">
        <f t="shared" si="44"/>
        <v>1.7</v>
      </c>
      <c r="L95" s="44">
        <f t="shared" si="44"/>
        <v>1</v>
      </c>
      <c r="M95" s="43">
        <f t="shared" si="44"/>
        <v>1.5</v>
      </c>
      <c r="N95" s="44">
        <f t="shared" si="44"/>
        <v>2</v>
      </c>
      <c r="O95" s="43">
        <f t="shared" si="44"/>
        <v>1.8</v>
      </c>
      <c r="P95" s="43">
        <f t="shared" si="44"/>
        <v>2.4</v>
      </c>
      <c r="Q95" s="44">
        <f t="shared" si="44"/>
        <v>1.7</v>
      </c>
      <c r="R95" s="43">
        <f t="shared" si="44"/>
        <v>2.1</v>
      </c>
      <c r="S95" s="43">
        <f t="shared" si="44"/>
        <v>1.5</v>
      </c>
      <c r="T95" s="43">
        <f t="shared" si="44"/>
        <v>1.5</v>
      </c>
    </row>
    <row r="96" spans="1:20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</row>
    <row r="97" spans="1:20" ht="56.45" customHeight="1">
      <c r="A97" s="72" t="s">
        <v>100</v>
      </c>
      <c r="B97" s="72"/>
      <c r="C97" s="72"/>
      <c r="D97" s="10" t="str">
        <f t="shared" ref="D97:T97" si="45">D$4</f>
        <v>Arquiteto de Software/MachineLearning/SOA/BigData Senior 
(ARQSOF-02)</v>
      </c>
      <c r="E97" s="10" t="str">
        <f t="shared" si="45"/>
        <v>Analista de Testes/Qualidade Pleno
(ATQ-01)</v>
      </c>
      <c r="F97" s="10" t="str">
        <f t="shared" si="45"/>
        <v>Analista de Testes/Qualidade Senior
(ATQ-02)</v>
      </c>
      <c r="G97" s="10" t="str">
        <f t="shared" si="45"/>
        <v>Desenvolvedor de Software Júnior
(DESENV01)</v>
      </c>
      <c r="H97" s="10" t="str">
        <f t="shared" si="45"/>
        <v>Desenvolvedor de Software Pleno
(DESENV03)</v>
      </c>
      <c r="I97" s="10" t="str">
        <f t="shared" si="45"/>
        <v>Desenvolvedor de Software Sênior
(DESENV03)</v>
      </c>
      <c r="J97" s="10" t="str">
        <f t="shared" si="45"/>
        <v>Analista de Negócios/Requisitos/Processos Pleno
(ANR-02)</v>
      </c>
      <c r="K97" s="10" t="str">
        <f t="shared" si="45"/>
        <v>Analista de Negócios/Requisitos/Processos Senior
(ANR-03)</v>
      </c>
      <c r="L97" s="10" t="str">
        <f t="shared" si="45"/>
        <v>Analista de BI Junior
(ABI-01)</v>
      </c>
      <c r="M97" s="10" t="str">
        <f t="shared" si="45"/>
        <v>Analista de BI Pleno
(ABI-02)</v>
      </c>
      <c r="N97" s="10" t="str">
        <f t="shared" si="45"/>
        <v>Analista de BI Senior
(ABI-03)</v>
      </c>
      <c r="O97" s="10" t="str">
        <f t="shared" si="45"/>
        <v>Administrador de Dados Senior
(ADADOS02)</v>
      </c>
      <c r="P97" s="10" t="str">
        <f t="shared" si="45"/>
        <v>Líder Técnico de Desenvolvimento Senior
(LDESENV)</v>
      </c>
      <c r="Q97" s="10" t="str">
        <f t="shared" si="45"/>
        <v>Scrum Master ou Agilista Senior
(SCRUM)</v>
      </c>
      <c r="R97" s="10" t="str">
        <f t="shared" si="45"/>
        <v>Gerente de Projetos de TI Senior
(GEPRO)</v>
      </c>
      <c r="S97" s="10" t="str">
        <f t="shared" si="45"/>
        <v>Analista de UX/UI
(UX/UI-02)</v>
      </c>
      <c r="T97" s="10" t="str">
        <f t="shared" si="45"/>
        <v>Cientista de Dados
(CDADOS01)</v>
      </c>
    </row>
    <row r="98" spans="1:20" ht="19.899999999999999" customHeight="1">
      <c r="A98" s="71" t="s">
        <v>101</v>
      </c>
      <c r="B98" s="71"/>
      <c r="C98" s="71"/>
      <c r="D98" s="45">
        <f t="shared" ref="D98:T98" si="46">D95*$I105</f>
        <v>432</v>
      </c>
      <c r="E98" s="45">
        <f t="shared" si="46"/>
        <v>176</v>
      </c>
      <c r="F98" s="45">
        <f t="shared" si="46"/>
        <v>256</v>
      </c>
      <c r="G98" s="45">
        <f t="shared" si="46"/>
        <v>176</v>
      </c>
      <c r="H98" s="45">
        <f t="shared" si="46"/>
        <v>256</v>
      </c>
      <c r="I98" s="45">
        <f t="shared" si="46"/>
        <v>336</v>
      </c>
      <c r="J98" s="45">
        <f t="shared" si="46"/>
        <v>208</v>
      </c>
      <c r="K98" s="45">
        <f t="shared" si="46"/>
        <v>272</v>
      </c>
      <c r="L98" s="45">
        <f t="shared" si="46"/>
        <v>160</v>
      </c>
      <c r="M98" s="45">
        <f t="shared" si="46"/>
        <v>240</v>
      </c>
      <c r="N98" s="45">
        <f t="shared" si="46"/>
        <v>320</v>
      </c>
      <c r="O98" s="45">
        <f t="shared" si="46"/>
        <v>288</v>
      </c>
      <c r="P98" s="45">
        <f t="shared" si="46"/>
        <v>384</v>
      </c>
      <c r="Q98" s="45">
        <f t="shared" si="46"/>
        <v>272</v>
      </c>
      <c r="R98" s="45">
        <f t="shared" si="46"/>
        <v>336</v>
      </c>
      <c r="S98" s="45">
        <f t="shared" si="46"/>
        <v>240</v>
      </c>
      <c r="T98" s="45">
        <f t="shared" si="46"/>
        <v>240</v>
      </c>
    </row>
    <row r="99" spans="1:20" ht="19.899999999999999" customHeight="1">
      <c r="A99" s="71" t="s">
        <v>102</v>
      </c>
      <c r="B99" s="71"/>
      <c r="C99" s="71"/>
      <c r="D99" s="45">
        <f t="shared" ref="D99:T99" si="47">ROUND(D95*$I105*D5,0)</f>
        <v>432</v>
      </c>
      <c r="E99" s="45">
        <f t="shared" si="47"/>
        <v>176</v>
      </c>
      <c r="F99" s="45">
        <f t="shared" si="47"/>
        <v>256</v>
      </c>
      <c r="G99" s="45">
        <f t="shared" si="47"/>
        <v>176</v>
      </c>
      <c r="H99" s="45">
        <f t="shared" si="47"/>
        <v>512</v>
      </c>
      <c r="I99" s="45">
        <f t="shared" si="47"/>
        <v>1344</v>
      </c>
      <c r="J99" s="45">
        <f t="shared" si="47"/>
        <v>416</v>
      </c>
      <c r="K99" s="45">
        <f t="shared" si="47"/>
        <v>1360</v>
      </c>
      <c r="L99" s="45">
        <f t="shared" si="47"/>
        <v>160</v>
      </c>
      <c r="M99" s="45">
        <f t="shared" si="47"/>
        <v>240</v>
      </c>
      <c r="N99" s="45">
        <f t="shared" si="47"/>
        <v>320</v>
      </c>
      <c r="O99" s="45">
        <f t="shared" si="47"/>
        <v>288</v>
      </c>
      <c r="P99" s="45">
        <f t="shared" si="47"/>
        <v>384</v>
      </c>
      <c r="Q99" s="45">
        <f t="shared" si="47"/>
        <v>272</v>
      </c>
      <c r="R99" s="45">
        <f t="shared" si="47"/>
        <v>336</v>
      </c>
      <c r="S99" s="45">
        <f t="shared" si="47"/>
        <v>240</v>
      </c>
      <c r="T99" s="45">
        <f t="shared" si="47"/>
        <v>240</v>
      </c>
    </row>
    <row r="100" spans="1:20" ht="19.899999999999999" customHeight="1">
      <c r="A100" s="73" t="s">
        <v>103</v>
      </c>
      <c r="B100" s="73"/>
      <c r="C100" s="73"/>
      <c r="D100" s="46">
        <f t="shared" ref="D100:T100" si="48">D89/D8</f>
        <v>1.472037247771548</v>
      </c>
      <c r="E100" s="46">
        <f t="shared" si="48"/>
        <v>1.5175537389377773</v>
      </c>
      <c r="F100" s="46">
        <f t="shared" si="48"/>
        <v>1.4938336414517945</v>
      </c>
      <c r="G100" s="46">
        <f t="shared" si="48"/>
        <v>1.5204931345374098</v>
      </c>
      <c r="H100" s="46">
        <f t="shared" si="48"/>
        <v>1.4959617156149114</v>
      </c>
      <c r="I100" s="46">
        <f t="shared" si="48"/>
        <v>1.482045774928139</v>
      </c>
      <c r="J100" s="46">
        <f t="shared" si="48"/>
        <v>1.5088701294811879</v>
      </c>
      <c r="K100" s="46">
        <f t="shared" si="48"/>
        <v>1.4930979047923347</v>
      </c>
      <c r="L100" s="46">
        <f t="shared" si="48"/>
        <v>1.5299396847415918</v>
      </c>
      <c r="M100" s="46">
        <f t="shared" si="48"/>
        <v>1.4992383522628148</v>
      </c>
      <c r="N100" s="46">
        <f t="shared" si="48"/>
        <v>1.4837586715029494</v>
      </c>
      <c r="O100" s="46">
        <f t="shared" si="48"/>
        <v>1.4890285783461013</v>
      </c>
      <c r="P100" s="46">
        <f t="shared" si="48"/>
        <v>1.476771415940958</v>
      </c>
      <c r="Q100" s="46">
        <f t="shared" si="48"/>
        <v>1.490710346401463</v>
      </c>
      <c r="R100" s="46">
        <f t="shared" si="48"/>
        <v>1.482259968146628</v>
      </c>
      <c r="S100" s="46">
        <f t="shared" si="48"/>
        <v>1.4971585322396874</v>
      </c>
      <c r="T100" s="46">
        <f t="shared" si="48"/>
        <v>1.4992383522628148</v>
      </c>
    </row>
    <row r="101" spans="1:20" ht="12.75" customHeight="1">
      <c r="A101" s="47"/>
      <c r="B101" s="47"/>
      <c r="C101" s="47"/>
      <c r="D101" s="48"/>
      <c r="E101" s="48"/>
      <c r="F101" s="48"/>
      <c r="G101" s="48"/>
      <c r="H101" s="48"/>
      <c r="I101" s="48"/>
      <c r="J101" s="48"/>
      <c r="K101" s="48"/>
      <c r="L101" s="48"/>
      <c r="M101" s="48"/>
      <c r="N101" s="48"/>
      <c r="O101" s="48"/>
      <c r="P101" s="48"/>
      <c r="Q101" s="48"/>
      <c r="R101" s="48"/>
      <c r="S101" s="48"/>
      <c r="T101" s="48"/>
    </row>
    <row r="102" spans="1:20" ht="12.75" customHeight="1">
      <c r="A102" s="47"/>
      <c r="B102" s="47"/>
      <c r="C102" s="47"/>
      <c r="D102" s="48"/>
      <c r="E102" s="48"/>
      <c r="F102" s="48"/>
      <c r="G102" s="48"/>
      <c r="H102" s="48"/>
      <c r="I102" s="48"/>
      <c r="J102" s="48"/>
      <c r="K102" s="48"/>
      <c r="L102" s="48"/>
      <c r="M102" s="48"/>
      <c r="N102" s="48"/>
      <c r="O102" s="48"/>
      <c r="P102" s="48"/>
      <c r="Q102" s="48"/>
      <c r="R102" s="48"/>
      <c r="S102" s="48"/>
      <c r="T102" s="48"/>
    </row>
    <row r="103" spans="1:20" ht="12.75" customHeight="1">
      <c r="A103" s="47"/>
      <c r="B103" s="47"/>
      <c r="C103" s="47"/>
      <c r="D103" s="48"/>
      <c r="E103" s="48"/>
      <c r="F103" s="48"/>
      <c r="G103" s="48"/>
      <c r="H103" s="48"/>
      <c r="I103" s="48"/>
      <c r="J103" s="48"/>
      <c r="K103" s="48"/>
      <c r="L103" s="48"/>
      <c r="M103" s="48"/>
      <c r="N103" s="48"/>
      <c r="O103" s="48"/>
      <c r="P103" s="48"/>
      <c r="Q103" s="48"/>
      <c r="R103" s="48"/>
      <c r="S103" s="48"/>
      <c r="T103" s="48"/>
    </row>
    <row r="104" spans="1:20" ht="23.85" customHeight="1">
      <c r="A104" s="4"/>
      <c r="B104" s="4"/>
      <c r="C104" s="4"/>
      <c r="D104" s="4"/>
      <c r="E104" s="4"/>
      <c r="F104" s="69" t="s">
        <v>104</v>
      </c>
      <c r="G104" s="69"/>
      <c r="H104" s="69"/>
      <c r="I104" s="69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</row>
    <row r="105" spans="1:20" ht="22.7" customHeight="1">
      <c r="A105" s="70" t="s">
        <v>105</v>
      </c>
      <c r="B105" s="70"/>
      <c r="C105" s="70"/>
      <c r="D105" s="49">
        <f>SUM(D99:T99)</f>
        <v>7152</v>
      </c>
      <c r="E105" s="4"/>
      <c r="F105" s="66" t="s">
        <v>106</v>
      </c>
      <c r="G105" s="66"/>
      <c r="H105" s="66"/>
      <c r="I105" s="50">
        <v>160</v>
      </c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</row>
    <row r="106" spans="1:20" ht="22.7" customHeight="1">
      <c r="A106" s="70" t="s">
        <v>107</v>
      </c>
      <c r="B106" s="70"/>
      <c r="C106" s="70"/>
      <c r="D106" s="49">
        <f>D105*30</f>
        <v>214560</v>
      </c>
      <c r="E106" s="4"/>
      <c r="F106" s="66" t="s">
        <v>108</v>
      </c>
      <c r="G106" s="66"/>
      <c r="H106" s="66"/>
      <c r="I106" s="51">
        <f>SUM(D5:T5)</f>
        <v>26</v>
      </c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</row>
    <row r="107" spans="1:20" ht="22.7" customHeight="1">
      <c r="A107" s="52"/>
      <c r="B107" s="52"/>
      <c r="C107" s="52"/>
      <c r="D107" s="9"/>
      <c r="E107" s="4"/>
      <c r="F107" s="66" t="s">
        <v>109</v>
      </c>
      <c r="G107" s="66"/>
      <c r="H107" s="66"/>
      <c r="I107" s="51">
        <f>+I105*I106</f>
        <v>4160</v>
      </c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</row>
    <row r="108" spans="1:20" ht="22.7" customHeight="1">
      <c r="A108" s="38"/>
      <c r="B108" s="38"/>
      <c r="C108" s="38"/>
      <c r="D108" s="9"/>
      <c r="E108" s="4"/>
      <c r="F108" s="66" t="s">
        <v>110</v>
      </c>
      <c r="G108" s="66"/>
      <c r="H108" s="66"/>
      <c r="I108" s="53">
        <f>SUM(D90:T90)</f>
        <v>447715.04738590051</v>
      </c>
      <c r="J108" s="9"/>
      <c r="K108" s="4"/>
      <c r="L108" s="4"/>
      <c r="M108" s="4"/>
      <c r="N108" s="4"/>
      <c r="O108" s="4"/>
      <c r="P108" s="4"/>
      <c r="Q108" s="4"/>
      <c r="R108" s="4"/>
      <c r="S108" s="4"/>
      <c r="T108" s="4"/>
    </row>
    <row r="109" spans="1:20" ht="22.7" customHeight="1">
      <c r="A109" s="38"/>
      <c r="B109" s="38"/>
      <c r="C109" s="38"/>
      <c r="D109" s="9"/>
      <c r="E109" s="4"/>
      <c r="F109" s="67" t="s">
        <v>111</v>
      </c>
      <c r="G109" s="67"/>
      <c r="H109" s="67"/>
      <c r="I109" s="53">
        <f>+I108*30</f>
        <v>13431451.421577016</v>
      </c>
      <c r="J109" s="4"/>
      <c r="K109" s="4"/>
      <c r="L109" s="4"/>
      <c r="M109" s="4"/>
      <c r="N109" s="4"/>
      <c r="O109" s="4"/>
      <c r="P109" s="4"/>
      <c r="Q109" s="4"/>
      <c r="R109" s="4"/>
      <c r="S109" s="54"/>
      <c r="T109" s="4"/>
    </row>
    <row r="110" spans="1:20" ht="22.7" customHeight="1">
      <c r="A110" s="4"/>
      <c r="B110" s="4"/>
      <c r="C110" s="4"/>
      <c r="D110" s="4"/>
      <c r="E110" s="4"/>
      <c r="F110" s="68" t="s">
        <v>112</v>
      </c>
      <c r="G110" s="68"/>
      <c r="H110" s="68"/>
      <c r="I110" s="55">
        <f>+I108/D105</f>
        <v>62.599978661339556</v>
      </c>
      <c r="J110" s="54"/>
      <c r="K110" s="4"/>
      <c r="L110" s="54"/>
      <c r="M110" s="4"/>
      <c r="N110" s="4"/>
      <c r="O110" s="4"/>
      <c r="P110" s="4"/>
      <c r="Q110" s="4"/>
      <c r="R110" s="4"/>
      <c r="S110" s="4"/>
      <c r="T110" s="4"/>
    </row>
    <row r="111" spans="1:20">
      <c r="A111" s="4"/>
      <c r="B111" s="4"/>
      <c r="C111" s="4"/>
      <c r="D111" s="4"/>
      <c r="E111" s="4"/>
      <c r="F111" s="64"/>
      <c r="G111" s="64"/>
      <c r="H111" s="64"/>
      <c r="I111" s="56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</row>
    <row r="112" spans="1:20">
      <c r="A112" s="4"/>
      <c r="B112" s="4"/>
      <c r="C112" s="4"/>
      <c r="D112" s="57"/>
      <c r="E112" s="4"/>
      <c r="F112" s="64"/>
      <c r="G112" s="64"/>
      <c r="H112" s="64"/>
      <c r="I112" s="58"/>
      <c r="J112" s="4"/>
      <c r="K112" s="4"/>
      <c r="L112" s="19"/>
      <c r="M112" s="4"/>
      <c r="N112" s="4"/>
      <c r="O112" s="4"/>
      <c r="P112" s="4"/>
      <c r="Q112" s="4"/>
      <c r="R112" s="4"/>
      <c r="S112" s="4"/>
      <c r="T112" s="4"/>
    </row>
    <row r="113" spans="1:20">
      <c r="A113" s="4"/>
      <c r="B113" s="4"/>
      <c r="C113" s="4"/>
      <c r="D113" s="57"/>
      <c r="E113" s="4"/>
      <c r="F113" s="65"/>
      <c r="G113" s="65"/>
      <c r="H113" s="65"/>
      <c r="I113" s="19"/>
      <c r="J113" s="4"/>
      <c r="K113" s="59"/>
      <c r="L113" s="4"/>
      <c r="M113" s="4"/>
      <c r="N113" s="4"/>
      <c r="O113" s="4"/>
      <c r="P113" s="4"/>
      <c r="Q113" s="4"/>
      <c r="R113" s="4"/>
      <c r="S113" s="4"/>
      <c r="T113" s="4"/>
    </row>
    <row r="114" spans="1:20" ht="21">
      <c r="A114" s="4"/>
      <c r="B114" s="4"/>
      <c r="C114" s="4"/>
      <c r="D114" s="60"/>
      <c r="E114" s="60"/>
      <c r="F114" s="61"/>
      <c r="G114" s="4"/>
      <c r="H114" s="4"/>
      <c r="I114" s="62"/>
      <c r="J114" s="63"/>
      <c r="K114" s="63"/>
      <c r="L114" s="63"/>
      <c r="M114" s="63"/>
      <c r="N114" s="4"/>
      <c r="O114" s="4"/>
      <c r="P114" s="4"/>
      <c r="Q114" s="4"/>
      <c r="R114" s="4"/>
      <c r="S114" s="4"/>
      <c r="T114" s="4"/>
    </row>
  </sheetData>
  <mergeCells count="62">
    <mergeCell ref="A1:B1"/>
    <mergeCell ref="C1:T1"/>
    <mergeCell ref="A2:B2"/>
    <mergeCell ref="C2:T2"/>
    <mergeCell ref="A4:C4"/>
    <mergeCell ref="A5:C5"/>
    <mergeCell ref="A7:C7"/>
    <mergeCell ref="A8:B8"/>
    <mergeCell ref="A9:B9"/>
    <mergeCell ref="A11:C11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22:C22"/>
    <mergeCell ref="A33:C33"/>
    <mergeCell ref="A44:C44"/>
    <mergeCell ref="A52:C52"/>
    <mergeCell ref="A56:C56"/>
    <mergeCell ref="A57:B57"/>
    <mergeCell ref="A61:C61"/>
    <mergeCell ref="A64:B64"/>
    <mergeCell ref="A67:C67"/>
    <mergeCell ref="A75:C75"/>
    <mergeCell ref="A76:B76"/>
    <mergeCell ref="A77:B77"/>
    <mergeCell ref="A78:B78"/>
    <mergeCell ref="A79:B79"/>
    <mergeCell ref="A80:B80"/>
    <mergeCell ref="A81:B81"/>
    <mergeCell ref="A84:C84"/>
    <mergeCell ref="A85:B85"/>
    <mergeCell ref="A86:B86"/>
    <mergeCell ref="A87:B87"/>
    <mergeCell ref="A88:B88"/>
    <mergeCell ref="A89:B89"/>
    <mergeCell ref="A90:B90"/>
    <mergeCell ref="A91:B91"/>
    <mergeCell ref="A93:C93"/>
    <mergeCell ref="A94:C94"/>
    <mergeCell ref="A95:C95"/>
    <mergeCell ref="A97:C97"/>
    <mergeCell ref="A98:C98"/>
    <mergeCell ref="A99:C99"/>
    <mergeCell ref="A100:C100"/>
    <mergeCell ref="F104:I104"/>
    <mergeCell ref="A105:C105"/>
    <mergeCell ref="F105:H105"/>
    <mergeCell ref="A106:C106"/>
    <mergeCell ref="F106:H106"/>
    <mergeCell ref="F112:H112"/>
    <mergeCell ref="F113:H113"/>
    <mergeCell ref="F107:H107"/>
    <mergeCell ref="F108:H108"/>
    <mergeCell ref="F109:H109"/>
    <mergeCell ref="F110:H110"/>
    <mergeCell ref="F111:H111"/>
  </mergeCells>
  <pageMargins left="0.78749999999999998" right="0.78749999999999998" top="1.05277777777778" bottom="1.05277777777778" header="0.78749999999999998" footer="0.78749999999999998"/>
  <pageSetup paperSize="9" orientation="portrait" useFirstPageNumber="1" horizontalDpi="300" verticalDpi="300"/>
  <headerFooter>
    <oddHeader>&amp;C&amp;"Times New Roman,Normal"&amp;12&amp;A</oddHeader>
    <oddFooter>&amp;C&amp;"Times New Roman,Normal"&amp;12Página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SEINFRA</dc:title>
  <dc:subject/>
  <dc:creator>MARCELO CORDEIRO COSTA</dc:creator>
  <cp:keywords/>
  <dc:description>SEINFRA</dc:description>
  <cp:lastModifiedBy/>
  <cp:revision>19</cp:revision>
  <dcterms:created xsi:type="dcterms:W3CDTF">2025-03-05T14:47:32Z</dcterms:created>
  <dcterms:modified xsi:type="dcterms:W3CDTF">2025-03-06T19:39:32Z</dcterms:modified>
  <cp:category/>
  <cp:contentStatus/>
</cp:coreProperties>
</file>