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490" yWindow="555" windowWidth="14355" windowHeight="6360" activeTab="1"/>
  </bookViews>
  <sheets>
    <sheet name="Plan1" sheetId="1" r:id="rId1"/>
    <sheet name="Cronograma Quadra Sto Antonio" sheetId="4" r:id="rId2"/>
    <sheet name="Plan2" sheetId="2" r:id="rId3"/>
    <sheet name="Plan3" sheetId="3" r:id="rId4"/>
  </sheets>
  <externalReferences>
    <externalReference r:id="rId7"/>
    <externalReference r:id="rId8"/>
  </externalReferences>
  <definedNames>
    <definedName name="\0" localSheetId="1">#REF!</definedName>
    <definedName name="\0">#REF!</definedName>
    <definedName name="_Fill" hidden="1">#REF!</definedName>
    <definedName name="_INS01">'[1]INSUMOS'!$C$2</definedName>
    <definedName name="_INS02">'[1]INSUMOS'!$C$3</definedName>
    <definedName name="_INS03">'[1]INSUMOS'!$C$4</definedName>
    <definedName name="_INS04">'[1]INSUMOS'!$C$6</definedName>
    <definedName name="_INS05">'[2]INSUMOS'!$C$12</definedName>
    <definedName name="_INS06">'[2]INSUMOS'!$C$14</definedName>
    <definedName name="_INS07">'[1]INSUMOS'!$C$16</definedName>
    <definedName name="_INS08">'[1]INSUMOS'!$C$17</definedName>
    <definedName name="_INS09">'[1]INSUMOS'!$C$18</definedName>
    <definedName name="_INS10">'[1]INSUMOS'!$C$19</definedName>
    <definedName name="_INS12">#REF!</definedName>
    <definedName name="_INS13">#REF!</definedName>
    <definedName name="_INS14">'[1]INSUMOS'!$C$23</definedName>
    <definedName name="_INS15">#REF!</definedName>
    <definedName name="_INS16">'[1]INSUMOS'!$C$25</definedName>
    <definedName name="_INS17">'[1]INSUMOS'!$C$26</definedName>
    <definedName name="_INS18">#REF!</definedName>
    <definedName name="_INS19">'[1]INSUMOS'!$C$29</definedName>
    <definedName name="_INS20">'[1]INSUMOS'!$C$30</definedName>
    <definedName name="_INS21">'[1]INSUMOS'!$C$31</definedName>
    <definedName name="_INS22">'[1]INSUMOS'!$C$36</definedName>
    <definedName name="_INS23">#REF!</definedName>
    <definedName name="_INS24">#REF!</definedName>
    <definedName name="_INS25">'[1]INSUMOS'!$C$42</definedName>
    <definedName name="_INS26">'[1]INSUMOS'!$C$43</definedName>
    <definedName name="_INS27">'[1]INSUMOS'!$C$44</definedName>
    <definedName name="_INS28">'[1]INSUMOS'!$C$45</definedName>
    <definedName name="_INS29">#REF!</definedName>
    <definedName name="_INS30">'[1]INSUMOS'!$C$47</definedName>
    <definedName name="_INS31">'[1]INSUMOS'!$C$48</definedName>
    <definedName name="_INS32">#REF!</definedName>
    <definedName name="_INS33">'[2]INSUMOS'!$C$52</definedName>
    <definedName name="_INS34">#REF!</definedName>
    <definedName name="_INS35">#REF!</definedName>
    <definedName name="_INS36">#REF!</definedName>
    <definedName name="_INS37">'[2]INSUMOS'!$C$56</definedName>
    <definedName name="_INS38">#REF!</definedName>
    <definedName name="_INS39">#REF!</definedName>
    <definedName name="_INS40">#REF!</definedName>
    <definedName name="_INS41">#REF!</definedName>
    <definedName name="_INS42">'[2]INSUMOS'!$C$61</definedName>
    <definedName name="_INS43">#REF!</definedName>
    <definedName name="_INS44">#REF!</definedName>
    <definedName name="_INS45">#REF!</definedName>
    <definedName name="_INS46">#REF!</definedName>
    <definedName name="_INS47">'[2]INSUMOS'!$C$66</definedName>
    <definedName name="_INS48">#REF!</definedName>
    <definedName name="_tre3">'[1]INSUMOS'!$C$66</definedName>
    <definedName name="AA">#REF!</definedName>
    <definedName name="_xlnm.Print_Area" localSheetId="1">'Cronograma Quadra Sto Antonio'!$A$1:$L$39</definedName>
    <definedName name="_xlnm.Print_Area" localSheetId="0">'Plan1'!$A$1:$F$165</definedName>
    <definedName name="er">'[1]INSUMOS'!$C$14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'[1]INSUMOS'!$C$61</definedName>
    <definedName name="INS03A">'[1]INSUMOS'!$C$5</definedName>
    <definedName name="INS04A">'[1]INSUMOS'!$C$7</definedName>
    <definedName name="INS04B">'[1]INSUMOS'!$C$8</definedName>
    <definedName name="INS05A">#REF!</definedName>
    <definedName name="INS06B">#REF!</definedName>
    <definedName name="INS17A">'[1]INSUMOS'!$C$27</definedName>
    <definedName name="INS21B">#REF!</definedName>
    <definedName name="INS21C">'[1]INSUMOS'!$C$33</definedName>
    <definedName name="INS21D">'[1]INSUMOS'!$C$34</definedName>
    <definedName name="INS21E">'[1]INSUMOS'!$C$35</definedName>
    <definedName name="INS24A">'[1]INSUMOS'!$C$38</definedName>
    <definedName name="INS24AA">#REF!</definedName>
    <definedName name="INS24BB">#REF!</definedName>
    <definedName name="INS24D">'[1]INSUMOS'!$C$39</definedName>
    <definedName name="INS31A">#REF!</definedName>
    <definedName name="INS31B">#REF!</definedName>
    <definedName name="INS4C">'[1]INSUMOS'!$C$9</definedName>
    <definedName name="INS4D">#REF!</definedName>
    <definedName name="INS4E">#REF!</definedName>
    <definedName name="LL" localSheetId="1">'[2]INSUMOS'!$C$20</definedName>
    <definedName name="lui">#REF!</definedName>
    <definedName name="XXXXXXXXXXXXX">#REF!</definedName>
    <definedName name="_xlnm.Print_Titles" localSheetId="0">'Plan1'!$1:$13</definedName>
  </definedNames>
  <calcPr calcId="125725"/>
</workbook>
</file>

<file path=xl/sharedStrings.xml><?xml version="1.0" encoding="utf-8"?>
<sst xmlns="http://schemas.openxmlformats.org/spreadsheetml/2006/main" count="375" uniqueCount="253">
  <si>
    <t xml:space="preserve">M
</t>
  </si>
  <si>
    <t>TOTAL</t>
  </si>
  <si>
    <t>Planilha SINAPI - FEVEREIRO/2013.</t>
  </si>
  <si>
    <t>FERRAMENTAS</t>
  </si>
  <si>
    <t>M²</t>
  </si>
  <si>
    <t>UNID</t>
  </si>
  <si>
    <t>74242/001</t>
  </si>
  <si>
    <t>BARRACÃO DE OBRA</t>
  </si>
  <si>
    <t>73960</t>
  </si>
  <si>
    <t>LIGAÇÃO PROVISÓRIA DE ÁGUA/ESGOTO/ENERGIA</t>
  </si>
  <si>
    <t>LOCAÇÃO DA OBRA</t>
  </si>
  <si>
    <t>74209/001</t>
  </si>
  <si>
    <t>PLACA DE OBRA</t>
  </si>
  <si>
    <t>74077/003</t>
  </si>
  <si>
    <t>73822/002</t>
  </si>
  <si>
    <t>LIMPEZA DE TERRENO</t>
  </si>
  <si>
    <t>ANOTAÇÃO DE EXECUÇÃO DE OBRA CREA GO</t>
  </si>
  <si>
    <t>CONSUMO DE ENERGIA ELETRICA</t>
  </si>
  <si>
    <t>KWH</t>
  </si>
  <si>
    <t>CONSUMO DE ÁGUA</t>
  </si>
  <si>
    <t>M³</t>
  </si>
  <si>
    <t>ESCAVAÇÃO MANUAL DE VALAS</t>
  </si>
  <si>
    <t>REATERRO COM APILOAMENTO</t>
  </si>
  <si>
    <t>72819</t>
  </si>
  <si>
    <t>ESTACA A TRADO DIAM=30CM EM CONCRETO ARMADO</t>
  </si>
  <si>
    <t>72820</t>
  </si>
  <si>
    <t>ESCAVAÇÃO MANUAL DE VALAS(SAPATAS/BLOCOS)</t>
  </si>
  <si>
    <t>APILOAMENTO (BLOCOS/SAPATAS)</t>
  </si>
  <si>
    <t>REATERRO COM APILOAMENTO (BLOCOS/SAPATAS)</t>
  </si>
  <si>
    <t>74007</t>
  </si>
  <si>
    <t>FORMA TÁBUA PINHO</t>
  </si>
  <si>
    <t>PREPARO CONCRETO 20 MPA</t>
  </si>
  <si>
    <t>74115</t>
  </si>
  <si>
    <t>CONCRETO MAGRO</t>
  </si>
  <si>
    <t>73972/002</t>
  </si>
  <si>
    <t>LANÇAMENTO CONCRETO</t>
  </si>
  <si>
    <t>AÇO CA-60 5.0mm</t>
  </si>
  <si>
    <t>KG</t>
  </si>
  <si>
    <t>AÇO CA-50 10.0mm</t>
  </si>
  <si>
    <t>FORMA TÁBUA VIGA/PILAR</t>
  </si>
  <si>
    <t>AÇO CA 60 - 5.0 mm</t>
  </si>
  <si>
    <t>PREPARO CONCRETO</t>
  </si>
  <si>
    <t>DIVERSOS</t>
  </si>
  <si>
    <t>QUADRA POLIESPORTIVA</t>
  </si>
  <si>
    <t>SANTO ANTONIO DO DESCOBERTO</t>
  </si>
  <si>
    <t>ABRACADEIRA TIPO D 3/4" C/ PARAFUSO"</t>
  </si>
  <si>
    <t>ABRACADEIRA TIPO D 1" C/ PARAFUSO"</t>
  </si>
  <si>
    <t>BUCHA E ARRUELA ALUMINIO FUND P/ ELETRODUTO  (3/4'')</t>
  </si>
  <si>
    <t>BUCHA E ARRUELA ALUMINIO FUND P/ ELETRODUTO (1'')</t>
  </si>
  <si>
    <t>BUCHA E ARRUELA ALUMINIO FUND P/ ELETRODUTO  (1 1/2'')</t>
  </si>
  <si>
    <t>CABO DE COBRE ISOLAMENTO ANTI-CHAMA 0,6/1KV 16MM2</t>
  </si>
  <si>
    <t>CAIXA DE PASSAGEM METALICA 15X15X12 CM</t>
  </si>
  <si>
    <t>CONDULETE PVC TIPO "LB" 3/4" SEM TAMPA</t>
  </si>
  <si>
    <t>CONDULETE PVC TIPO TB 3/4 SEM TAMPA</t>
  </si>
  <si>
    <t>CONDULETE PVC TIPO "XA" 3/4" SEM TAMPA</t>
  </si>
  <si>
    <t>CURVA PVC 135G 1 1/2" P/ ELETRODUTO ROSCAVEL</t>
  </si>
  <si>
    <t>DISJUNTOR MONOFASICO 30A, 2KA (220V)</t>
  </si>
  <si>
    <t>DISJUNTOR TERMOMAGNETICO TRIPOLAR 50A</t>
  </si>
  <si>
    <t>ELETRODUTO DE PVC ROSCÁVEL DE 3/4" (19 MM)</t>
  </si>
  <si>
    <t>ELETRODUTO DE PVC ROSCÁVEL DE 1" (25 MM),SEM LUVA</t>
  </si>
  <si>
    <t>ELETRODUTO DE PVC ROSCÁVEL DE 1 1/2" (38 MM)</t>
  </si>
  <si>
    <t>CABO DE COBRE ISOLAMENTO ANTI-CHAMA 450/750V 4MM2,</t>
  </si>
  <si>
    <t>CABO DE COBRE ISOLAMENTO ANTI-CHAMA 450/7506MM2</t>
  </si>
  <si>
    <t>FITA ISOLANTE ADESIVA ANTI-CHAMA USO ATÉ 750 V 20m</t>
  </si>
  <si>
    <t>HASTE DE ATERRAMENTO, DN 5/8 " X 3000MM,</t>
  </si>
  <si>
    <t>LAMPADA VAPOR MERCURIO 400W</t>
  </si>
  <si>
    <t>LUMINARIA CIRCULAR C/VIDRO P/QUADRA 400W</t>
  </si>
  <si>
    <t>LUVA PVC ROSCAVEL P/ ELETRODUTO 3/4"</t>
  </si>
  <si>
    <t>LUVA PVC ROSCAVEL P/ ELETRODUTO 1"</t>
  </si>
  <si>
    <t>LUVA PVC ROSCAVEL P/ ELETRODUTO 1.1/2</t>
  </si>
  <si>
    <t>PETROLET C 1" SEM TAMPA</t>
  </si>
  <si>
    <t>PETROLET LR OU LB 1" SEM TAMPA</t>
  </si>
  <si>
    <t>QUADRO DE DISTRIBUICAO DE SOBREPOR C/ BARRAMENTO TRIFASICO P/ 18 DISJUNTORES UNIPOLARES</t>
  </si>
  <si>
    <t>REATOR P/ 1 LAMPADA VAPOR DE MERCURIO 400W USO EXT</t>
  </si>
  <si>
    <t>TAMPA CEGA EM PVC P/CONDULETE 4 X 2"</t>
  </si>
  <si>
    <t>IMPERMEABILIZACAO VIGAS BALDRAMES E=2,0 CM</t>
  </si>
  <si>
    <t>ESTRUTURA EM AÇO CA-25, CA50A E CA50B</t>
  </si>
  <si>
    <t>CUMMEIRA P/TELHA GALV.TRAPEZ.0,43MM</t>
  </si>
  <si>
    <t>COBERT.C/TELHACH.GALV.TRAPEZ.0,43MM C/ACESS</t>
  </si>
  <si>
    <t>FECHAMENTO LAT.TELHA TRAPEZ.0,43 MM</t>
  </si>
  <si>
    <t>5974</t>
  </si>
  <si>
    <t>CHAPISCO EM PAREDES TRACO 1:4 (CIMENTO E AREIA)</t>
  </si>
  <si>
    <t>EMBOCO PAULISTA (MASSA UNICA) TRACO 1:2:8 (</t>
  </si>
  <si>
    <t>00002706</t>
  </si>
  <si>
    <t>ENGENHEIRO</t>
  </si>
  <si>
    <t>H</t>
  </si>
  <si>
    <t>00004069</t>
  </si>
  <si>
    <t>MESTRE DE OBRAS</t>
  </si>
  <si>
    <t>VIGIA</t>
  </si>
  <si>
    <t>73954/001</t>
  </si>
  <si>
    <t>PINT.ESMALTE 2 DEM. ESQ.FERRO (S/FUNDO ANTICOR.)</t>
  </si>
  <si>
    <t>CONJUNTO PARA VOLEIBOL C/PINTURA (2 SUPORTES)</t>
  </si>
  <si>
    <t>MURO TIJ FURADO 1/2 VEZ CHAP C/PEDRISCO H=2,0m</t>
  </si>
  <si>
    <t>74243/001</t>
  </si>
  <si>
    <t>LIMPEZA GERAL DE QUADRA POLIESPORTIVA</t>
  </si>
  <si>
    <t>PORTAO TELA/TUBO FoGo PT1/PT2 C/FERRAGENS</t>
  </si>
  <si>
    <t>CRONOGRAMA FÍSICO-FINANCEIRO</t>
  </si>
  <si>
    <t>ITEM</t>
  </si>
  <si>
    <t>DISCRIMINAÇÃO DOS SERVIÇOS</t>
  </si>
  <si>
    <t>CONTRATO</t>
  </si>
  <si>
    <t>mês 01</t>
  </si>
  <si>
    <t>mês 02</t>
  </si>
  <si>
    <t>mês 03</t>
  </si>
  <si>
    <t>mês 04</t>
  </si>
  <si>
    <t>%</t>
  </si>
  <si>
    <t>VALOR (R$)</t>
  </si>
  <si>
    <t>1.0</t>
  </si>
  <si>
    <t>SERVIÇOS PRELIMINARES</t>
  </si>
  <si>
    <t>2.0</t>
  </si>
  <si>
    <t>3.0</t>
  </si>
  <si>
    <t>4.0</t>
  </si>
  <si>
    <t>5.0</t>
  </si>
  <si>
    <t>6.0</t>
  </si>
  <si>
    <t>INST. ELÉTRICAS/TELEF.</t>
  </si>
  <si>
    <t>7.0</t>
  </si>
  <si>
    <t>8.0</t>
  </si>
  <si>
    <t>9.0</t>
  </si>
  <si>
    <t>COBERTURA</t>
  </si>
  <si>
    <t>10.0</t>
  </si>
  <si>
    <t>11.0</t>
  </si>
  <si>
    <t>12.0</t>
  </si>
  <si>
    <t>13.0</t>
  </si>
  <si>
    <t>14.0</t>
  </si>
  <si>
    <t>15.0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</si>
  <si>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</si>
  <si>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</si>
  <si>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</si>
  <si>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</si>
  <si>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</si>
  <si>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</si>
  <si>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</si>
  <si>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ÁREA :    3.315,19 m²</t>
  </si>
  <si>
    <t>DATA :    18/09/2006</t>
  </si>
  <si>
    <t>TRANSPORTES</t>
  </si>
  <si>
    <t>SERVIÇOS EM TERRA</t>
  </si>
  <si>
    <t>ESTACAS</t>
  </si>
  <si>
    <t>ESTRUTURA</t>
  </si>
  <si>
    <t>ALVENARIAS E DIVISORIAS</t>
  </si>
  <si>
    <t>IMPERMEABILIZAÇÃO</t>
  </si>
  <si>
    <t>REVESTIMENTO DE PISO</t>
  </si>
  <si>
    <t>ESTRUTURA METÁLICA</t>
  </si>
  <si>
    <t>REVESTIMENTO DE PAREDES</t>
  </si>
  <si>
    <t>ADMINISTRAÇÃO</t>
  </si>
  <si>
    <t>PINTURA</t>
  </si>
  <si>
    <t>OBRA: QUADRA POLIESPORTIVA</t>
  </si>
  <si>
    <t>LOCAL: SANTO ANTONIO DO DESCOBERTO</t>
  </si>
  <si>
    <t>End. Rua 81, esq. Rua 86 e Rua 87, qd-228, àrea Pública Setor Estrela Dalva XVI-Santo Antonio do Descoberto GO</t>
  </si>
  <si>
    <t>FOSSO DE PERMEABILIDADE</t>
  </si>
  <si>
    <t>TUBO PVC SOLDAVEL P/AGUA FRIA PREDIAL DN 25MM</t>
  </si>
  <si>
    <t xml:space="preserve"> TUBO PVC - ESGOTO PREDIAL DN 50MM - NBR 5688</t>
  </si>
  <si>
    <t>JOELHO PVC SOLD 90G P/ AGUA FRIA PREDIAL 25 MM</t>
  </si>
  <si>
    <t>TE PVC SOLD 90G P/ AGUA FRIA PREDIAL 25MM</t>
  </si>
  <si>
    <t>FITA VEDA ROSCA EM ROLOS 18MMX10M</t>
  </si>
  <si>
    <t>ADESIVO P/ PVC FRASCO C/ 175G</t>
  </si>
  <si>
    <t>LUVA PVC SOLD P/AGUA FRIA PREDIAL 25 MM</t>
  </si>
  <si>
    <t>JOELHO PVC  ESG PREDIAL 90G DN 50MM</t>
  </si>
  <si>
    <t>73789/002</t>
  </si>
  <si>
    <t>73892/002</t>
  </si>
  <si>
    <t>APILOAMENTO</t>
  </si>
  <si>
    <t>AQUISIÇÃO DE TERRA C/ TRANSPORTE INCLUSO</t>
  </si>
  <si>
    <t>DESCRIÇÃO DOS SERVIÇOS</t>
  </si>
  <si>
    <t>P.TOTAL</t>
  </si>
  <si>
    <t>CÓDIGO</t>
  </si>
  <si>
    <t>OBRA:</t>
  </si>
  <si>
    <t>LOCAL:</t>
  </si>
  <si>
    <t>DATA:</t>
  </si>
  <si>
    <t>TOTAL DO ITEM</t>
  </si>
  <si>
    <t>CUSTO TOTAL R$</t>
  </si>
  <si>
    <t>VALOR GLOBAL</t>
  </si>
  <si>
    <t>BDI 24,09%</t>
  </si>
  <si>
    <t>ORÇAMENTO ANALÍTICO</t>
  </si>
  <si>
    <t>1-SERVIÇOS PRELIMINARES</t>
  </si>
  <si>
    <t>2-TRANSPORTE</t>
  </si>
  <si>
    <t>3-SERVIÇO EM TERRA</t>
  </si>
  <si>
    <t>4-FUNDAÇOES E SONDAGENS</t>
  </si>
  <si>
    <t>5-ESTRUTURA</t>
  </si>
  <si>
    <t>7-ALVENARIAS E DIVISORIAS</t>
  </si>
  <si>
    <t>8-IMPERMEABILIZAÇÃO</t>
  </si>
  <si>
    <t>9-ESTRUTURA METALICA</t>
  </si>
  <si>
    <t>10-COBERTURAS</t>
  </si>
  <si>
    <t>11-REVESTIMENTO DE PAREDES</t>
  </si>
  <si>
    <t>12-REVESTIMENTO DE PISO</t>
  </si>
  <si>
    <t>13-ADMINISTRAÇÃO</t>
  </si>
  <si>
    <t>14-PINTURA</t>
  </si>
  <si>
    <t>15-DIVERSOS</t>
  </si>
  <si>
    <t>P.UNIT</t>
  </si>
  <si>
    <t>QUANT.</t>
  </si>
  <si>
    <t xml:space="preserve">UN </t>
  </si>
  <si>
    <t>6-INSTALAÇÕES ELÉTRICAS</t>
  </si>
  <si>
    <t>ALVENARIA TIJOLO MACIÇO 1/2 VEZ</t>
  </si>
  <si>
    <t>ALVENARIA  TIJOLO  MACIÇO UMA VEZ</t>
  </si>
  <si>
    <t>MEIO-FIO DE CONCRETO MOLDADO NO LOCAL,</t>
  </si>
  <si>
    <t>CALÇADA EM CONCRETO 1:3:5 (FCK=12 MPA)  E=7cm</t>
  </si>
  <si>
    <t>PLANTIO GRAMA ESMERALDA PLACA C/ IRRIG.AÇÃO</t>
  </si>
  <si>
    <t>TRANSPORTE ENTULHO CAÇAMBA ESTACIONÁRIA</t>
  </si>
  <si>
    <t>ESTRUTURA DE  AÇO TIPO MR-250 C/FUNDO</t>
  </si>
  <si>
    <t>PINTURA LATEX ACRILICA  TRES DEMAOS</t>
  </si>
  <si>
    <t>DEMARCACAO QUADRA POLIESPOR</t>
  </si>
  <si>
    <t>TAB.BASQ.2UN EST.MET.COMP.ASSENT.PINT.ARO FLEX</t>
  </si>
  <si>
    <t>TRAVES Fº Gº P/FUT SALÃO 2 UN PINTADAS-3,00 x 2,00 m</t>
  </si>
  <si>
    <t>JOELHO RED 90G PVC SOLD C/ BUCHA LAT 25MM X 1/2"</t>
  </si>
  <si>
    <t>TORNEIRA METAL AMARELO 1/2" CURTA P/ JARDIM</t>
  </si>
  <si>
    <t>CAIXA SIF PVC 100 X 100 X 50MM C/ GREL RED BRANCA</t>
  </si>
  <si>
    <t>CP-1</t>
  </si>
  <si>
    <t>CP-2</t>
  </si>
  <si>
    <t>RG-41710</t>
  </si>
  <si>
    <t>ALAMBRADO C/POSTE EM CONCRETO E CINTA</t>
  </si>
  <si>
    <t>M</t>
  </si>
  <si>
    <t>DISJUNTOR MONOFASICO 20A, 2KA (220V)</t>
  </si>
  <si>
    <t>20010</t>
  </si>
  <si>
    <t>20011</t>
  </si>
  <si>
    <t>74157/003</t>
  </si>
  <si>
    <t>0002436</t>
  </si>
  <si>
    <t>ELETRICISTA</t>
  </si>
  <si>
    <t>986</t>
  </si>
  <si>
    <t>68325</t>
  </si>
  <si>
    <t>PISO LAMINADO EM CONCRETO 20 MPA PREPARO MECANICO, ESPESSURA 7CM, INCLUSO SELANTE ELASTICO A BASE DE POLIURETANO</t>
  </si>
  <si>
    <t>PISO EM CONCRETO DESEMPENADO PARA QUADRAS POLIESPORTIVAS PREPARO MECANICO, ESPESSURA 7CM, INCLUSO JUNTAS DE DILATACAO E LASTRO IMPERMEABILIZADA</t>
  </si>
  <si>
    <t>020200</t>
  </si>
  <si>
    <t>021401</t>
  </si>
  <si>
    <t>021400</t>
  </si>
  <si>
    <t>030105</t>
  </si>
  <si>
    <t>SINAPI/ AGETOP</t>
  </si>
  <si>
    <t>040101</t>
  </si>
  <si>
    <t>040902</t>
  </si>
  <si>
    <t>041002</t>
  </si>
  <si>
    <t>041145</t>
  </si>
  <si>
    <t>052014</t>
  </si>
  <si>
    <t>052005</t>
  </si>
  <si>
    <t>060314</t>
  </si>
  <si>
    <t>060305</t>
  </si>
  <si>
    <t xml:space="preserve">AÇO CA 50 - 10.0 mm </t>
  </si>
  <si>
    <t>070645</t>
  </si>
  <si>
    <t>071660</t>
  </si>
  <si>
    <t>180708</t>
  </si>
  <si>
    <t>GAIOLA PADRÃO EM AÇO CA-50 8.0 MM PARA PROTEÇÃO DAS</t>
  </si>
  <si>
    <t>LUMINÁRIAS</t>
  </si>
  <si>
    <t>071902</t>
  </si>
  <si>
    <t>071932</t>
  </si>
  <si>
    <t>120902</t>
  </si>
  <si>
    <t>150204</t>
  </si>
  <si>
    <t>160963</t>
  </si>
  <si>
    <t>160969</t>
  </si>
  <si>
    <t>160970</t>
  </si>
  <si>
    <t>261503</t>
  </si>
  <si>
    <t>271100</t>
  </si>
  <si>
    <t>271101</t>
  </si>
  <si>
    <t>271103</t>
  </si>
  <si>
    <t>54034</t>
  </si>
  <si>
    <t>180280</t>
  </si>
  <si>
    <t>R73356</t>
  </si>
  <si>
    <t>R68333</t>
  </si>
  <si>
    <t>R74157/004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</si>
</sst>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000000"/>
    <numFmt numFmtId="165" formatCode="[$€]#\!#0.00_);[Red]\([$€]#,##0.00\)"/>
    <numFmt numFmtId="166" formatCode="#,##0.00&quot; &quot;;&quot; (&quot;#,##0.00&quot;)&quot;;&quot; -&quot;#&quot; &quot;;@&quot; &quot;"/>
    <numFmt numFmtId="167" formatCode="#,#00"/>
    <numFmt numFmtId="168" formatCode="_(&quot;R$ &quot;* #,##0.00_);_(&quot;R$ &quot;* \(#,##0.00\);_(&quot;R$ &quot;* &quot;-&quot;??_);_(@_)"/>
    <numFmt numFmtId="169" formatCode="%#,#00"/>
    <numFmt numFmtId="170" formatCode="#.##000"/>
    <numFmt numFmtId="171" formatCode="[$R$-416]&quot; &quot;#,##0.00;[Red]&quot;-&quot;[$R$-416]&quot; &quot;#,##0.00"/>
    <numFmt numFmtId="172" formatCode="_(* #,##0.00_);_(* \(#,##0.00\);_(* &quot;-&quot;??_);_(@_)"/>
    <numFmt numFmtId="173" formatCode="#,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8"/>
      <name val="Times New Roman"/>
      <family val="1"/>
    </font>
    <font>
      <sz val="10"/>
      <color indexed="8"/>
      <name val="Arial1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>
      <alignment/>
      <protection locked="0"/>
    </xf>
    <xf numFmtId="0" fontId="11" fillId="0" borderId="0">
      <alignment/>
      <protection/>
    </xf>
    <xf numFmtId="165" fontId="19" fillId="0" borderId="0" applyFont="0" applyFill="0" applyBorder="0" applyAlignment="0" applyProtection="0"/>
    <xf numFmtId="0" fontId="12" fillId="0" borderId="0">
      <alignment/>
      <protection/>
    </xf>
    <xf numFmtId="166" fontId="20" fillId="0" borderId="0">
      <alignment/>
      <protection/>
    </xf>
    <xf numFmtId="0" fontId="21" fillId="0" borderId="0" applyNumberFormat="0" applyFill="0" applyBorder="0" applyAlignment="0" applyProtection="0"/>
    <xf numFmtId="167" fontId="18" fillId="0" borderId="0">
      <alignment/>
      <protection locked="0"/>
    </xf>
    <xf numFmtId="0" fontId="22" fillId="4" borderId="0" applyNumberFormat="0" applyBorder="0" applyAlignment="0" applyProtection="0"/>
    <xf numFmtId="0" fontId="23" fillId="0" borderId="0">
      <alignment horizont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>
      <alignment horizontal="center" textRotation="90"/>
      <protection/>
    </xf>
    <xf numFmtId="0" fontId="27" fillId="0" borderId="0" applyNumberFormat="0" applyFill="0" applyBorder="0">
      <alignment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24" borderId="7" applyNumberFormat="0" applyAlignment="0" applyProtection="0"/>
    <xf numFmtId="0" fontId="31" fillId="20" borderId="8" applyNumberFormat="0" applyAlignment="0" applyProtection="0"/>
    <xf numFmtId="169" fontId="18" fillId="0" borderId="0">
      <alignment/>
      <protection locked="0"/>
    </xf>
    <xf numFmtId="170" fontId="18" fillId="0" borderId="0">
      <alignment/>
      <protection locked="0"/>
    </xf>
    <xf numFmtId="9" fontId="1" fillId="0" borderId="0" applyFont="0" applyFill="0" applyBorder="0" applyAlignment="0" applyProtection="0"/>
    <xf numFmtId="0" fontId="32" fillId="0" borderId="0">
      <alignment/>
      <protection/>
    </xf>
    <xf numFmtId="171" fontId="32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3" fontId="35" fillId="0" borderId="0">
      <alignment/>
      <protection locked="0"/>
    </xf>
    <xf numFmtId="173" fontId="35" fillId="0" borderId="0">
      <alignment/>
      <protection locked="0"/>
    </xf>
    <xf numFmtId="0" fontId="36" fillId="0" borderId="0" applyNumberFormat="0" applyFont="0" applyFill="0" applyBorder="0" applyProtection="0">
      <alignment/>
    </xf>
    <xf numFmtId="0" fontId="36" fillId="0" borderId="0" applyNumberFormat="0" applyFont="0" applyFill="0" applyBorder="0" applyProtection="0">
      <alignment/>
    </xf>
    <xf numFmtId="43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43" fontId="2" fillId="0" borderId="0" xfId="2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25" borderId="0" xfId="0" applyFont="1" applyFill="1" applyBorder="1" applyAlignment="1">
      <alignment horizontal="center" vertical="center" wrapText="1"/>
    </xf>
    <xf numFmtId="164" fontId="3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25" borderId="0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wrapText="1"/>
    </xf>
    <xf numFmtId="49" fontId="2" fillId="25" borderId="0" xfId="0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4" fontId="6" fillId="0" borderId="0" xfId="21" applyNumberFormat="1" applyFont="1" applyAlignment="1">
      <alignment vertical="top"/>
      <protection/>
    </xf>
    <xf numFmtId="0" fontId="9" fillId="0" borderId="0" xfId="21" applyFont="1" applyAlignment="1">
      <alignment/>
      <protection/>
    </xf>
    <xf numFmtId="0" fontId="6" fillId="0" borderId="0" xfId="21" applyFont="1" applyAlignment="1">
      <alignment vertical="top"/>
      <protection/>
    </xf>
    <xf numFmtId="0" fontId="8" fillId="0" borderId="0" xfId="21" applyFont="1" applyBorder="1" applyAlignment="1">
      <alignment horizontal="left"/>
      <protection/>
    </xf>
    <xf numFmtId="4" fontId="8" fillId="0" borderId="0" xfId="21" applyNumberFormat="1" applyFont="1" applyAlignment="1">
      <alignment vertical="top"/>
      <protection/>
    </xf>
    <xf numFmtId="0" fontId="10" fillId="0" borderId="0" xfId="22" applyFont="1" applyBorder="1" applyAlignment="1">
      <alignment horizontal="left" vertical="center"/>
    </xf>
    <xf numFmtId="49" fontId="6" fillId="0" borderId="10" xfId="21" applyNumberFormat="1" applyFont="1" applyBorder="1" applyAlignment="1">
      <alignment horizontal="centerContinuous" vertical="center"/>
      <protection/>
    </xf>
    <xf numFmtId="0" fontId="6" fillId="0" borderId="10" xfId="21" applyFont="1" applyBorder="1" applyAlignment="1">
      <alignment vertical="center"/>
      <protection/>
    </xf>
    <xf numFmtId="4" fontId="6" fillId="0" borderId="10" xfId="21" applyNumberFormat="1" applyFont="1" applyBorder="1" applyAlignment="1">
      <alignment horizontal="right" vertical="center"/>
      <protection/>
    </xf>
    <xf numFmtId="10" fontId="6" fillId="0" borderId="10" xfId="21" applyNumberFormat="1" applyFont="1" applyBorder="1" applyAlignment="1">
      <alignment horizontal="center" vertical="center"/>
      <protection/>
    </xf>
    <xf numFmtId="4" fontId="0" fillId="0" borderId="0" xfId="21" applyNumberFormat="1" applyFont="1" applyFill="1" applyBorder="1" applyAlignment="1" applyProtection="1">
      <alignment/>
      <protection/>
    </xf>
    <xf numFmtId="10" fontId="0" fillId="0" borderId="0" xfId="21" applyNumberFormat="1" applyFont="1" applyFill="1" applyBorder="1" applyAlignment="1" applyProtection="1">
      <alignment/>
      <protection/>
    </xf>
    <xf numFmtId="4" fontId="6" fillId="0" borderId="10" xfId="21" applyNumberFormat="1" applyFont="1" applyFill="1" applyBorder="1" applyAlignment="1">
      <alignment horizontal="center" vertical="center"/>
      <protection/>
    </xf>
    <xf numFmtId="10" fontId="6" fillId="0" borderId="10" xfId="21" applyNumberFormat="1" applyFont="1" applyFill="1" applyBorder="1" applyAlignment="1">
      <alignment horizontal="center" vertical="center"/>
      <protection/>
    </xf>
    <xf numFmtId="0" fontId="8" fillId="0" borderId="11" xfId="21" applyFont="1" applyBorder="1" applyAlignment="1">
      <alignment vertical="center"/>
      <protection/>
    </xf>
    <xf numFmtId="0" fontId="8" fillId="0" borderId="12" xfId="21" applyFont="1" applyBorder="1" applyAlignment="1">
      <alignment vertical="center"/>
      <protection/>
    </xf>
    <xf numFmtId="4" fontId="8" fillId="0" borderId="13" xfId="21" applyNumberFormat="1" applyFont="1" applyBorder="1" applyAlignment="1">
      <alignment vertical="center"/>
      <protection/>
    </xf>
    <xf numFmtId="10" fontId="8" fillId="0" borderId="13" xfId="21" applyNumberFormat="1" applyFont="1" applyBorder="1" applyAlignment="1">
      <alignment horizontal="center" vertical="center"/>
      <protection/>
    </xf>
    <xf numFmtId="4" fontId="6" fillId="0" borderId="13" xfId="21" applyNumberFormat="1" applyFont="1" applyBorder="1" applyAlignment="1">
      <alignment/>
      <protection/>
    </xf>
    <xf numFmtId="4" fontId="8" fillId="0" borderId="10" xfId="21" applyNumberFormat="1" applyFont="1" applyBorder="1" applyAlignment="1">
      <alignment horizontal="center" vertical="center"/>
      <protection/>
    </xf>
    <xf numFmtId="10" fontId="8" fillId="0" borderId="10" xfId="21" applyNumberFormat="1" applyFont="1" applyBorder="1" applyAlignment="1">
      <alignment horizontal="center" vertical="center"/>
      <protection/>
    </xf>
    <xf numFmtId="4" fontId="6" fillId="0" borderId="0" xfId="21" applyNumberFormat="1" applyFont="1" applyAlignment="1">
      <alignment/>
      <protection/>
    </xf>
    <xf numFmtId="0" fontId="8" fillId="0" borderId="14" xfId="21" applyFont="1" applyBorder="1" applyAlignment="1">
      <alignment vertical="center"/>
      <protection/>
    </xf>
    <xf numFmtId="0" fontId="8" fillId="0" borderId="15" xfId="21" applyFont="1" applyBorder="1" applyAlignment="1">
      <alignment horizontal="center" vertical="center"/>
      <protection/>
    </xf>
    <xf numFmtId="10" fontId="8" fillId="0" borderId="12" xfId="23" applyNumberFormat="1" applyFont="1" applyBorder="1" applyAlignment="1">
      <alignment horizontal="center" vertical="center"/>
    </xf>
    <xf numFmtId="0" fontId="6" fillId="0" borderId="0" xfId="21" applyFont="1" applyBorder="1" applyAlignment="1">
      <alignment/>
      <protection/>
    </xf>
    <xf numFmtId="0" fontId="8" fillId="0" borderId="0" xfId="21" applyFont="1" applyBorder="1" applyAlignment="1">
      <alignment horizontal="right" indent="4"/>
      <protection/>
    </xf>
    <xf numFmtId="0" fontId="6" fillId="0" borderId="0" xfId="21" applyFont="1" applyAlignment="1">
      <alignment horizontal="center"/>
      <protection/>
    </xf>
    <xf numFmtId="0" fontId="8" fillId="0" borderId="0" xfId="21" applyFont="1" applyBorder="1" applyAlignment="1">
      <alignment/>
      <protection/>
    </xf>
    <xf numFmtId="14" fontId="8" fillId="0" borderId="0" xfId="21" applyNumberFormat="1" applyFont="1" applyBorder="1" applyAlignment="1">
      <alignment horizontal="left"/>
      <protection/>
    </xf>
    <xf numFmtId="4" fontId="6" fillId="26" borderId="10" xfId="21" applyNumberFormat="1" applyFont="1" applyFill="1" applyBorder="1" applyAlignment="1">
      <alignment horizontal="center" vertical="center"/>
      <protection/>
    </xf>
    <xf numFmtId="10" fontId="6" fillId="26" borderId="10" xfId="21" applyNumberFormat="1" applyFont="1" applyFill="1" applyBorder="1" applyAlignment="1">
      <alignment horizontal="center" vertical="center"/>
      <protection/>
    </xf>
    <xf numFmtId="4" fontId="6" fillId="27" borderId="10" xfId="21" applyNumberFormat="1" applyFont="1" applyFill="1" applyBorder="1" applyAlignment="1">
      <alignment horizontal="center" vertical="center"/>
      <protection/>
    </xf>
    <xf numFmtId="10" fontId="6" fillId="27" borderId="10" xfId="21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4" fontId="2" fillId="25" borderId="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/>
    </xf>
    <xf numFmtId="0" fontId="8" fillId="0" borderId="16" xfId="245" applyFont="1" applyBorder="1" applyAlignment="1">
      <alignment vertical="center" wrapText="1"/>
      <protection/>
    </xf>
    <xf numFmtId="0" fontId="6" fillId="0" borderId="16" xfId="245" applyFont="1" applyBorder="1" applyAlignment="1">
      <alignment vertical="center" wrapText="1"/>
      <protection/>
    </xf>
    <xf numFmtId="0" fontId="6" fillId="0" borderId="16" xfId="245" applyFont="1" applyBorder="1" applyAlignment="1">
      <alignment horizontal="center" vertical="center"/>
      <protection/>
    </xf>
    <xf numFmtId="2" fontId="6" fillId="0" borderId="16" xfId="245" applyNumberFormat="1" applyFont="1" applyBorder="1" applyAlignment="1">
      <alignment vertical="center"/>
      <protection/>
    </xf>
    <xf numFmtId="4" fontId="6" fillId="0" borderId="16" xfId="245" applyNumberFormat="1" applyFont="1" applyBorder="1" applyAlignment="1">
      <alignment vertical="center"/>
      <protection/>
    </xf>
    <xf numFmtId="0" fontId="8" fillId="0" borderId="16" xfId="245" applyFont="1" applyBorder="1" applyAlignment="1">
      <alignment horizontal="center" vertical="center" wrapText="1"/>
      <protection/>
    </xf>
    <xf numFmtId="49" fontId="6" fillId="0" borderId="16" xfId="245" applyNumberFormat="1" applyFont="1" applyBorder="1" applyAlignment="1">
      <alignment horizontal="left" vertical="center"/>
      <protection/>
    </xf>
    <xf numFmtId="0" fontId="6" fillId="0" borderId="17" xfId="245" applyFont="1" applyBorder="1" applyAlignment="1">
      <alignment horizontal="center" vertical="center"/>
      <protection/>
    </xf>
    <xf numFmtId="49" fontId="6" fillId="0" borderId="16" xfId="245" applyNumberFormat="1" applyFont="1" applyBorder="1" applyAlignment="1">
      <alignment vertical="justify" wrapText="1"/>
      <protection/>
    </xf>
    <xf numFmtId="2" fontId="6" fillId="0" borderId="16" xfId="245" applyNumberFormat="1" applyFont="1" applyBorder="1" applyAlignment="1">
      <alignment vertical="justify" wrapText="1"/>
      <protection/>
    </xf>
    <xf numFmtId="4" fontId="6" fillId="0" borderId="16" xfId="245" applyNumberFormat="1" applyFont="1" applyBorder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8" fillId="0" borderId="16" xfId="245" applyFont="1" applyBorder="1" applyAlignment="1">
      <alignment horizontal="right" vertical="center" wrapText="1"/>
      <protection/>
    </xf>
    <xf numFmtId="0" fontId="5" fillId="25" borderId="14" xfId="0" applyFont="1" applyFill="1" applyBorder="1" applyAlignment="1">
      <alignment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wrapText="1"/>
    </xf>
    <xf numFmtId="164" fontId="3" fillId="25" borderId="19" xfId="0" applyNumberFormat="1" applyFont="1" applyFill="1" applyBorder="1" applyAlignment="1">
      <alignment/>
    </xf>
    <xf numFmtId="164" fontId="2" fillId="25" borderId="19" xfId="0" applyNumberFormat="1" applyFont="1" applyFill="1" applyBorder="1" applyAlignment="1">
      <alignment/>
    </xf>
    <xf numFmtId="164" fontId="3" fillId="25" borderId="19" xfId="0" applyNumberFormat="1" applyFont="1" applyFill="1" applyBorder="1" applyAlignment="1">
      <alignment horizontal="center"/>
    </xf>
    <xf numFmtId="164" fontId="4" fillId="25" borderId="19" xfId="0" applyNumberFormat="1" applyFont="1" applyFill="1" applyBorder="1" applyAlignment="1">
      <alignment/>
    </xf>
    <xf numFmtId="49" fontId="2" fillId="25" borderId="19" xfId="0" applyNumberFormat="1" applyFont="1" applyFill="1" applyBorder="1" applyAlignment="1">
      <alignment/>
    </xf>
    <xf numFmtId="49" fontId="2" fillId="25" borderId="19" xfId="0" applyNumberFormat="1" applyFont="1" applyFill="1" applyBorder="1" applyAlignment="1">
      <alignment horizontal="left"/>
    </xf>
    <xf numFmtId="49" fontId="6" fillId="0" borderId="20" xfId="245" applyNumberFormat="1" applyFont="1" applyBorder="1" applyAlignment="1">
      <alignment horizontal="center" vertical="center"/>
      <protection/>
    </xf>
    <xf numFmtId="4" fontId="6" fillId="0" borderId="21" xfId="245" applyNumberFormat="1" applyFont="1" applyBorder="1" applyAlignment="1">
      <alignment vertical="center"/>
      <protection/>
    </xf>
    <xf numFmtId="172" fontId="8" fillId="0" borderId="21" xfId="228" applyFont="1" applyBorder="1" applyAlignment="1">
      <alignment vertical="center"/>
    </xf>
    <xf numFmtId="4" fontId="8" fillId="0" borderId="21" xfId="245" applyNumberFormat="1" applyFont="1" applyBorder="1" applyAlignment="1">
      <alignment vertical="center"/>
      <protection/>
    </xf>
    <xf numFmtId="49" fontId="6" fillId="0" borderId="20" xfId="245" applyNumberFormat="1" applyFont="1" applyBorder="1" applyAlignment="1">
      <alignment horizontal="center" vertical="justify" wrapText="1"/>
      <protection/>
    </xf>
    <xf numFmtId="4" fontId="6" fillId="0" borderId="21" xfId="245" applyNumberFormat="1" applyFont="1" applyBorder="1" applyAlignment="1">
      <alignment vertical="justify" wrapText="1"/>
      <protection/>
    </xf>
    <xf numFmtId="49" fontId="6" fillId="0" borderId="22" xfId="245" applyNumberFormat="1" applyFont="1" applyBorder="1" applyAlignment="1">
      <alignment horizontal="center" vertical="center"/>
      <protection/>
    </xf>
    <xf numFmtId="0" fontId="8" fillId="0" borderId="23" xfId="245" applyFont="1" applyBorder="1" applyAlignment="1">
      <alignment horizontal="right" vertical="center" wrapText="1"/>
      <protection/>
    </xf>
    <xf numFmtId="0" fontId="6" fillId="0" borderId="23" xfId="245" applyFont="1" applyBorder="1" applyAlignment="1">
      <alignment horizontal="center" vertical="center"/>
      <protection/>
    </xf>
    <xf numFmtId="2" fontId="6" fillId="0" borderId="23" xfId="245" applyNumberFormat="1" applyFont="1" applyBorder="1" applyAlignment="1">
      <alignment vertical="center"/>
      <protection/>
    </xf>
    <xf numFmtId="4" fontId="6" fillId="0" borderId="23" xfId="245" applyNumberFormat="1" applyFont="1" applyBorder="1" applyAlignment="1">
      <alignment vertical="center"/>
      <protection/>
    </xf>
    <xf numFmtId="4" fontId="8" fillId="0" borderId="24" xfId="245" applyNumberFormat="1" applyFont="1" applyBorder="1" applyAlignment="1">
      <alignment vertical="center"/>
      <protection/>
    </xf>
    <xf numFmtId="49" fontId="6" fillId="28" borderId="20" xfId="245" applyNumberFormat="1" applyFont="1" applyFill="1" applyBorder="1" applyAlignment="1">
      <alignment horizontal="center" vertical="center"/>
      <protection/>
    </xf>
    <xf numFmtId="49" fontId="6" fillId="28" borderId="16" xfId="245" applyNumberFormat="1" applyFont="1" applyFill="1" applyBorder="1" applyAlignment="1">
      <alignment vertical="justify" wrapText="1"/>
      <protection/>
    </xf>
    <xf numFmtId="0" fontId="6" fillId="28" borderId="16" xfId="245" applyFont="1" applyFill="1" applyBorder="1" applyAlignment="1">
      <alignment horizontal="center" vertical="center"/>
      <protection/>
    </xf>
    <xf numFmtId="4" fontId="6" fillId="28" borderId="16" xfId="245" applyNumberFormat="1" applyFont="1" applyFill="1" applyBorder="1" applyAlignment="1">
      <alignment vertical="center"/>
      <protection/>
    </xf>
    <xf numFmtId="2" fontId="6" fillId="28" borderId="16" xfId="245" applyNumberFormat="1" applyFont="1" applyFill="1" applyBorder="1" applyAlignment="1">
      <alignment vertical="center"/>
      <protection/>
    </xf>
    <xf numFmtId="4" fontId="6" fillId="28" borderId="21" xfId="245" applyNumberFormat="1" applyFont="1" applyFill="1" applyBorder="1" applyAlignment="1">
      <alignment vertical="center"/>
      <protection/>
    </xf>
    <xf numFmtId="0" fontId="6" fillId="28" borderId="16" xfId="245" applyFont="1" applyFill="1" applyBorder="1" applyAlignment="1">
      <alignment vertical="center" wrapText="1"/>
      <protection/>
    </xf>
    <xf numFmtId="49" fontId="6" fillId="28" borderId="16" xfId="245" applyNumberFormat="1" applyFont="1" applyFill="1" applyBorder="1" applyAlignment="1">
      <alignment horizontal="left" vertical="center"/>
      <protection/>
    </xf>
    <xf numFmtId="0" fontId="6" fillId="28" borderId="17" xfId="245" applyFont="1" applyFill="1" applyBorder="1" applyAlignment="1">
      <alignment horizontal="center" vertical="center"/>
      <protection/>
    </xf>
    <xf numFmtId="0" fontId="6" fillId="0" borderId="16" xfId="245" applyFont="1" applyBorder="1" applyAlignment="1">
      <alignment horizontal="center" vertical="justify" wrapText="1"/>
      <protection/>
    </xf>
    <xf numFmtId="164" fontId="2" fillId="25" borderId="0" xfId="0" applyNumberFormat="1" applyFont="1" applyFill="1" applyBorder="1" applyAlignment="1">
      <alignment horizontal="center"/>
    </xf>
    <xf numFmtId="164" fontId="2" fillId="25" borderId="19" xfId="245" applyNumberFormat="1" applyFont="1" applyFill="1" applyBorder="1" applyAlignment="1">
      <alignment horizontal="center"/>
      <protection/>
    </xf>
    <xf numFmtId="164" fontId="2" fillId="25" borderId="0" xfId="245" applyNumberFormat="1" applyFont="1" applyFill="1" applyBorder="1" applyAlignment="1">
      <alignment horizontal="center"/>
      <protection/>
    </xf>
    <xf numFmtId="164" fontId="2" fillId="25" borderId="25" xfId="245" applyNumberFormat="1" applyFont="1" applyFill="1" applyBorder="1" applyAlignment="1">
      <alignment horizontal="center"/>
      <protection/>
    </xf>
    <xf numFmtId="0" fontId="5" fillId="25" borderId="18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8" fillId="29" borderId="26" xfId="21" applyFont="1" applyFill="1" applyBorder="1" applyAlignment="1">
      <alignment horizontal="center" vertical="center"/>
      <protection/>
    </xf>
    <xf numFmtId="0" fontId="8" fillId="29" borderId="27" xfId="21" applyFont="1" applyFill="1" applyBorder="1" applyAlignment="1">
      <alignment horizontal="center" vertical="center"/>
      <protection/>
    </xf>
    <xf numFmtId="0" fontId="8" fillId="29" borderId="28" xfId="21" applyFont="1" applyFill="1" applyBorder="1" applyAlignment="1">
      <alignment horizontal="center" vertical="center"/>
      <protection/>
    </xf>
    <xf numFmtId="0" fontId="8" fillId="29" borderId="29" xfId="21" applyFont="1" applyFill="1" applyBorder="1" applyAlignment="1">
      <alignment horizontal="center" vertical="center"/>
      <protection/>
    </xf>
    <xf numFmtId="0" fontId="8" fillId="29" borderId="10" xfId="21" applyFont="1" applyFill="1" applyBorder="1" applyAlignment="1">
      <alignment horizontal="center" vertical="center" textRotation="255"/>
      <protection/>
    </xf>
    <xf numFmtId="0" fontId="8" fillId="29" borderId="30" xfId="21" applyFont="1" applyFill="1" applyBorder="1" applyAlignment="1">
      <alignment horizontal="center" vertical="center" textRotation="255"/>
      <protection/>
    </xf>
    <xf numFmtId="0" fontId="8" fillId="29" borderId="29" xfId="21" applyFont="1" applyFill="1" applyBorder="1" applyAlignment="1">
      <alignment horizontal="center" vertical="center" textRotation="255"/>
      <protection/>
    </xf>
    <xf numFmtId="0" fontId="8" fillId="29" borderId="30" xfId="21" applyFont="1" applyFill="1" applyBorder="1" applyAlignment="1">
      <alignment horizontal="center" vertical="justify"/>
      <protection/>
    </xf>
    <xf numFmtId="0" fontId="8" fillId="29" borderId="28" xfId="21" applyFont="1" applyFill="1" applyBorder="1" applyAlignment="1">
      <alignment horizontal="center" vertical="justify"/>
      <protection/>
    </xf>
    <xf numFmtId="0" fontId="8" fillId="29" borderId="29" xfId="21" applyFont="1" applyFill="1" applyBorder="1" applyAlignment="1">
      <alignment horizontal="center" vertical="justify"/>
      <protection/>
    </xf>
    <xf numFmtId="0" fontId="8" fillId="29" borderId="26" xfId="21" applyFont="1" applyFill="1" applyBorder="1" applyAlignment="1">
      <alignment horizontal="center" vertical="justify"/>
      <protection/>
    </xf>
    <xf numFmtId="0" fontId="8" fillId="29" borderId="27" xfId="21" applyFont="1" applyFill="1" applyBorder="1" applyAlignment="1">
      <alignment horizontal="center" vertical="justify"/>
      <protection/>
    </xf>
    <xf numFmtId="0" fontId="8" fillId="29" borderId="30" xfId="21" applyFont="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justify"/>
      <protection/>
    </xf>
    <xf numFmtId="0" fontId="8" fillId="0" borderId="27" xfId="21" applyFont="1" applyBorder="1" applyAlignment="1">
      <alignment horizontal="center" vertical="justify"/>
      <protection/>
    </xf>
    <xf numFmtId="0" fontId="8" fillId="0" borderId="0" xfId="21" applyFont="1" applyBorder="1" applyAlignment="1">
      <alignment horizontal="left" indent="3"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right" indent="4"/>
      <protection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/>
      <protection/>
    </xf>
    <xf numFmtId="14" fontId="8" fillId="0" borderId="31" xfId="21" applyNumberFormat="1" applyFont="1" applyBorder="1" applyAlignment="1">
      <alignment horizontal="left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Normal_FACULDADE UEG Orçamento + Cronograma + Memória" xfId="21"/>
    <cellStyle name="Moeda 2" xfId="22"/>
    <cellStyle name="Porcentagem_FACULDADE UEG Orçamento + Cronograma + Memória" xfId="23"/>
    <cellStyle name="_1  Academia de Policia Memoria" xfId="24"/>
    <cellStyle name="_1  Academia de Policia Memoria_Administração  LIDERTEX" xfId="25"/>
    <cellStyle name="_1  Academia de Policia Memoria_Galpão  LIDERTEX memória" xfId="26"/>
    <cellStyle name="_1  Academia de Policia Memoria_Guarita LIDERTEX" xfId="27"/>
    <cellStyle name="_1  Academia de Policia Memoria_LIDERTEX - ORÇAMENTO E CRONOGRAMA" xfId="28"/>
    <cellStyle name="_1  Academia de Policia Memoria_PQ TECNOLÓGICO_ADITIVO N.01_ENGEBRAS_(Comentado pela Engª Mirtes)" xfId="29"/>
    <cellStyle name="_1  Academia de Policia Memoria_Refeitório  LIDERTEX" xfId="30"/>
    <cellStyle name="_FACULDADE UEG Orçamento + Cronograma + Memória" xfId="31"/>
    <cellStyle name="_Flex Memoria" xfId="32"/>
    <cellStyle name="_Flex Memoria_Administração  LIDERTEX" xfId="33"/>
    <cellStyle name="_Flex Memoria_Galpão  LIDERTEX memória" xfId="34"/>
    <cellStyle name="_Flex Memoria_Guarita LIDERTEX" xfId="35"/>
    <cellStyle name="_Flex Memoria_LIDERTEX - ORÇAMENTO E CRONOGRAMA" xfId="36"/>
    <cellStyle name="_Flex Memoria_PQ TECNOLÓGICO_ADITIVO N.01_ENGEBRAS_(Comentado pela Engª Mirtes)" xfId="37"/>
    <cellStyle name="_Flex Memoria_Refeitório  LIDERTEX" xfId="38"/>
    <cellStyle name="_Hotel Canoas" xfId="39"/>
    <cellStyle name="_Planilha para levantamento de alvenaria" xfId="40"/>
    <cellStyle name="_Planilha para levantamento de revestimento" xfId="41"/>
    <cellStyle name="_SENAC Caldas Novas Memoria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arrafo de 5" xfId="67"/>
    <cellStyle name="Bad" xfId="68"/>
    <cellStyle name="Calculation" xfId="69"/>
    <cellStyle name="Check Cell" xfId="70"/>
    <cellStyle name="Data" xfId="71"/>
    <cellStyle name="Estilo 1" xfId="72"/>
    <cellStyle name="Euro" xfId="73"/>
    <cellStyle name="Excel Built-in Normal" xfId="74"/>
    <cellStyle name="Excel_BuiltIn_Comma" xfId="75"/>
    <cellStyle name="Explanatory Text" xfId="76"/>
    <cellStyle name="Fixo" xfId="77"/>
    <cellStyle name="Good" xfId="78"/>
    <cellStyle name="Heading" xfId="79"/>
    <cellStyle name="Heading 1" xfId="80"/>
    <cellStyle name="Heading 2" xfId="81"/>
    <cellStyle name="Heading 3" xfId="82"/>
    <cellStyle name="Heading 4" xfId="83"/>
    <cellStyle name="Heading1" xfId="84"/>
    <cellStyle name="Hyperlink 2" xfId="85"/>
    <cellStyle name="Input" xfId="86"/>
    <cellStyle name="Linked Cell" xfId="87"/>
    <cellStyle name="Moeda 2 2" xfId="88"/>
    <cellStyle name="Moeda 3" xfId="89"/>
    <cellStyle name="Moeda 4" xfId="90"/>
    <cellStyle name="Moeda 5" xfId="91"/>
    <cellStyle name="Neutral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10" xfId="104"/>
    <cellStyle name="Normal 2 11" xfId="105"/>
    <cellStyle name="Normal 2 12" xfId="106"/>
    <cellStyle name="Normal 2 13" xfId="107"/>
    <cellStyle name="Normal 2 14" xfId="108"/>
    <cellStyle name="Normal 2 15" xfId="109"/>
    <cellStyle name="Normal 2 16" xfId="110"/>
    <cellStyle name="Normal 2 17" xfId="111"/>
    <cellStyle name="Normal 2 18" xfId="112"/>
    <cellStyle name="Normal 2 19" xfId="113"/>
    <cellStyle name="Normal 2 2" xfId="114"/>
    <cellStyle name="Normal 2 20" xfId="115"/>
    <cellStyle name="Normal 2 3" xfId="116"/>
    <cellStyle name="Normal 2 4" xfId="117"/>
    <cellStyle name="Normal 2 5" xfId="118"/>
    <cellStyle name="Normal 2 6" xfId="119"/>
    <cellStyle name="Normal 2 7" xfId="120"/>
    <cellStyle name="Normal 2 8" xfId="121"/>
    <cellStyle name="Normal 2 9" xfId="122"/>
    <cellStyle name="Normal 2_1  Academia de Policia Memoria" xfId="123"/>
    <cellStyle name="Normal 20" xfId="124"/>
    <cellStyle name="Normal 21" xfId="125"/>
    <cellStyle name="Normal 22" xfId="126"/>
    <cellStyle name="Normal 23" xfId="127"/>
    <cellStyle name="Normal 24" xfId="128"/>
    <cellStyle name="Normal 25" xfId="129"/>
    <cellStyle name="Normal 26" xfId="130"/>
    <cellStyle name="Normal 27" xfId="131"/>
    <cellStyle name="Normal 28" xfId="132"/>
    <cellStyle name="Normal 29" xfId="133"/>
    <cellStyle name="Normal 3" xfId="134"/>
    <cellStyle name="Normal 30" xfId="135"/>
    <cellStyle name="Normal 31" xfId="136"/>
    <cellStyle name="Normal 32" xfId="137"/>
    <cellStyle name="Normal 33" xfId="138"/>
    <cellStyle name="Normal 34" xfId="139"/>
    <cellStyle name="Normal 35" xfId="140"/>
    <cellStyle name="Normal 36" xfId="141"/>
    <cellStyle name="Normal 37" xfId="142"/>
    <cellStyle name="Normal 38" xfId="143"/>
    <cellStyle name="Normal 39" xfId="144"/>
    <cellStyle name="Normal 4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7" xfId="153"/>
    <cellStyle name="Normal 48" xfId="154"/>
    <cellStyle name="Normal 49" xfId="155"/>
    <cellStyle name="Normal 5" xfId="156"/>
    <cellStyle name="Normal 50" xfId="157"/>
    <cellStyle name="Normal 51" xfId="158"/>
    <cellStyle name="Normal 52" xfId="159"/>
    <cellStyle name="Normal 53" xfId="160"/>
    <cellStyle name="Normal 54" xfId="161"/>
    <cellStyle name="Normal 55" xfId="162"/>
    <cellStyle name="Normal 6" xfId="163"/>
    <cellStyle name="Normal 7" xfId="164"/>
    <cellStyle name="Normal 8" xfId="165"/>
    <cellStyle name="Normal 9" xfId="166"/>
    <cellStyle name="Nota 10" xfId="167"/>
    <cellStyle name="Nota 11" xfId="168"/>
    <cellStyle name="Nota 12" xfId="169"/>
    <cellStyle name="Nota 13" xfId="170"/>
    <cellStyle name="Nota 14" xfId="171"/>
    <cellStyle name="Nota 15" xfId="172"/>
    <cellStyle name="Nota 16" xfId="173"/>
    <cellStyle name="Nota 17" xfId="174"/>
    <cellStyle name="Nota 18" xfId="175"/>
    <cellStyle name="Nota 19" xfId="176"/>
    <cellStyle name="Nota 2" xfId="177"/>
    <cellStyle name="Nota 20" xfId="178"/>
    <cellStyle name="Nota 21" xfId="179"/>
    <cellStyle name="Nota 22" xfId="180"/>
    <cellStyle name="Nota 23" xfId="181"/>
    <cellStyle name="Nota 24" xfId="182"/>
    <cellStyle name="Nota 25" xfId="183"/>
    <cellStyle name="Nota 26" xfId="184"/>
    <cellStyle name="Nota 27" xfId="185"/>
    <cellStyle name="Nota 28" xfId="186"/>
    <cellStyle name="Nota 29" xfId="187"/>
    <cellStyle name="Nota 3" xfId="188"/>
    <cellStyle name="Nota 30" xfId="189"/>
    <cellStyle name="Nota 31" xfId="190"/>
    <cellStyle name="Nota 32" xfId="191"/>
    <cellStyle name="Nota 33" xfId="192"/>
    <cellStyle name="Nota 34" xfId="193"/>
    <cellStyle name="Nota 35" xfId="194"/>
    <cellStyle name="Nota 36" xfId="195"/>
    <cellStyle name="Nota 37" xfId="196"/>
    <cellStyle name="Nota 38" xfId="197"/>
    <cellStyle name="Nota 39" xfId="198"/>
    <cellStyle name="Nota 4" xfId="199"/>
    <cellStyle name="Nota 40" xfId="200"/>
    <cellStyle name="Nota 41" xfId="201"/>
    <cellStyle name="Nota 42" xfId="202"/>
    <cellStyle name="Nota 43" xfId="203"/>
    <cellStyle name="Nota 44" xfId="204"/>
    <cellStyle name="Nota 45" xfId="205"/>
    <cellStyle name="Nota 46" xfId="206"/>
    <cellStyle name="Nota 47" xfId="207"/>
    <cellStyle name="Nota 48" xfId="208"/>
    <cellStyle name="Nota 49" xfId="209"/>
    <cellStyle name="Nota 5" xfId="210"/>
    <cellStyle name="Nota 50" xfId="211"/>
    <cellStyle name="Nota 51" xfId="212"/>
    <cellStyle name="Nota 52" xfId="213"/>
    <cellStyle name="Nota 53" xfId="214"/>
    <cellStyle name="Nota 54" xfId="215"/>
    <cellStyle name="Nota 55" xfId="216"/>
    <cellStyle name="Nota 6" xfId="217"/>
    <cellStyle name="Nota 7" xfId="218"/>
    <cellStyle name="Nota 8" xfId="219"/>
    <cellStyle name="Nota 9" xfId="220"/>
    <cellStyle name="Note" xfId="221"/>
    <cellStyle name="Output" xfId="222"/>
    <cellStyle name="Percentual" xfId="223"/>
    <cellStyle name="Ponto" xfId="224"/>
    <cellStyle name="Porcentagem 2" xfId="225"/>
    <cellStyle name="Result" xfId="226"/>
    <cellStyle name="Result2" xfId="227"/>
    <cellStyle name="Separador de milhares 2" xfId="228"/>
    <cellStyle name="Separador de milhares 2 2" xfId="229"/>
    <cellStyle name="Separador de milhares 3" xfId="230"/>
    <cellStyle name="Separador de milhares 3 2" xfId="231"/>
    <cellStyle name="Separador de milhares 4" xfId="232"/>
    <cellStyle name="Separador de milhares 5" xfId="233"/>
    <cellStyle name="Separador de milhares 6" xfId="234"/>
    <cellStyle name="Separador de milhares 7" xfId="235"/>
    <cellStyle name="Separador de milhares 8" xfId="236"/>
    <cellStyle name="Title" xfId="237"/>
    <cellStyle name="Título 1 1" xfId="238"/>
    <cellStyle name="Titulo1" xfId="239"/>
    <cellStyle name="Titulo2" xfId="240"/>
    <cellStyle name="UN" xfId="241"/>
    <cellStyle name="UN." xfId="242"/>
    <cellStyle name="Vírgula 2" xfId="243"/>
    <cellStyle name="Warning Text" xfId="244"/>
    <cellStyle name="Normal_Orçamento Centro Comercial Lago das Acácias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4</xdr:col>
      <xdr:colOff>447675</xdr:colOff>
      <xdr:row>6</xdr:row>
      <xdr:rowOff>9525</xdr:rowOff>
    </xdr:to>
    <xdr:pic>
      <xdr:nvPicPr>
        <xdr:cNvPr id="3" name="Imagem 1" descr="logo conjunt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0"/>
          <a:ext cx="48672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47625</xdr:rowOff>
    </xdr:from>
    <xdr:to>
      <xdr:col>11</xdr:col>
      <xdr:colOff>180975</xdr:colOff>
      <xdr:row>7</xdr:row>
      <xdr:rowOff>19050</xdr:rowOff>
    </xdr:to>
    <xdr:pic>
      <xdr:nvPicPr>
        <xdr:cNvPr id="2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81275" y="47625"/>
          <a:ext cx="4895850" cy="1257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porte\Desktop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porte\Desktop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zoomScale="75" zoomScaleSheetLayoutView="75" workbookViewId="0" topLeftCell="A40">
      <selection activeCell="D156" sqref="D156"/>
    </sheetView>
  </sheetViews>
  <sheetFormatPr defaultColWidth="9.140625" defaultRowHeight="15"/>
  <cols>
    <col min="1" max="1" width="10.421875" style="0" customWidth="1"/>
    <col min="2" max="2" width="44.28125" style="7" customWidth="1"/>
    <col min="3" max="3" width="5.7109375" style="1" bestFit="1" customWidth="1"/>
    <col min="4" max="4" width="10.28125" style="52" bestFit="1" customWidth="1"/>
    <col min="5" max="5" width="11.421875" style="53" customWidth="1"/>
    <col min="6" max="6" width="15.28125" style="54" customWidth="1"/>
  </cols>
  <sheetData>
    <row r="1" spans="1:6" ht="15">
      <c r="A1" s="70"/>
      <c r="B1" s="71"/>
      <c r="C1" s="105"/>
      <c r="D1" s="105"/>
      <c r="E1" s="105"/>
      <c r="F1" s="106"/>
    </row>
    <row r="2" spans="1:6" ht="15">
      <c r="A2" s="72"/>
      <c r="B2" s="8"/>
      <c r="C2" s="107"/>
      <c r="D2" s="107"/>
      <c r="E2" s="107"/>
      <c r="F2" s="108"/>
    </row>
    <row r="3" spans="1:6" ht="15">
      <c r="A3" s="73"/>
      <c r="B3" s="9"/>
      <c r="C3" s="107"/>
      <c r="D3" s="107"/>
      <c r="E3" s="107"/>
      <c r="F3" s="108"/>
    </row>
    <row r="4" spans="1:6" ht="15">
      <c r="A4" s="74"/>
      <c r="B4" s="10"/>
      <c r="C4" s="107"/>
      <c r="D4" s="107"/>
      <c r="E4" s="107"/>
      <c r="F4" s="108"/>
    </row>
    <row r="5" spans="1:6" ht="15">
      <c r="A5" s="75"/>
      <c r="B5" s="9"/>
      <c r="C5" s="107"/>
      <c r="D5" s="107"/>
      <c r="E5" s="107"/>
      <c r="F5" s="108"/>
    </row>
    <row r="6" spans="1:6" ht="15">
      <c r="A6" s="76"/>
      <c r="B6" s="11"/>
      <c r="C6" s="107"/>
      <c r="D6" s="107"/>
      <c r="E6" s="107"/>
      <c r="F6" s="108"/>
    </row>
    <row r="7" spans="1:6" ht="15">
      <c r="A7" s="77" t="s">
        <v>163</v>
      </c>
      <c r="B7" s="12" t="s">
        <v>43</v>
      </c>
      <c r="C7" s="107"/>
      <c r="D7" s="107"/>
      <c r="E7" s="107"/>
      <c r="F7" s="108"/>
    </row>
    <row r="8" spans="1:6" ht="15">
      <c r="A8" s="77" t="s">
        <v>164</v>
      </c>
      <c r="B8" s="12" t="s">
        <v>44</v>
      </c>
      <c r="C8" s="107"/>
      <c r="D8" s="107"/>
      <c r="E8" s="107"/>
      <c r="F8" s="108"/>
    </row>
    <row r="9" spans="1:6" ht="15">
      <c r="A9" s="77" t="s">
        <v>165</v>
      </c>
      <c r="B9" s="12" t="s">
        <v>2</v>
      </c>
      <c r="C9" s="107"/>
      <c r="D9" s="107"/>
      <c r="E9" s="107"/>
      <c r="F9" s="108"/>
    </row>
    <row r="10" spans="1:6" ht="15">
      <c r="A10" s="78"/>
      <c r="B10" s="13"/>
      <c r="C10" s="107"/>
      <c r="D10" s="107"/>
      <c r="E10" s="107"/>
      <c r="F10" s="108"/>
    </row>
    <row r="11" spans="1:6" ht="15">
      <c r="A11" s="78"/>
      <c r="B11" s="13"/>
      <c r="C11" s="107"/>
      <c r="D11" s="107"/>
      <c r="E11" s="107"/>
      <c r="F11" s="108"/>
    </row>
    <row r="12" spans="1:11" ht="15">
      <c r="A12" s="102" t="s">
        <v>170</v>
      </c>
      <c r="B12" s="103"/>
      <c r="C12" s="103"/>
      <c r="D12" s="103"/>
      <c r="E12" s="103"/>
      <c r="F12" s="104"/>
      <c r="G12" s="101"/>
      <c r="H12" s="101"/>
      <c r="I12" s="101"/>
      <c r="J12" s="101"/>
      <c r="K12" s="101"/>
    </row>
    <row r="13" spans="1:11" ht="15">
      <c r="A13" s="56" t="s">
        <v>162</v>
      </c>
      <c r="B13" s="56" t="s">
        <v>160</v>
      </c>
      <c r="C13" s="56" t="s">
        <v>5</v>
      </c>
      <c r="D13" s="56" t="s">
        <v>186</v>
      </c>
      <c r="E13" s="56" t="s">
        <v>185</v>
      </c>
      <c r="F13" s="56" t="s">
        <v>161</v>
      </c>
      <c r="G13" s="55"/>
      <c r="H13" s="55"/>
      <c r="I13" s="55"/>
      <c r="J13" s="55"/>
      <c r="K13" s="55"/>
    </row>
    <row r="14" spans="1:11" ht="15">
      <c r="A14" s="79" t="s">
        <v>222</v>
      </c>
      <c r="B14" s="57" t="s">
        <v>171</v>
      </c>
      <c r="C14" s="59"/>
      <c r="D14" s="61"/>
      <c r="E14" s="60"/>
      <c r="F14" s="80"/>
      <c r="G14" s="2"/>
      <c r="H14" s="3"/>
      <c r="I14" s="4"/>
      <c r="J14" s="5"/>
      <c r="K14" s="2"/>
    </row>
    <row r="15" spans="1:6" s="6" customFormat="1" ht="12.75">
      <c r="A15" s="79" t="s">
        <v>218</v>
      </c>
      <c r="B15" s="58" t="s">
        <v>3</v>
      </c>
      <c r="C15" s="59" t="s">
        <v>4</v>
      </c>
      <c r="D15" s="61">
        <v>892.08</v>
      </c>
      <c r="E15" s="60">
        <v>0.82</v>
      </c>
      <c r="F15" s="80">
        <f aca="true" t="shared" si="0" ref="F15:F23">D15*E15</f>
        <v>731.5056</v>
      </c>
    </row>
    <row r="16" spans="1:6" s="6" customFormat="1" ht="12.75" customHeight="1">
      <c r="A16" s="79" t="s">
        <v>6</v>
      </c>
      <c r="B16" s="58" t="s">
        <v>7</v>
      </c>
      <c r="C16" s="59" t="s">
        <v>4</v>
      </c>
      <c r="D16" s="61">
        <v>21.78</v>
      </c>
      <c r="E16" s="60">
        <v>128.9</v>
      </c>
      <c r="F16" s="80">
        <f t="shared" si="0"/>
        <v>2807.4420000000005</v>
      </c>
    </row>
    <row r="17" spans="1:6" s="6" customFormat="1" ht="12.75">
      <c r="A17" s="79" t="s">
        <v>8</v>
      </c>
      <c r="B17" s="58" t="s">
        <v>9</v>
      </c>
      <c r="C17" s="59" t="s">
        <v>187</v>
      </c>
      <c r="D17" s="61">
        <v>1</v>
      </c>
      <c r="E17" s="60">
        <v>930.31</v>
      </c>
      <c r="F17" s="80">
        <f t="shared" si="0"/>
        <v>930.31</v>
      </c>
    </row>
    <row r="18" spans="1:6" s="6" customFormat="1" ht="12.75">
      <c r="A18" s="79" t="s">
        <v>13</v>
      </c>
      <c r="B18" s="58" t="s">
        <v>10</v>
      </c>
      <c r="C18" s="59" t="s">
        <v>187</v>
      </c>
      <c r="D18" s="61">
        <v>892.08</v>
      </c>
      <c r="E18" s="60">
        <v>3.19</v>
      </c>
      <c r="F18" s="80">
        <f t="shared" si="0"/>
        <v>2845.7352</v>
      </c>
    </row>
    <row r="19" spans="1:6" s="6" customFormat="1" ht="12.75">
      <c r="A19" s="91" t="s">
        <v>11</v>
      </c>
      <c r="B19" s="97" t="s">
        <v>12</v>
      </c>
      <c r="C19" s="93" t="s">
        <v>4</v>
      </c>
      <c r="D19" s="94">
        <v>15</v>
      </c>
      <c r="E19" s="95">
        <v>239.9</v>
      </c>
      <c r="F19" s="96">
        <f t="shared" si="0"/>
        <v>3598.5</v>
      </c>
    </row>
    <row r="20" spans="1:6" s="6" customFormat="1" ht="12.75">
      <c r="A20" s="79" t="s">
        <v>14</v>
      </c>
      <c r="B20" s="58" t="s">
        <v>15</v>
      </c>
      <c r="C20" s="59" t="s">
        <v>4</v>
      </c>
      <c r="D20" s="61">
        <v>2975</v>
      </c>
      <c r="E20" s="60">
        <v>0.49</v>
      </c>
      <c r="F20" s="80">
        <f t="shared" si="0"/>
        <v>1457.75</v>
      </c>
    </row>
    <row r="21" spans="1:6" s="6" customFormat="1" ht="12.75">
      <c r="A21" s="79" t="s">
        <v>203</v>
      </c>
      <c r="B21" s="58" t="s">
        <v>16</v>
      </c>
      <c r="C21" s="59" t="s">
        <v>187</v>
      </c>
      <c r="D21" s="61">
        <v>1</v>
      </c>
      <c r="E21" s="60">
        <v>158.08</v>
      </c>
      <c r="F21" s="80">
        <f t="shared" si="0"/>
        <v>158.08</v>
      </c>
    </row>
    <row r="22" spans="1:6" s="6" customFormat="1" ht="12.75">
      <c r="A22" s="79" t="s">
        <v>219</v>
      </c>
      <c r="B22" s="58" t="s">
        <v>17</v>
      </c>
      <c r="C22" s="59" t="s">
        <v>18</v>
      </c>
      <c r="D22" s="61">
        <v>600</v>
      </c>
      <c r="E22" s="60">
        <v>0.5</v>
      </c>
      <c r="F22" s="80">
        <f t="shared" si="0"/>
        <v>300</v>
      </c>
    </row>
    <row r="23" spans="1:6" s="6" customFormat="1" ht="12.75">
      <c r="A23" s="79" t="s">
        <v>220</v>
      </c>
      <c r="B23" s="58" t="s">
        <v>19</v>
      </c>
      <c r="C23" s="59" t="s">
        <v>20</v>
      </c>
      <c r="D23" s="61">
        <v>100</v>
      </c>
      <c r="E23" s="60">
        <v>5.58</v>
      </c>
      <c r="F23" s="80">
        <f t="shared" si="0"/>
        <v>558</v>
      </c>
    </row>
    <row r="24" spans="1:6" s="6" customFormat="1" ht="12.75">
      <c r="A24" s="79"/>
      <c r="B24" s="62" t="s">
        <v>166</v>
      </c>
      <c r="C24" s="59"/>
      <c r="D24" s="61"/>
      <c r="E24" s="60"/>
      <c r="F24" s="81">
        <f>SUM(F15:F23)</f>
        <v>13387.3228</v>
      </c>
    </row>
    <row r="25" spans="1:6" s="6" customFormat="1" ht="12.75">
      <c r="A25" s="79"/>
      <c r="B25" s="58"/>
      <c r="C25" s="59"/>
      <c r="D25" s="61"/>
      <c r="E25" s="60"/>
      <c r="F25" s="80"/>
    </row>
    <row r="26" spans="1:6" ht="15">
      <c r="A26" s="79"/>
      <c r="B26" s="57" t="s">
        <v>172</v>
      </c>
      <c r="C26" s="59"/>
      <c r="D26" s="61"/>
      <c r="E26" s="60"/>
      <c r="F26" s="80"/>
    </row>
    <row r="27" spans="1:6" s="6" customFormat="1" ht="12.75">
      <c r="A27" s="79" t="s">
        <v>221</v>
      </c>
      <c r="B27" s="58" t="s">
        <v>194</v>
      </c>
      <c r="C27" s="59" t="s">
        <v>20</v>
      </c>
      <c r="D27" s="61">
        <v>10</v>
      </c>
      <c r="E27" s="60">
        <v>25.49</v>
      </c>
      <c r="F27" s="80">
        <f>D27*E27</f>
        <v>254.89999999999998</v>
      </c>
    </row>
    <row r="28" spans="1:6" s="6" customFormat="1" ht="12.75">
      <c r="A28" s="79"/>
      <c r="B28" s="62" t="s">
        <v>166</v>
      </c>
      <c r="C28" s="59"/>
      <c r="D28" s="61"/>
      <c r="E28" s="60"/>
      <c r="F28" s="82">
        <f>SUM(F27)</f>
        <v>254.89999999999998</v>
      </c>
    </row>
    <row r="29" spans="1:6" ht="15">
      <c r="A29" s="79"/>
      <c r="B29" s="57"/>
      <c r="C29" s="59"/>
      <c r="D29" s="61"/>
      <c r="E29" s="60"/>
      <c r="F29" s="80"/>
    </row>
    <row r="30" spans="1:6" ht="15">
      <c r="A30" s="79"/>
      <c r="B30" s="57" t="s">
        <v>173</v>
      </c>
      <c r="C30" s="59"/>
      <c r="D30" s="61"/>
      <c r="E30" s="60"/>
      <c r="F30" s="80"/>
    </row>
    <row r="31" spans="1:6" s="6" customFormat="1" ht="12.75">
      <c r="A31" s="79" t="s">
        <v>223</v>
      </c>
      <c r="B31" s="63" t="s">
        <v>21</v>
      </c>
      <c r="C31" s="59" t="s">
        <v>20</v>
      </c>
      <c r="D31" s="61">
        <v>27.87</v>
      </c>
      <c r="E31" s="60">
        <v>21.66</v>
      </c>
      <c r="F31" s="80">
        <f>D31*E31</f>
        <v>603.6642</v>
      </c>
    </row>
    <row r="32" spans="1:6" s="6" customFormat="1" ht="12.75">
      <c r="A32" s="79" t="s">
        <v>224</v>
      </c>
      <c r="B32" s="63" t="s">
        <v>22</v>
      </c>
      <c r="C32" s="59" t="s">
        <v>20</v>
      </c>
      <c r="D32" s="61">
        <v>13.06</v>
      </c>
      <c r="E32" s="60">
        <v>20.31</v>
      </c>
      <c r="F32" s="80">
        <f>D32*E32</f>
        <v>265.2486</v>
      </c>
    </row>
    <row r="33" spans="1:6" s="6" customFormat="1" ht="12.75">
      <c r="A33" s="79" t="s">
        <v>225</v>
      </c>
      <c r="B33" s="63" t="s">
        <v>158</v>
      </c>
      <c r="C33" s="59" t="s">
        <v>4</v>
      </c>
      <c r="D33" s="61">
        <v>892.08</v>
      </c>
      <c r="E33" s="60">
        <v>3.38</v>
      </c>
      <c r="F33" s="80">
        <f>D33*E33</f>
        <v>3015.2304</v>
      </c>
    </row>
    <row r="34" spans="1:6" s="6" customFormat="1" ht="12.75">
      <c r="A34" s="79" t="s">
        <v>226</v>
      </c>
      <c r="B34" s="63" t="s">
        <v>159</v>
      </c>
      <c r="C34" s="59" t="s">
        <v>20</v>
      </c>
      <c r="D34" s="61">
        <v>15.54</v>
      </c>
      <c r="E34" s="60">
        <v>8.48</v>
      </c>
      <c r="F34" s="80">
        <f>D34*E34</f>
        <v>131.7792</v>
      </c>
    </row>
    <row r="35" spans="1:6" s="6" customFormat="1" ht="12.75">
      <c r="A35" s="79"/>
      <c r="B35" s="62" t="s">
        <v>166</v>
      </c>
      <c r="C35" s="59"/>
      <c r="D35" s="61"/>
      <c r="E35" s="60"/>
      <c r="F35" s="82">
        <f>SUM(F31:F34)</f>
        <v>4015.9224</v>
      </c>
    </row>
    <row r="36" spans="1:6" ht="15">
      <c r="A36" s="79"/>
      <c r="B36" s="57"/>
      <c r="C36" s="59"/>
      <c r="D36" s="61"/>
      <c r="E36" s="60"/>
      <c r="F36" s="80"/>
    </row>
    <row r="37" spans="1:6" ht="15">
      <c r="A37" s="79"/>
      <c r="B37" s="57" t="s">
        <v>174</v>
      </c>
      <c r="C37" s="59"/>
      <c r="D37" s="61"/>
      <c r="E37" s="60"/>
      <c r="F37" s="80"/>
    </row>
    <row r="38" spans="1:6" s="6" customFormat="1" ht="12.75">
      <c r="A38" s="91" t="s">
        <v>23</v>
      </c>
      <c r="B38" s="98" t="s">
        <v>24</v>
      </c>
      <c r="C38" s="99" t="s">
        <v>0</v>
      </c>
      <c r="D38" s="94">
        <v>126</v>
      </c>
      <c r="E38" s="95">
        <v>54.94</v>
      </c>
      <c r="F38" s="96">
        <f aca="true" t="shared" si="1" ref="F38:F47">D38*E38</f>
        <v>6922.44</v>
      </c>
    </row>
    <row r="39" spans="1:6" s="6" customFormat="1" ht="12.75">
      <c r="A39" s="79" t="s">
        <v>25</v>
      </c>
      <c r="B39" s="63" t="s">
        <v>26</v>
      </c>
      <c r="C39" s="59" t="s">
        <v>187</v>
      </c>
      <c r="D39" s="61">
        <v>14</v>
      </c>
      <c r="E39" s="60">
        <v>18.62</v>
      </c>
      <c r="F39" s="80">
        <f t="shared" si="1"/>
        <v>260.68</v>
      </c>
    </row>
    <row r="40" spans="1:6" s="6" customFormat="1" ht="12.75">
      <c r="A40" s="79" t="s">
        <v>225</v>
      </c>
      <c r="B40" s="63" t="s">
        <v>27</v>
      </c>
      <c r="C40" s="64" t="s">
        <v>4</v>
      </c>
      <c r="D40" s="61">
        <v>7.84</v>
      </c>
      <c r="E40" s="60">
        <v>3.38</v>
      </c>
      <c r="F40" s="80">
        <f t="shared" si="1"/>
        <v>26.4992</v>
      </c>
    </row>
    <row r="41" spans="1:6" s="6" customFormat="1" ht="12.75">
      <c r="A41" s="79" t="s">
        <v>224</v>
      </c>
      <c r="B41" s="63" t="s">
        <v>28</v>
      </c>
      <c r="C41" s="64" t="s">
        <v>20</v>
      </c>
      <c r="D41" s="61">
        <v>3.58</v>
      </c>
      <c r="E41" s="60">
        <v>14.35</v>
      </c>
      <c r="F41" s="80">
        <f t="shared" si="1"/>
        <v>51.373</v>
      </c>
    </row>
    <row r="42" spans="1:6" s="6" customFormat="1" ht="12.75">
      <c r="A42" s="79" t="s">
        <v>29</v>
      </c>
      <c r="B42" s="63" t="s">
        <v>30</v>
      </c>
      <c r="C42" s="64" t="s">
        <v>4</v>
      </c>
      <c r="D42" s="61">
        <v>30.24</v>
      </c>
      <c r="E42" s="60">
        <v>37.48</v>
      </c>
      <c r="F42" s="80">
        <f t="shared" si="1"/>
        <v>1133.3952</v>
      </c>
    </row>
    <row r="43" spans="1:6" s="6" customFormat="1" ht="12.75">
      <c r="A43" s="91" t="s">
        <v>34</v>
      </c>
      <c r="B43" s="98" t="s">
        <v>31</v>
      </c>
      <c r="C43" s="99" t="s">
        <v>20</v>
      </c>
      <c r="D43" s="94">
        <v>13.3</v>
      </c>
      <c r="E43" s="95">
        <v>311.27</v>
      </c>
      <c r="F43" s="96">
        <f>D43*E43</f>
        <v>4139.891</v>
      </c>
    </row>
    <row r="44" spans="1:6" s="6" customFormat="1" ht="12.75">
      <c r="A44" s="79" t="s">
        <v>32</v>
      </c>
      <c r="B44" s="63" t="s">
        <v>33</v>
      </c>
      <c r="C44" s="64" t="s">
        <v>20</v>
      </c>
      <c r="D44" s="61">
        <v>0.4</v>
      </c>
      <c r="E44" s="60">
        <v>255.44</v>
      </c>
      <c r="F44" s="80">
        <f>D44*E44</f>
        <v>102.176</v>
      </c>
    </row>
    <row r="45" spans="1:6" s="6" customFormat="1" ht="12.75">
      <c r="A45" s="91" t="s">
        <v>252</v>
      </c>
      <c r="B45" s="98" t="s">
        <v>35</v>
      </c>
      <c r="C45" s="99" t="s">
        <v>20</v>
      </c>
      <c r="D45" s="94">
        <v>13.7</v>
      </c>
      <c r="E45" s="95">
        <v>52.3</v>
      </c>
      <c r="F45" s="96">
        <f t="shared" si="1"/>
        <v>716.5099999999999</v>
      </c>
    </row>
    <row r="46" spans="1:6" s="6" customFormat="1" ht="12.75">
      <c r="A46" s="79" t="s">
        <v>227</v>
      </c>
      <c r="B46" s="63" t="s">
        <v>36</v>
      </c>
      <c r="C46" s="64" t="s">
        <v>37</v>
      </c>
      <c r="D46" s="61">
        <v>52</v>
      </c>
      <c r="E46" s="60">
        <v>4.36</v>
      </c>
      <c r="F46" s="80">
        <f t="shared" si="1"/>
        <v>226.72000000000003</v>
      </c>
    </row>
    <row r="47" spans="1:6" s="6" customFormat="1" ht="12.75">
      <c r="A47" s="79" t="s">
        <v>228</v>
      </c>
      <c r="B47" s="63" t="s">
        <v>38</v>
      </c>
      <c r="C47" s="64" t="s">
        <v>37</v>
      </c>
      <c r="D47" s="61">
        <v>310</v>
      </c>
      <c r="E47" s="60">
        <v>4.93</v>
      </c>
      <c r="F47" s="80">
        <f t="shared" si="1"/>
        <v>1528.3</v>
      </c>
    </row>
    <row r="48" spans="1:6" s="6" customFormat="1" ht="12.75">
      <c r="A48" s="79"/>
      <c r="B48" s="62" t="s">
        <v>166</v>
      </c>
      <c r="C48" s="59"/>
      <c r="D48" s="61"/>
      <c r="E48" s="60"/>
      <c r="F48" s="82">
        <f>SUM(F38:F47)</f>
        <v>15107.984399999998</v>
      </c>
    </row>
    <row r="49" spans="1:6" s="6" customFormat="1" ht="12.75">
      <c r="A49" s="79"/>
      <c r="B49" s="57"/>
      <c r="C49" s="59"/>
      <c r="D49" s="61"/>
      <c r="E49" s="60"/>
      <c r="F49" s="80"/>
    </row>
    <row r="50" spans="1:6" ht="15">
      <c r="A50" s="79"/>
      <c r="B50" s="57" t="s">
        <v>175</v>
      </c>
      <c r="C50" s="59"/>
      <c r="D50" s="61"/>
      <c r="E50" s="60"/>
      <c r="F50" s="80"/>
    </row>
    <row r="51" spans="1:6" s="6" customFormat="1" ht="12.75">
      <c r="A51" s="79" t="s">
        <v>29</v>
      </c>
      <c r="B51" s="63" t="s">
        <v>39</v>
      </c>
      <c r="C51" s="64" t="s">
        <v>4</v>
      </c>
      <c r="D51" s="61">
        <v>4.35</v>
      </c>
      <c r="E51" s="60">
        <v>21.24</v>
      </c>
      <c r="F51" s="80">
        <f>D51*E51</f>
        <v>92.39399999999999</v>
      </c>
    </row>
    <row r="52" spans="1:6" s="6" customFormat="1" ht="12.75">
      <c r="A52" s="79" t="s">
        <v>229</v>
      </c>
      <c r="B52" s="63" t="s">
        <v>40</v>
      </c>
      <c r="C52" s="64" t="s">
        <v>37</v>
      </c>
      <c r="D52" s="61">
        <v>86</v>
      </c>
      <c r="E52" s="60">
        <v>4.36</v>
      </c>
      <c r="F52" s="80">
        <f>D52*E52</f>
        <v>374.96000000000004</v>
      </c>
    </row>
    <row r="53" spans="1:6" s="6" customFormat="1" ht="12.75">
      <c r="A53" s="79" t="s">
        <v>230</v>
      </c>
      <c r="B53" s="63" t="s">
        <v>231</v>
      </c>
      <c r="C53" s="64" t="s">
        <v>37</v>
      </c>
      <c r="D53" s="61">
        <v>333.65</v>
      </c>
      <c r="E53" s="60">
        <v>4.93</v>
      </c>
      <c r="F53" s="80">
        <f>D53*E53</f>
        <v>1644.8944999999999</v>
      </c>
    </row>
    <row r="54" spans="1:6" s="6" customFormat="1" ht="12.75">
      <c r="A54" s="91" t="s">
        <v>34</v>
      </c>
      <c r="B54" s="98" t="s">
        <v>41</v>
      </c>
      <c r="C54" s="99" t="s">
        <v>20</v>
      </c>
      <c r="D54" s="94">
        <v>3.27</v>
      </c>
      <c r="E54" s="95">
        <v>321.79</v>
      </c>
      <c r="F54" s="96">
        <f>D54*E54</f>
        <v>1052.2533</v>
      </c>
    </row>
    <row r="55" spans="1:6" s="6" customFormat="1" ht="12.75">
      <c r="A55" s="91" t="s">
        <v>211</v>
      </c>
      <c r="B55" s="98" t="s">
        <v>35</v>
      </c>
      <c r="C55" s="99" t="s">
        <v>20</v>
      </c>
      <c r="D55" s="94">
        <v>3.27</v>
      </c>
      <c r="E55" s="95">
        <v>101.27</v>
      </c>
      <c r="F55" s="96">
        <f>D55*E55</f>
        <v>331.1529</v>
      </c>
    </row>
    <row r="56" spans="1:6" s="6" customFormat="1" ht="12.75">
      <c r="A56" s="79"/>
      <c r="B56" s="62" t="s">
        <v>166</v>
      </c>
      <c r="C56" s="59"/>
      <c r="D56" s="61"/>
      <c r="E56" s="60"/>
      <c r="F56" s="82">
        <f>SUM(F51:F55)</f>
        <v>3495.6547</v>
      </c>
    </row>
    <row r="57" spans="1:6" s="6" customFormat="1" ht="12.75">
      <c r="A57" s="79"/>
      <c r="B57" s="57"/>
      <c r="C57" s="59"/>
      <c r="D57" s="61"/>
      <c r="E57" s="60"/>
      <c r="F57" s="80"/>
    </row>
    <row r="58" spans="1:6" s="6" customFormat="1" ht="12.75">
      <c r="A58" s="79"/>
      <c r="B58" s="57" t="s">
        <v>188</v>
      </c>
      <c r="C58" s="59"/>
      <c r="D58" s="61"/>
      <c r="E58" s="60"/>
      <c r="F58" s="80"/>
    </row>
    <row r="59" spans="1:6" ht="15">
      <c r="A59" s="79">
        <v>400</v>
      </c>
      <c r="B59" s="63" t="s">
        <v>45</v>
      </c>
      <c r="C59" s="59" t="s">
        <v>187</v>
      </c>
      <c r="D59" s="61">
        <v>370</v>
      </c>
      <c r="E59" s="60">
        <v>0.5</v>
      </c>
      <c r="F59" s="80">
        <f aca="true" t="shared" si="2" ref="F59:F91">D59*E59</f>
        <v>185</v>
      </c>
    </row>
    <row r="60" spans="1:6" ht="15">
      <c r="A60" s="79">
        <v>393</v>
      </c>
      <c r="B60" s="63" t="s">
        <v>46</v>
      </c>
      <c r="C60" s="59" t="s">
        <v>187</v>
      </c>
      <c r="D60" s="61">
        <v>0.67</v>
      </c>
      <c r="E60" s="60">
        <v>89.45</v>
      </c>
      <c r="F60" s="80">
        <f t="shared" si="2"/>
        <v>59.93150000000001</v>
      </c>
    </row>
    <row r="61" spans="1:6" ht="15">
      <c r="A61" s="79">
        <v>851</v>
      </c>
      <c r="B61" s="63" t="s">
        <v>47</v>
      </c>
      <c r="C61" s="59" t="s">
        <v>187</v>
      </c>
      <c r="D61" s="61">
        <v>44</v>
      </c>
      <c r="E61" s="60">
        <v>0.54</v>
      </c>
      <c r="F61" s="80">
        <f t="shared" si="2"/>
        <v>23.76</v>
      </c>
    </row>
    <row r="62" spans="1:6" ht="15">
      <c r="A62" s="79">
        <v>855</v>
      </c>
      <c r="B62" s="63" t="s">
        <v>48</v>
      </c>
      <c r="C62" s="59" t="s">
        <v>187</v>
      </c>
      <c r="D62" s="61">
        <v>5</v>
      </c>
      <c r="E62" s="60">
        <v>0.8</v>
      </c>
      <c r="F62" s="80">
        <f t="shared" si="2"/>
        <v>4</v>
      </c>
    </row>
    <row r="63" spans="1:6" ht="15">
      <c r="A63" s="79">
        <v>853</v>
      </c>
      <c r="B63" s="63" t="s">
        <v>49</v>
      </c>
      <c r="C63" s="59" t="s">
        <v>187</v>
      </c>
      <c r="D63" s="61">
        <v>4</v>
      </c>
      <c r="E63" s="60">
        <v>1.25</v>
      </c>
      <c r="F63" s="80">
        <f t="shared" si="2"/>
        <v>5</v>
      </c>
    </row>
    <row r="64" spans="1:6" ht="15" customHeight="1">
      <c r="A64" s="79">
        <v>83421</v>
      </c>
      <c r="B64" s="63" t="s">
        <v>50</v>
      </c>
      <c r="C64" s="64" t="s">
        <v>0</v>
      </c>
      <c r="D64" s="61">
        <v>132</v>
      </c>
      <c r="E64" s="60">
        <v>9.58</v>
      </c>
      <c r="F64" s="80">
        <f t="shared" si="2"/>
        <v>1264.56</v>
      </c>
    </row>
    <row r="65" spans="1:6" ht="15">
      <c r="A65" s="79" t="s">
        <v>232</v>
      </c>
      <c r="B65" s="63" t="s">
        <v>51</v>
      </c>
      <c r="C65" s="59" t="s">
        <v>187</v>
      </c>
      <c r="D65" s="61">
        <v>1</v>
      </c>
      <c r="E65" s="60">
        <v>20.93</v>
      </c>
      <c r="F65" s="80">
        <f t="shared" si="2"/>
        <v>20.93</v>
      </c>
    </row>
    <row r="66" spans="1:6" s="6" customFormat="1" ht="12.75">
      <c r="A66" s="79">
        <v>83457</v>
      </c>
      <c r="B66" s="63" t="s">
        <v>52</v>
      </c>
      <c r="C66" s="59" t="s">
        <v>187</v>
      </c>
      <c r="D66" s="61">
        <v>9</v>
      </c>
      <c r="E66" s="60">
        <v>9.76</v>
      </c>
      <c r="F66" s="80">
        <f t="shared" si="2"/>
        <v>87.84</v>
      </c>
    </row>
    <row r="67" spans="1:6" s="6" customFormat="1" ht="12.75">
      <c r="A67" s="79">
        <v>74043</v>
      </c>
      <c r="B67" s="63" t="s">
        <v>53</v>
      </c>
      <c r="C67" s="59" t="s">
        <v>187</v>
      </c>
      <c r="D67" s="61">
        <v>20</v>
      </c>
      <c r="E67" s="60">
        <v>16.49</v>
      </c>
      <c r="F67" s="80">
        <f t="shared" si="2"/>
        <v>329.79999999999995</v>
      </c>
    </row>
    <row r="68" spans="1:6" s="6" customFormat="1" ht="12.75">
      <c r="A68" s="79">
        <v>83462</v>
      </c>
      <c r="B68" s="63" t="s">
        <v>54</v>
      </c>
      <c r="C68" s="59" t="s">
        <v>187</v>
      </c>
      <c r="D68" s="61">
        <v>3</v>
      </c>
      <c r="E68" s="60">
        <v>16.76</v>
      </c>
      <c r="F68" s="80">
        <f t="shared" si="2"/>
        <v>50.28</v>
      </c>
    </row>
    <row r="69" spans="1:6" s="6" customFormat="1" ht="12.75">
      <c r="A69" s="79">
        <v>1881</v>
      </c>
      <c r="B69" s="63" t="s">
        <v>55</v>
      </c>
      <c r="C69" s="59" t="s">
        <v>187</v>
      </c>
      <c r="D69" s="61">
        <v>4</v>
      </c>
      <c r="E69" s="60">
        <v>6.43</v>
      </c>
      <c r="F69" s="80">
        <f t="shared" si="2"/>
        <v>25.72</v>
      </c>
    </row>
    <row r="70" spans="1:6" s="6" customFormat="1" ht="12.75">
      <c r="A70" s="91" t="s">
        <v>209</v>
      </c>
      <c r="B70" s="98" t="s">
        <v>208</v>
      </c>
      <c r="C70" s="93" t="s">
        <v>187</v>
      </c>
      <c r="D70" s="94">
        <v>3</v>
      </c>
      <c r="E70" s="95">
        <v>9.93</v>
      </c>
      <c r="F70" s="96">
        <f t="shared" si="2"/>
        <v>29.79</v>
      </c>
    </row>
    <row r="71" spans="1:6" s="6" customFormat="1" ht="12.75">
      <c r="A71" s="91" t="s">
        <v>210</v>
      </c>
      <c r="B71" s="98" t="s">
        <v>56</v>
      </c>
      <c r="C71" s="93" t="s">
        <v>187</v>
      </c>
      <c r="D71" s="94">
        <v>4</v>
      </c>
      <c r="E71" s="95">
        <v>10.2</v>
      </c>
      <c r="F71" s="96">
        <f t="shared" si="2"/>
        <v>40.8</v>
      </c>
    </row>
    <row r="72" spans="1:6" s="6" customFormat="1" ht="12.75">
      <c r="A72" s="91">
        <v>2392</v>
      </c>
      <c r="B72" s="98" t="s">
        <v>57</v>
      </c>
      <c r="C72" s="93" t="s">
        <v>187</v>
      </c>
      <c r="D72" s="94">
        <v>2</v>
      </c>
      <c r="E72" s="95">
        <v>49.67</v>
      </c>
      <c r="F72" s="96">
        <f t="shared" si="2"/>
        <v>99.34</v>
      </c>
    </row>
    <row r="73" spans="1:6" s="6" customFormat="1" ht="12.75">
      <c r="A73" s="79">
        <v>2674</v>
      </c>
      <c r="B73" s="63" t="s">
        <v>58</v>
      </c>
      <c r="C73" s="64" t="s">
        <v>0</v>
      </c>
      <c r="D73" s="61">
        <v>250</v>
      </c>
      <c r="E73" s="60">
        <v>1.86</v>
      </c>
      <c r="F73" s="80">
        <f t="shared" si="2"/>
        <v>465</v>
      </c>
    </row>
    <row r="74" spans="1:6" s="6" customFormat="1" ht="12.75">
      <c r="A74" s="79">
        <v>2685</v>
      </c>
      <c r="B74" s="63" t="s">
        <v>59</v>
      </c>
      <c r="C74" s="64" t="s">
        <v>0</v>
      </c>
      <c r="D74" s="61">
        <v>130</v>
      </c>
      <c r="E74" s="60">
        <v>2.81</v>
      </c>
      <c r="F74" s="80">
        <f t="shared" si="2"/>
        <v>365.3</v>
      </c>
    </row>
    <row r="75" spans="1:6" s="6" customFormat="1" ht="12.75">
      <c r="A75" s="79">
        <v>2680</v>
      </c>
      <c r="B75" s="63" t="s">
        <v>60</v>
      </c>
      <c r="C75" s="64" t="s">
        <v>0</v>
      </c>
      <c r="D75" s="61">
        <v>76</v>
      </c>
      <c r="E75" s="60">
        <v>5.2</v>
      </c>
      <c r="F75" s="80">
        <f t="shared" si="2"/>
        <v>395.2</v>
      </c>
    </row>
    <row r="76" spans="1:6" s="6" customFormat="1" ht="12.75" customHeight="1">
      <c r="A76" s="79">
        <v>981</v>
      </c>
      <c r="B76" s="63" t="s">
        <v>61</v>
      </c>
      <c r="C76" s="64" t="s">
        <v>0</v>
      </c>
      <c r="D76" s="61">
        <v>344</v>
      </c>
      <c r="E76" s="60">
        <v>2.25</v>
      </c>
      <c r="F76" s="80">
        <f t="shared" si="2"/>
        <v>774</v>
      </c>
    </row>
    <row r="77" spans="1:6" s="6" customFormat="1" ht="12.75">
      <c r="A77" s="79">
        <v>1008</v>
      </c>
      <c r="B77" s="63" t="s">
        <v>62</v>
      </c>
      <c r="C77" s="64" t="s">
        <v>0</v>
      </c>
      <c r="D77" s="61">
        <v>10</v>
      </c>
      <c r="E77" s="60">
        <v>2.87</v>
      </c>
      <c r="F77" s="80">
        <f t="shared" si="2"/>
        <v>28.700000000000003</v>
      </c>
    </row>
    <row r="78" spans="1:6" s="6" customFormat="1" ht="12.75">
      <c r="A78" s="79">
        <v>20111</v>
      </c>
      <c r="B78" s="63" t="s">
        <v>63</v>
      </c>
      <c r="C78" s="59" t="s">
        <v>187</v>
      </c>
      <c r="D78" s="61">
        <v>4</v>
      </c>
      <c r="E78" s="60">
        <v>5.55</v>
      </c>
      <c r="F78" s="80">
        <f t="shared" si="2"/>
        <v>22.2</v>
      </c>
    </row>
    <row r="79" spans="1:6" s="6" customFormat="1" ht="12.75">
      <c r="A79" s="79">
        <v>3380</v>
      </c>
      <c r="B79" s="63" t="s">
        <v>64</v>
      </c>
      <c r="C79" s="59" t="s">
        <v>187</v>
      </c>
      <c r="D79" s="61">
        <v>4</v>
      </c>
      <c r="E79" s="60">
        <v>25.25</v>
      </c>
      <c r="F79" s="80">
        <f t="shared" si="2"/>
        <v>101</v>
      </c>
    </row>
    <row r="80" spans="1:6" s="6" customFormat="1" ht="12.75">
      <c r="A80" s="91">
        <v>3751</v>
      </c>
      <c r="B80" s="98" t="s">
        <v>65</v>
      </c>
      <c r="C80" s="93" t="s">
        <v>187</v>
      </c>
      <c r="D80" s="94">
        <v>18</v>
      </c>
      <c r="E80" s="95">
        <v>27.91</v>
      </c>
      <c r="F80" s="96">
        <f t="shared" si="2"/>
        <v>502.38</v>
      </c>
    </row>
    <row r="81" spans="1:6" s="6" customFormat="1" ht="12.75">
      <c r="A81" s="79" t="s">
        <v>233</v>
      </c>
      <c r="B81" s="63" t="s">
        <v>66</v>
      </c>
      <c r="C81" s="59" t="s">
        <v>187</v>
      </c>
      <c r="D81" s="61">
        <v>18</v>
      </c>
      <c r="E81" s="60">
        <v>103.8</v>
      </c>
      <c r="F81" s="80">
        <f t="shared" si="2"/>
        <v>1868.3999999999999</v>
      </c>
    </row>
    <row r="82" spans="1:6" s="6" customFormat="1" ht="12.75">
      <c r="A82" s="79">
        <v>1891</v>
      </c>
      <c r="B82" s="63" t="s">
        <v>67</v>
      </c>
      <c r="C82" s="59" t="s">
        <v>187</v>
      </c>
      <c r="D82" s="61">
        <v>45</v>
      </c>
      <c r="E82" s="60">
        <v>0.91</v>
      </c>
      <c r="F82" s="80">
        <f t="shared" si="2"/>
        <v>40.95</v>
      </c>
    </row>
    <row r="83" spans="1:6" s="6" customFormat="1" ht="12.75">
      <c r="A83" s="79">
        <v>1892</v>
      </c>
      <c r="B83" s="63" t="s">
        <v>68</v>
      </c>
      <c r="C83" s="59" t="s">
        <v>187</v>
      </c>
      <c r="D83" s="61">
        <v>6</v>
      </c>
      <c r="E83" s="60">
        <v>1.15</v>
      </c>
      <c r="F83" s="80">
        <f t="shared" si="2"/>
        <v>6.8999999999999995</v>
      </c>
    </row>
    <row r="84" spans="1:6" s="6" customFormat="1" ht="12.75">
      <c r="A84" s="79">
        <v>1893</v>
      </c>
      <c r="B84" s="63" t="s">
        <v>69</v>
      </c>
      <c r="C84" s="59" t="s">
        <v>187</v>
      </c>
      <c r="D84" s="61">
        <v>12</v>
      </c>
      <c r="E84" s="60">
        <v>2.43</v>
      </c>
      <c r="F84" s="80">
        <f t="shared" si="2"/>
        <v>29.160000000000004</v>
      </c>
    </row>
    <row r="85" spans="1:6" s="6" customFormat="1" ht="12.75">
      <c r="A85" s="79" t="s">
        <v>234</v>
      </c>
      <c r="B85" s="63" t="s">
        <v>235</v>
      </c>
      <c r="C85" s="59" t="s">
        <v>187</v>
      </c>
      <c r="D85" s="61">
        <v>18</v>
      </c>
      <c r="E85" s="60">
        <v>65.04</v>
      </c>
      <c r="F85" s="80">
        <f t="shared" si="2"/>
        <v>1170.72</v>
      </c>
    </row>
    <row r="86" spans="1:6" s="6" customFormat="1" ht="12.75">
      <c r="A86" s="79">
        <v>13597</v>
      </c>
      <c r="B86" s="63" t="s">
        <v>236</v>
      </c>
      <c r="C86" s="59" t="s">
        <v>187</v>
      </c>
      <c r="D86" s="61">
        <v>1</v>
      </c>
      <c r="E86" s="60">
        <v>591.69</v>
      </c>
      <c r="F86" s="80">
        <f t="shared" si="2"/>
        <v>591.69</v>
      </c>
    </row>
    <row r="87" spans="1:6" s="6" customFormat="1" ht="12.75">
      <c r="A87" s="79" t="s">
        <v>237</v>
      </c>
      <c r="B87" s="63" t="s">
        <v>70</v>
      </c>
      <c r="C87" s="59" t="s">
        <v>187</v>
      </c>
      <c r="D87" s="61">
        <v>1</v>
      </c>
      <c r="E87" s="60">
        <v>12.65</v>
      </c>
      <c r="F87" s="80">
        <f t="shared" si="2"/>
        <v>12.65</v>
      </c>
    </row>
    <row r="88" spans="1:6" s="6" customFormat="1" ht="12.75">
      <c r="A88" s="79" t="s">
        <v>238</v>
      </c>
      <c r="B88" s="63" t="s">
        <v>71</v>
      </c>
      <c r="C88" s="59" t="s">
        <v>187</v>
      </c>
      <c r="D88" s="61">
        <v>1</v>
      </c>
      <c r="E88" s="60">
        <v>12.83</v>
      </c>
      <c r="F88" s="80">
        <f t="shared" si="2"/>
        <v>12.83</v>
      </c>
    </row>
    <row r="89" spans="1:6" s="6" customFormat="1" ht="12.75">
      <c r="A89" s="79">
        <v>12038</v>
      </c>
      <c r="B89" s="63" t="s">
        <v>72</v>
      </c>
      <c r="C89" s="59" t="s">
        <v>187</v>
      </c>
      <c r="D89" s="61">
        <v>1</v>
      </c>
      <c r="E89" s="60">
        <v>206.78</v>
      </c>
      <c r="F89" s="80">
        <f t="shared" si="2"/>
        <v>206.78</v>
      </c>
    </row>
    <row r="90" spans="1:6" s="6" customFormat="1" ht="12.75">
      <c r="A90" s="79">
        <v>12318</v>
      </c>
      <c r="B90" s="63" t="s">
        <v>73</v>
      </c>
      <c r="C90" s="59" t="s">
        <v>187</v>
      </c>
      <c r="D90" s="61">
        <v>18</v>
      </c>
      <c r="E90" s="60">
        <v>57.54</v>
      </c>
      <c r="F90" s="80">
        <f t="shared" si="2"/>
        <v>1035.72</v>
      </c>
    </row>
    <row r="91" spans="1:6" s="6" customFormat="1" ht="12.75">
      <c r="A91" s="79">
        <v>7543</v>
      </c>
      <c r="B91" s="63" t="s">
        <v>74</v>
      </c>
      <c r="C91" s="59" t="s">
        <v>187</v>
      </c>
      <c r="D91" s="61">
        <v>34</v>
      </c>
      <c r="E91" s="60">
        <v>2.59</v>
      </c>
      <c r="F91" s="80">
        <f t="shared" si="2"/>
        <v>88.06</v>
      </c>
    </row>
    <row r="92" spans="1:6" s="6" customFormat="1" ht="12.75">
      <c r="A92" s="91" t="s">
        <v>212</v>
      </c>
      <c r="B92" s="98" t="s">
        <v>213</v>
      </c>
      <c r="C92" s="93" t="s">
        <v>85</v>
      </c>
      <c r="D92" s="94">
        <v>9.86</v>
      </c>
      <c r="E92" s="95">
        <v>100</v>
      </c>
      <c r="F92" s="96">
        <f>D92*E92</f>
        <v>986</v>
      </c>
    </row>
    <row r="93" spans="1:6" ht="15">
      <c r="A93" s="79"/>
      <c r="B93" s="62" t="s">
        <v>166</v>
      </c>
      <c r="C93" s="59"/>
      <c r="D93" s="61"/>
      <c r="E93" s="60" t="s">
        <v>1</v>
      </c>
      <c r="F93" s="82">
        <f>SUM(F59:F92)</f>
        <v>10930.391499999998</v>
      </c>
    </row>
    <row r="94" spans="1:6" ht="15">
      <c r="A94" s="79"/>
      <c r="B94" s="57"/>
      <c r="C94" s="59"/>
      <c r="D94" s="61"/>
      <c r="E94" s="60"/>
      <c r="F94" s="80"/>
    </row>
    <row r="95" spans="1:6" ht="15">
      <c r="A95" s="79"/>
      <c r="B95" s="57" t="s">
        <v>176</v>
      </c>
      <c r="C95" s="59"/>
      <c r="D95" s="61"/>
      <c r="E95" s="60"/>
      <c r="F95" s="80"/>
    </row>
    <row r="96" spans="1:6" ht="15">
      <c r="A96" s="79">
        <v>72131</v>
      </c>
      <c r="B96" s="63" t="s">
        <v>189</v>
      </c>
      <c r="C96" s="59" t="s">
        <v>4</v>
      </c>
      <c r="D96" s="61">
        <v>75.2</v>
      </c>
      <c r="E96" s="60">
        <v>52.1</v>
      </c>
      <c r="F96" s="80">
        <f>D96*E96</f>
        <v>3917.92</v>
      </c>
    </row>
    <row r="97" spans="1:6" s="68" customFormat="1" ht="15.75" customHeight="1">
      <c r="A97" s="83">
        <v>6519</v>
      </c>
      <c r="B97" s="65" t="s">
        <v>190</v>
      </c>
      <c r="C97" s="100" t="s">
        <v>4</v>
      </c>
      <c r="D97" s="67">
        <v>83.2</v>
      </c>
      <c r="E97" s="66">
        <v>81.31</v>
      </c>
      <c r="F97" s="84">
        <f>D97*E97</f>
        <v>6764.992</v>
      </c>
    </row>
    <row r="98" spans="1:6" ht="15">
      <c r="A98" s="79"/>
      <c r="B98" s="62" t="s">
        <v>166</v>
      </c>
      <c r="C98" s="59"/>
      <c r="D98" s="61"/>
      <c r="E98" s="60"/>
      <c r="F98" s="82">
        <f>SUM(F96:F97)</f>
        <v>10682.912</v>
      </c>
    </row>
    <row r="99" spans="1:6" ht="15">
      <c r="A99" s="79"/>
      <c r="B99" s="57"/>
      <c r="C99" s="59"/>
      <c r="D99" s="61"/>
      <c r="E99" s="60"/>
      <c r="F99" s="80"/>
    </row>
    <row r="100" spans="1:6" ht="15">
      <c r="A100" s="79"/>
      <c r="B100" s="57" t="s">
        <v>177</v>
      </c>
      <c r="C100" s="59"/>
      <c r="D100" s="61"/>
      <c r="E100" s="60"/>
      <c r="F100" s="80"/>
    </row>
    <row r="101" spans="1:6" ht="17.25" customHeight="1">
      <c r="A101" s="79" t="s">
        <v>239</v>
      </c>
      <c r="B101" s="65" t="s">
        <v>75</v>
      </c>
      <c r="C101" s="59" t="s">
        <v>4</v>
      </c>
      <c r="D101" s="61">
        <v>58.28</v>
      </c>
      <c r="E101" s="60">
        <v>18.12</v>
      </c>
      <c r="F101" s="80">
        <f>D101*E101</f>
        <v>1056.0336</v>
      </c>
    </row>
    <row r="102" spans="1:6" ht="15">
      <c r="A102" s="79"/>
      <c r="B102" s="62" t="s">
        <v>166</v>
      </c>
      <c r="C102" s="59"/>
      <c r="D102" s="61"/>
      <c r="E102" s="60"/>
      <c r="F102" s="82">
        <f>SUM(F101:F101)</f>
        <v>1056.0336</v>
      </c>
    </row>
    <row r="103" spans="1:6" ht="15">
      <c r="A103" s="79"/>
      <c r="B103" s="57"/>
      <c r="C103" s="59"/>
      <c r="D103" s="61"/>
      <c r="E103" s="60"/>
      <c r="F103" s="80"/>
    </row>
    <row r="104" spans="1:6" ht="15">
      <c r="A104" s="79"/>
      <c r="B104" s="57" t="s">
        <v>178</v>
      </c>
      <c r="C104" s="59"/>
      <c r="D104" s="61"/>
      <c r="E104" s="60"/>
      <c r="F104" s="80"/>
    </row>
    <row r="105" spans="1:6" ht="15">
      <c r="A105" s="91" t="s">
        <v>240</v>
      </c>
      <c r="B105" s="97" t="s">
        <v>195</v>
      </c>
      <c r="C105" s="93" t="s">
        <v>37</v>
      </c>
      <c r="D105" s="94">
        <v>9669</v>
      </c>
      <c r="E105" s="95">
        <v>7.98</v>
      </c>
      <c r="F105" s="96">
        <f>D105*E105</f>
        <v>77158.62000000001</v>
      </c>
    </row>
    <row r="106" spans="1:6" ht="15">
      <c r="A106" s="91" t="s">
        <v>250</v>
      </c>
      <c r="B106" s="97" t="s">
        <v>76</v>
      </c>
      <c r="C106" s="93" t="s">
        <v>37</v>
      </c>
      <c r="D106" s="94">
        <v>1025</v>
      </c>
      <c r="E106" s="95">
        <v>4.76</v>
      </c>
      <c r="F106" s="96">
        <f>D106*E106</f>
        <v>4879</v>
      </c>
    </row>
    <row r="107" spans="1:6" ht="15">
      <c r="A107" s="79"/>
      <c r="B107" s="62" t="s">
        <v>166</v>
      </c>
      <c r="C107" s="59"/>
      <c r="D107" s="61"/>
      <c r="E107" s="60"/>
      <c r="F107" s="82">
        <f>SUM(F105:F106)</f>
        <v>82037.62000000001</v>
      </c>
    </row>
    <row r="108" spans="1:6" ht="15">
      <c r="A108" s="79"/>
      <c r="B108" s="57"/>
      <c r="C108" s="59"/>
      <c r="D108" s="61"/>
      <c r="E108" s="60"/>
      <c r="F108" s="80"/>
    </row>
    <row r="109" spans="1:6" ht="15">
      <c r="A109" s="79"/>
      <c r="B109" s="57" t="s">
        <v>179</v>
      </c>
      <c r="C109" s="59"/>
      <c r="D109" s="61"/>
      <c r="E109" s="60"/>
      <c r="F109" s="80"/>
    </row>
    <row r="110" spans="1:6" ht="15">
      <c r="A110" s="79" t="s">
        <v>241</v>
      </c>
      <c r="B110" s="65" t="s">
        <v>77</v>
      </c>
      <c r="C110" s="64" t="s">
        <v>0</v>
      </c>
      <c r="D110" s="61">
        <v>37.8</v>
      </c>
      <c r="E110" s="60">
        <v>9.71</v>
      </c>
      <c r="F110" s="80">
        <f>D110*E110</f>
        <v>367.038</v>
      </c>
    </row>
    <row r="111" spans="1:6" ht="15.75" customHeight="1">
      <c r="A111" s="79" t="s">
        <v>242</v>
      </c>
      <c r="B111" s="65" t="s">
        <v>78</v>
      </c>
      <c r="C111" s="59" t="s">
        <v>4</v>
      </c>
      <c r="D111" s="61">
        <v>1013.04</v>
      </c>
      <c r="E111" s="60">
        <v>19.47</v>
      </c>
      <c r="F111" s="80">
        <f>D111*E111</f>
        <v>19723.888799999997</v>
      </c>
    </row>
    <row r="112" spans="1:6" ht="15">
      <c r="A112" s="79" t="s">
        <v>243</v>
      </c>
      <c r="B112" s="65" t="s">
        <v>79</v>
      </c>
      <c r="C112" s="59" t="s">
        <v>4</v>
      </c>
      <c r="D112" s="61">
        <v>134.62</v>
      </c>
      <c r="E112" s="60">
        <v>20.94</v>
      </c>
      <c r="F112" s="80">
        <f>D112*E112</f>
        <v>2818.9428000000003</v>
      </c>
    </row>
    <row r="113" spans="1:6" ht="15">
      <c r="A113" s="79"/>
      <c r="B113" s="62" t="s">
        <v>166</v>
      </c>
      <c r="C113" s="59"/>
      <c r="D113" s="61"/>
      <c r="E113" s="60"/>
      <c r="F113" s="82">
        <f>SUM(F110:F112)</f>
        <v>22909.869599999998</v>
      </c>
    </row>
    <row r="114" spans="1:6" ht="15">
      <c r="A114" s="79"/>
      <c r="B114" s="57"/>
      <c r="C114" s="59"/>
      <c r="D114" s="61"/>
      <c r="E114" s="60"/>
      <c r="F114" s="80"/>
    </row>
    <row r="115" spans="1:6" ht="15">
      <c r="A115" s="79"/>
      <c r="B115" s="57" t="s">
        <v>180</v>
      </c>
      <c r="C115" s="59"/>
      <c r="D115" s="61"/>
      <c r="E115" s="60"/>
      <c r="F115" s="80"/>
    </row>
    <row r="116" spans="1:6" ht="15">
      <c r="A116" s="79" t="s">
        <v>80</v>
      </c>
      <c r="B116" s="65" t="s">
        <v>81</v>
      </c>
      <c r="C116" s="59" t="s">
        <v>4</v>
      </c>
      <c r="D116" s="61">
        <v>150.4</v>
      </c>
      <c r="E116" s="60">
        <v>3.08</v>
      </c>
      <c r="F116" s="80">
        <f>D116*E116</f>
        <v>463.232</v>
      </c>
    </row>
    <row r="117" spans="1:6" ht="12.75" customHeight="1">
      <c r="A117" s="79">
        <v>74201</v>
      </c>
      <c r="B117" s="65" t="s">
        <v>82</v>
      </c>
      <c r="C117" s="59" t="s">
        <v>4</v>
      </c>
      <c r="D117" s="61">
        <v>150.4</v>
      </c>
      <c r="E117" s="60">
        <v>15.47</v>
      </c>
      <c r="F117" s="80">
        <f>D117*E117</f>
        <v>2326.688</v>
      </c>
    </row>
    <row r="118" spans="1:6" ht="15">
      <c r="A118" s="79"/>
      <c r="B118" s="62" t="s">
        <v>166</v>
      </c>
      <c r="C118" s="59"/>
      <c r="D118" s="61"/>
      <c r="E118" s="60"/>
      <c r="F118" s="82">
        <f>SUM(F116:F117)</f>
        <v>2789.92</v>
      </c>
    </row>
    <row r="119" spans="1:6" ht="15">
      <c r="A119" s="79"/>
      <c r="B119" s="57"/>
      <c r="C119" s="59"/>
      <c r="D119" s="61"/>
      <c r="E119" s="60"/>
      <c r="F119" s="80"/>
    </row>
    <row r="120" spans="1:6" ht="15">
      <c r="A120" s="79"/>
      <c r="B120" s="57" t="s">
        <v>181</v>
      </c>
      <c r="C120" s="59"/>
      <c r="D120" s="61"/>
      <c r="E120" s="60"/>
      <c r="F120" s="80"/>
    </row>
    <row r="121" spans="1:6" ht="33.75">
      <c r="A121" s="91" t="s">
        <v>215</v>
      </c>
      <c r="B121" s="92" t="s">
        <v>216</v>
      </c>
      <c r="C121" s="93" t="s">
        <v>4</v>
      </c>
      <c r="D121" s="94">
        <v>503.25</v>
      </c>
      <c r="E121" s="95">
        <v>38.85</v>
      </c>
      <c r="F121" s="96">
        <f>D121*E121</f>
        <v>19551.2625</v>
      </c>
    </row>
    <row r="122" spans="1:6" ht="45">
      <c r="A122" s="91" t="s">
        <v>251</v>
      </c>
      <c r="B122" s="92" t="s">
        <v>217</v>
      </c>
      <c r="C122" s="93" t="s">
        <v>4</v>
      </c>
      <c r="D122" s="94">
        <v>388.83</v>
      </c>
      <c r="E122" s="95">
        <v>32.04</v>
      </c>
      <c r="F122" s="96">
        <f>D122*E122</f>
        <v>12458.1132</v>
      </c>
    </row>
    <row r="123" spans="1:6" ht="15">
      <c r="A123" s="79"/>
      <c r="B123" s="62" t="s">
        <v>166</v>
      </c>
      <c r="C123" s="59"/>
      <c r="D123" s="61"/>
      <c r="E123" s="60"/>
      <c r="F123" s="82">
        <f>SUM(F121:F122)</f>
        <v>32009.3757</v>
      </c>
    </row>
    <row r="124" spans="1:6" ht="15">
      <c r="A124" s="79"/>
      <c r="B124" s="57"/>
      <c r="C124" s="59"/>
      <c r="D124" s="61"/>
      <c r="E124" s="60"/>
      <c r="F124" s="80"/>
    </row>
    <row r="125" spans="1:6" ht="15">
      <c r="A125" s="79"/>
      <c r="B125" s="57" t="s">
        <v>182</v>
      </c>
      <c r="C125" s="59"/>
      <c r="D125" s="61"/>
      <c r="E125" s="60"/>
      <c r="F125" s="80"/>
    </row>
    <row r="126" spans="1:6" ht="15">
      <c r="A126" s="91" t="s">
        <v>83</v>
      </c>
      <c r="B126" s="92" t="s">
        <v>84</v>
      </c>
      <c r="C126" s="93" t="s">
        <v>85</v>
      </c>
      <c r="D126" s="94">
        <v>293</v>
      </c>
      <c r="E126" s="95">
        <v>42.54</v>
      </c>
      <c r="F126" s="96">
        <f>D126*E126</f>
        <v>12464.22</v>
      </c>
    </row>
    <row r="127" spans="1:6" ht="15">
      <c r="A127" s="91" t="s">
        <v>86</v>
      </c>
      <c r="B127" s="92" t="s">
        <v>87</v>
      </c>
      <c r="C127" s="93" t="s">
        <v>85</v>
      </c>
      <c r="D127" s="94">
        <v>880</v>
      </c>
      <c r="E127" s="95">
        <v>20.65</v>
      </c>
      <c r="F127" s="96">
        <f>D127*E127</f>
        <v>18172</v>
      </c>
    </row>
    <row r="128" spans="1:6" ht="15">
      <c r="A128" s="79">
        <v>10508</v>
      </c>
      <c r="B128" s="65" t="s">
        <v>88</v>
      </c>
      <c r="C128" s="59" t="s">
        <v>85</v>
      </c>
      <c r="D128" s="61">
        <v>1760</v>
      </c>
      <c r="E128" s="60">
        <v>7.96</v>
      </c>
      <c r="F128" s="80">
        <f>D128*E128</f>
        <v>14009.6</v>
      </c>
    </row>
    <row r="129" spans="1:6" ht="15">
      <c r="A129" s="79"/>
      <c r="B129" s="62" t="s">
        <v>166</v>
      </c>
      <c r="C129" s="59"/>
      <c r="D129" s="61"/>
      <c r="E129" s="60"/>
      <c r="F129" s="82">
        <f>SUM(F126:F128)</f>
        <v>44645.82</v>
      </c>
    </row>
    <row r="130" spans="1:6" ht="15">
      <c r="A130" s="79"/>
      <c r="B130" s="57"/>
      <c r="C130" s="59"/>
      <c r="D130" s="61"/>
      <c r="E130" s="60"/>
      <c r="F130" s="80"/>
    </row>
    <row r="131" spans="1:6" ht="15">
      <c r="A131" s="79"/>
      <c r="B131" s="57" t="s">
        <v>183</v>
      </c>
      <c r="C131" s="59"/>
      <c r="D131" s="61"/>
      <c r="E131" s="60"/>
      <c r="F131" s="80"/>
    </row>
    <row r="132" spans="1:6" ht="15">
      <c r="A132" s="79" t="s">
        <v>89</v>
      </c>
      <c r="B132" s="65" t="s">
        <v>196</v>
      </c>
      <c r="C132" s="59" t="s">
        <v>4</v>
      </c>
      <c r="D132" s="61">
        <v>150.4</v>
      </c>
      <c r="E132" s="60">
        <v>12.57</v>
      </c>
      <c r="F132" s="80">
        <f>D132*E132</f>
        <v>1890.528</v>
      </c>
    </row>
    <row r="133" spans="1:6" ht="15">
      <c r="A133" s="79" t="s">
        <v>244</v>
      </c>
      <c r="B133" s="65" t="s">
        <v>90</v>
      </c>
      <c r="C133" s="59" t="s">
        <v>4</v>
      </c>
      <c r="D133" s="61">
        <v>1147.66</v>
      </c>
      <c r="E133" s="60">
        <v>9.13</v>
      </c>
      <c r="F133" s="80">
        <f>D133*E133</f>
        <v>10478.135800000002</v>
      </c>
    </row>
    <row r="134" spans="1:6" ht="15">
      <c r="A134" s="79">
        <v>41595</v>
      </c>
      <c r="B134" s="65" t="s">
        <v>197</v>
      </c>
      <c r="C134" s="64" t="s">
        <v>0</v>
      </c>
      <c r="D134" s="61">
        <v>393</v>
      </c>
      <c r="E134" s="60">
        <v>4.6</v>
      </c>
      <c r="F134" s="80">
        <f>D134*E134</f>
        <v>1807.8</v>
      </c>
    </row>
    <row r="135" spans="1:6" ht="15">
      <c r="A135" s="79"/>
      <c r="B135" s="62" t="s">
        <v>166</v>
      </c>
      <c r="C135" s="59"/>
      <c r="D135" s="61"/>
      <c r="E135" s="60"/>
      <c r="F135" s="82">
        <f>SUM(F132:F134)</f>
        <v>14176.463800000001</v>
      </c>
    </row>
    <row r="136" spans="1:6" ht="15">
      <c r="A136" s="79"/>
      <c r="B136" s="57"/>
      <c r="C136" s="59"/>
      <c r="D136" s="61"/>
      <c r="E136" s="60"/>
      <c r="F136" s="80"/>
    </row>
    <row r="137" spans="1:6" ht="15">
      <c r="A137" s="79"/>
      <c r="B137" s="57" t="s">
        <v>184</v>
      </c>
      <c r="C137" s="59"/>
      <c r="D137" s="61"/>
      <c r="E137" s="60"/>
      <c r="F137" s="80"/>
    </row>
    <row r="138" spans="1:6" ht="15">
      <c r="A138" s="79" t="s">
        <v>245</v>
      </c>
      <c r="B138" s="65" t="s">
        <v>198</v>
      </c>
      <c r="C138" s="59" t="s">
        <v>187</v>
      </c>
      <c r="D138" s="61">
        <v>1</v>
      </c>
      <c r="E138" s="60">
        <v>1974.34</v>
      </c>
      <c r="F138" s="80">
        <f aca="true" t="shared" si="3" ref="F138:F159">D138*E138</f>
        <v>1974.34</v>
      </c>
    </row>
    <row r="139" spans="1:6" ht="15">
      <c r="A139" s="79" t="s">
        <v>246</v>
      </c>
      <c r="B139" s="65" t="s">
        <v>199</v>
      </c>
      <c r="C139" s="59" t="s">
        <v>187</v>
      </c>
      <c r="D139" s="61">
        <v>1</v>
      </c>
      <c r="E139" s="60">
        <v>1789.18</v>
      </c>
      <c r="F139" s="80">
        <f t="shared" si="3"/>
        <v>1789.18</v>
      </c>
    </row>
    <row r="140" spans="1:6" ht="15">
      <c r="A140" s="79" t="s">
        <v>247</v>
      </c>
      <c r="B140" s="65" t="s">
        <v>91</v>
      </c>
      <c r="C140" s="59" t="s">
        <v>187</v>
      </c>
      <c r="D140" s="61">
        <v>1</v>
      </c>
      <c r="E140" s="60">
        <v>614.65</v>
      </c>
      <c r="F140" s="80">
        <f t="shared" si="3"/>
        <v>614.65</v>
      </c>
    </row>
    <row r="141" spans="1:6" ht="15">
      <c r="A141" s="79" t="s">
        <v>248</v>
      </c>
      <c r="B141" s="65" t="s">
        <v>92</v>
      </c>
      <c r="C141" s="64" t="s">
        <v>0</v>
      </c>
      <c r="D141" s="61">
        <v>60</v>
      </c>
      <c r="E141" s="60">
        <v>151.64</v>
      </c>
      <c r="F141" s="80">
        <f t="shared" si="3"/>
        <v>9098.4</v>
      </c>
    </row>
    <row r="142" spans="1:6" ht="15">
      <c r="A142" s="79" t="s">
        <v>93</v>
      </c>
      <c r="B142" s="65" t="s">
        <v>94</v>
      </c>
      <c r="C142" s="59" t="s">
        <v>4</v>
      </c>
      <c r="D142" s="61">
        <v>0.9</v>
      </c>
      <c r="E142" s="60">
        <v>892.08</v>
      </c>
      <c r="F142" s="80">
        <f t="shared" si="3"/>
        <v>802.8720000000001</v>
      </c>
    </row>
    <row r="143" spans="1:6" ht="15">
      <c r="A143" s="91" t="s">
        <v>205</v>
      </c>
      <c r="B143" s="92" t="s">
        <v>206</v>
      </c>
      <c r="C143" s="93" t="s">
        <v>207</v>
      </c>
      <c r="D143" s="94">
        <v>144.14</v>
      </c>
      <c r="E143" s="95">
        <v>95.79</v>
      </c>
      <c r="F143" s="96">
        <f t="shared" si="3"/>
        <v>13807.1706</v>
      </c>
    </row>
    <row r="144" spans="1:6" ht="15">
      <c r="A144" s="79" t="s">
        <v>249</v>
      </c>
      <c r="B144" s="65" t="s">
        <v>95</v>
      </c>
      <c r="C144" s="59" t="s">
        <v>4</v>
      </c>
      <c r="D144" s="61">
        <v>22</v>
      </c>
      <c r="E144" s="60">
        <v>158.25</v>
      </c>
      <c r="F144" s="80">
        <f t="shared" si="3"/>
        <v>3481.5</v>
      </c>
    </row>
    <row r="145" spans="1:6" ht="15">
      <c r="A145" s="91" t="s">
        <v>204</v>
      </c>
      <c r="B145" s="92" t="s">
        <v>147</v>
      </c>
      <c r="C145" s="93" t="s">
        <v>187</v>
      </c>
      <c r="D145" s="94">
        <v>2</v>
      </c>
      <c r="E145" s="95">
        <v>469.72</v>
      </c>
      <c r="F145" s="96">
        <f>D145*E145</f>
        <v>939.44</v>
      </c>
    </row>
    <row r="146" spans="1:6" ht="15">
      <c r="A146" s="79" t="s">
        <v>214</v>
      </c>
      <c r="B146" s="65" t="s">
        <v>148</v>
      </c>
      <c r="C146" s="64" t="s">
        <v>0</v>
      </c>
      <c r="D146" s="61">
        <v>60</v>
      </c>
      <c r="E146" s="60">
        <v>2.65</v>
      </c>
      <c r="F146" s="80">
        <f t="shared" si="3"/>
        <v>159</v>
      </c>
    </row>
    <row r="147" spans="1:6" ht="15">
      <c r="A147" s="79">
        <v>9838</v>
      </c>
      <c r="B147" s="65" t="s">
        <v>149</v>
      </c>
      <c r="C147" s="64" t="s">
        <v>0</v>
      </c>
      <c r="D147" s="61">
        <v>12</v>
      </c>
      <c r="E147" s="60">
        <v>5.28</v>
      </c>
      <c r="F147" s="80">
        <f t="shared" si="3"/>
        <v>63.36</v>
      </c>
    </row>
    <row r="148" spans="1:6" ht="15">
      <c r="A148" s="79">
        <v>3529</v>
      </c>
      <c r="B148" s="65" t="s">
        <v>150</v>
      </c>
      <c r="C148" s="59" t="s">
        <v>187</v>
      </c>
      <c r="D148" s="61">
        <v>6</v>
      </c>
      <c r="E148" s="60">
        <v>0.47</v>
      </c>
      <c r="F148" s="80">
        <f t="shared" si="3"/>
        <v>2.82</v>
      </c>
    </row>
    <row r="149" spans="1:6" ht="15">
      <c r="A149" s="79">
        <v>7139</v>
      </c>
      <c r="B149" s="65" t="s">
        <v>151</v>
      </c>
      <c r="C149" s="59" t="s">
        <v>187</v>
      </c>
      <c r="D149" s="61">
        <v>1</v>
      </c>
      <c r="E149" s="60">
        <v>0.92</v>
      </c>
      <c r="F149" s="80">
        <f t="shared" si="3"/>
        <v>0.92</v>
      </c>
    </row>
    <row r="150" spans="1:6" ht="15">
      <c r="A150" s="79">
        <v>20147</v>
      </c>
      <c r="B150" s="65" t="s">
        <v>200</v>
      </c>
      <c r="C150" s="59" t="s">
        <v>187</v>
      </c>
      <c r="D150" s="61">
        <v>2</v>
      </c>
      <c r="E150" s="60">
        <v>4.03</v>
      </c>
      <c r="F150" s="80">
        <f t="shared" si="3"/>
        <v>8.06</v>
      </c>
    </row>
    <row r="151" spans="1:6" ht="15">
      <c r="A151" s="79">
        <v>7602</v>
      </c>
      <c r="B151" s="65" t="s">
        <v>201</v>
      </c>
      <c r="C151" s="59" t="s">
        <v>187</v>
      </c>
      <c r="D151" s="61">
        <v>2</v>
      </c>
      <c r="E151" s="60">
        <v>12.38</v>
      </c>
      <c r="F151" s="80">
        <f t="shared" si="3"/>
        <v>24.76</v>
      </c>
    </row>
    <row r="152" spans="1:6" ht="15">
      <c r="A152" s="79">
        <v>3146</v>
      </c>
      <c r="B152" s="65" t="s">
        <v>152</v>
      </c>
      <c r="C152" s="59" t="s">
        <v>187</v>
      </c>
      <c r="D152" s="61">
        <v>1</v>
      </c>
      <c r="E152" s="60">
        <v>1.96</v>
      </c>
      <c r="F152" s="80">
        <f t="shared" si="3"/>
        <v>1.96</v>
      </c>
    </row>
    <row r="153" spans="1:6" ht="15">
      <c r="A153" s="79">
        <v>20080</v>
      </c>
      <c r="B153" s="65" t="s">
        <v>153</v>
      </c>
      <c r="C153" s="59" t="s">
        <v>187</v>
      </c>
      <c r="D153" s="61">
        <v>1</v>
      </c>
      <c r="E153" s="60">
        <v>7.8</v>
      </c>
      <c r="F153" s="80">
        <f t="shared" si="3"/>
        <v>7.8</v>
      </c>
    </row>
    <row r="154" spans="1:6" ht="15">
      <c r="A154" s="79">
        <v>3904</v>
      </c>
      <c r="B154" s="65" t="s">
        <v>154</v>
      </c>
      <c r="C154" s="59" t="s">
        <v>187</v>
      </c>
      <c r="D154" s="61">
        <v>10</v>
      </c>
      <c r="E154" s="60">
        <v>0.63</v>
      </c>
      <c r="F154" s="80">
        <f t="shared" si="3"/>
        <v>6.3</v>
      </c>
    </row>
    <row r="155" spans="1:6" ht="15">
      <c r="A155" s="79">
        <v>20155</v>
      </c>
      <c r="B155" s="65" t="s">
        <v>155</v>
      </c>
      <c r="C155" s="59" t="s">
        <v>187</v>
      </c>
      <c r="D155" s="61">
        <v>2</v>
      </c>
      <c r="E155" s="60">
        <v>5.62</v>
      </c>
      <c r="F155" s="80">
        <f t="shared" si="3"/>
        <v>11.24</v>
      </c>
    </row>
    <row r="156" spans="1:6" ht="15">
      <c r="A156" s="79">
        <v>5103</v>
      </c>
      <c r="B156" s="65" t="s">
        <v>202</v>
      </c>
      <c r="C156" s="59" t="s">
        <v>187</v>
      </c>
      <c r="D156" s="61">
        <v>2</v>
      </c>
      <c r="E156" s="60">
        <v>10.76</v>
      </c>
      <c r="F156" s="80">
        <f t="shared" si="3"/>
        <v>21.52</v>
      </c>
    </row>
    <row r="157" spans="1:6" ht="15">
      <c r="A157" s="79" t="s">
        <v>156</v>
      </c>
      <c r="B157" s="65" t="s">
        <v>191</v>
      </c>
      <c r="C157" s="64" t="s">
        <v>0</v>
      </c>
      <c r="D157" s="61">
        <v>111.2</v>
      </c>
      <c r="E157" s="60">
        <v>25.66</v>
      </c>
      <c r="F157" s="80">
        <f t="shared" si="3"/>
        <v>2853.3920000000003</v>
      </c>
    </row>
    <row r="158" spans="1:6" ht="15">
      <c r="A158" s="91" t="s">
        <v>157</v>
      </c>
      <c r="B158" s="92" t="s">
        <v>192</v>
      </c>
      <c r="C158" s="93" t="s">
        <v>4</v>
      </c>
      <c r="D158" s="94">
        <v>674.05</v>
      </c>
      <c r="E158" s="95">
        <v>24.92</v>
      </c>
      <c r="F158" s="96">
        <f t="shared" si="3"/>
        <v>16797.326</v>
      </c>
    </row>
    <row r="159" spans="1:6" ht="15">
      <c r="A159" s="79">
        <v>206</v>
      </c>
      <c r="B159" s="65" t="s">
        <v>193</v>
      </c>
      <c r="C159" s="59" t="s">
        <v>4</v>
      </c>
      <c r="D159" s="61">
        <v>1710.46</v>
      </c>
      <c r="E159" s="60">
        <v>8.06</v>
      </c>
      <c r="F159" s="80">
        <f t="shared" si="3"/>
        <v>13786.307600000002</v>
      </c>
    </row>
    <row r="160" spans="1:6" ht="15">
      <c r="A160" s="79"/>
      <c r="B160" s="62" t="s">
        <v>166</v>
      </c>
      <c r="C160" s="59"/>
      <c r="D160" s="61"/>
      <c r="E160" s="60"/>
      <c r="F160" s="82">
        <f>SUM(F138:F159)</f>
        <v>66252.31820000001</v>
      </c>
    </row>
    <row r="161" spans="1:6" ht="15">
      <c r="A161" s="79"/>
      <c r="B161" s="57"/>
      <c r="C161" s="59"/>
      <c r="D161" s="61"/>
      <c r="E161" s="60"/>
      <c r="F161" s="80"/>
    </row>
    <row r="162" spans="1:6" ht="15">
      <c r="A162" s="79"/>
      <c r="B162" s="57"/>
      <c r="C162" s="59"/>
      <c r="D162" s="61"/>
      <c r="E162" s="60"/>
      <c r="F162" s="80"/>
    </row>
    <row r="163" spans="1:6" ht="15">
      <c r="A163" s="79"/>
      <c r="B163" s="69" t="s">
        <v>167</v>
      </c>
      <c r="C163" s="59"/>
      <c r="D163" s="61"/>
      <c r="E163" s="60"/>
      <c r="F163" s="82">
        <f>SUM(F24,F28,F35,F48,F56,F93,F98,F102,F107,F113,F118,F123,F129,F135,F160)</f>
        <v>323752.5087</v>
      </c>
    </row>
    <row r="164" spans="1:6" ht="15">
      <c r="A164" s="79"/>
      <c r="B164" s="69" t="s">
        <v>169</v>
      </c>
      <c r="C164" s="59"/>
      <c r="D164" s="61"/>
      <c r="E164" s="60"/>
      <c r="F164" s="82">
        <f>F163*0.2409</f>
        <v>77991.97934583</v>
      </c>
    </row>
    <row r="165" spans="1:6" ht="15">
      <c r="A165" s="85"/>
      <c r="B165" s="86" t="s">
        <v>168</v>
      </c>
      <c r="C165" s="87"/>
      <c r="D165" s="89"/>
      <c r="E165" s="88"/>
      <c r="F165" s="90">
        <f>SUM(F163,F164)</f>
        <v>401744.48804583</v>
      </c>
    </row>
  </sheetData>
  <mergeCells count="3">
    <mergeCell ref="G12:K12"/>
    <mergeCell ref="A12:F12"/>
    <mergeCell ref="C1:F1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view="pageBreakPreview" zoomScale="70" zoomScaleSheetLayoutView="70" workbookViewId="0" topLeftCell="A22">
      <selection activeCell="L39" sqref="L39"/>
    </sheetView>
  </sheetViews>
  <sheetFormatPr defaultColWidth="11.421875" defaultRowHeight="15"/>
  <cols>
    <col min="1" max="1" width="4.00390625" style="15" customWidth="1"/>
    <col min="2" max="2" width="29.140625" style="15" customWidth="1"/>
    <col min="3" max="3" width="9.7109375" style="15" customWidth="1"/>
    <col min="4" max="4" width="6.7109375" style="15" customWidth="1"/>
    <col min="5" max="5" width="9.7109375" style="15" customWidth="1"/>
    <col min="6" max="6" width="7.00390625" style="15" customWidth="1"/>
    <col min="7" max="7" width="9.7109375" style="15" customWidth="1"/>
    <col min="8" max="8" width="7.00390625" style="15" customWidth="1"/>
    <col min="9" max="9" width="9.7109375" style="15" customWidth="1"/>
    <col min="10" max="10" width="7.00390625" style="15" customWidth="1"/>
    <col min="11" max="11" width="9.7109375" style="15" customWidth="1"/>
    <col min="12" max="12" width="7.00390625" style="15" customWidth="1"/>
    <col min="13" max="252" width="11.421875" style="15" customWidth="1"/>
    <col min="253" max="253" width="4.00390625" style="15" customWidth="1"/>
    <col min="254" max="254" width="29.140625" style="15" customWidth="1"/>
    <col min="255" max="255" width="9.7109375" style="15" customWidth="1"/>
    <col min="256" max="256" width="6.7109375" style="15" customWidth="1"/>
    <col min="257" max="257" width="9.7109375" style="15" customWidth="1"/>
    <col min="258" max="258" width="7.00390625" style="15" customWidth="1"/>
    <col min="259" max="259" width="9.7109375" style="15" customWidth="1"/>
    <col min="260" max="260" width="7.00390625" style="15" customWidth="1"/>
    <col min="261" max="261" width="9.7109375" style="15" customWidth="1"/>
    <col min="262" max="262" width="7.00390625" style="15" customWidth="1"/>
    <col min="263" max="263" width="9.7109375" style="15" customWidth="1"/>
    <col min="264" max="264" width="7.00390625" style="15" customWidth="1"/>
    <col min="265" max="265" width="9.7109375" style="15" customWidth="1"/>
    <col min="266" max="266" width="7.00390625" style="15" customWidth="1"/>
    <col min="267" max="267" width="9.7109375" style="15" customWidth="1"/>
    <col min="268" max="268" width="7.00390625" style="15" customWidth="1"/>
    <col min="269" max="508" width="11.421875" style="15" customWidth="1"/>
    <col min="509" max="509" width="4.00390625" style="15" customWidth="1"/>
    <col min="510" max="510" width="29.140625" style="15" customWidth="1"/>
    <col min="511" max="511" width="9.7109375" style="15" customWidth="1"/>
    <col min="512" max="512" width="6.7109375" style="15" customWidth="1"/>
    <col min="513" max="513" width="9.7109375" style="15" customWidth="1"/>
    <col min="514" max="514" width="7.00390625" style="15" customWidth="1"/>
    <col min="515" max="515" width="9.7109375" style="15" customWidth="1"/>
    <col min="516" max="516" width="7.00390625" style="15" customWidth="1"/>
    <col min="517" max="517" width="9.7109375" style="15" customWidth="1"/>
    <col min="518" max="518" width="7.00390625" style="15" customWidth="1"/>
    <col min="519" max="519" width="9.7109375" style="15" customWidth="1"/>
    <col min="520" max="520" width="7.00390625" style="15" customWidth="1"/>
    <col min="521" max="521" width="9.7109375" style="15" customWidth="1"/>
    <col min="522" max="522" width="7.00390625" style="15" customWidth="1"/>
    <col min="523" max="523" width="9.7109375" style="15" customWidth="1"/>
    <col min="524" max="524" width="7.00390625" style="15" customWidth="1"/>
    <col min="525" max="764" width="11.421875" style="15" customWidth="1"/>
    <col min="765" max="765" width="4.00390625" style="15" customWidth="1"/>
    <col min="766" max="766" width="29.140625" style="15" customWidth="1"/>
    <col min="767" max="767" width="9.7109375" style="15" customWidth="1"/>
    <col min="768" max="768" width="6.7109375" style="15" customWidth="1"/>
    <col min="769" max="769" width="9.7109375" style="15" customWidth="1"/>
    <col min="770" max="770" width="7.00390625" style="15" customWidth="1"/>
    <col min="771" max="771" width="9.7109375" style="15" customWidth="1"/>
    <col min="772" max="772" width="7.00390625" style="15" customWidth="1"/>
    <col min="773" max="773" width="9.7109375" style="15" customWidth="1"/>
    <col min="774" max="774" width="7.00390625" style="15" customWidth="1"/>
    <col min="775" max="775" width="9.7109375" style="15" customWidth="1"/>
    <col min="776" max="776" width="7.00390625" style="15" customWidth="1"/>
    <col min="777" max="777" width="9.7109375" style="15" customWidth="1"/>
    <col min="778" max="778" width="7.00390625" style="15" customWidth="1"/>
    <col min="779" max="779" width="9.7109375" style="15" customWidth="1"/>
    <col min="780" max="780" width="7.00390625" style="15" customWidth="1"/>
    <col min="781" max="1020" width="11.421875" style="15" customWidth="1"/>
    <col min="1021" max="1021" width="4.00390625" style="15" customWidth="1"/>
    <col min="1022" max="1022" width="29.140625" style="15" customWidth="1"/>
    <col min="1023" max="1023" width="9.7109375" style="15" customWidth="1"/>
    <col min="1024" max="1024" width="6.7109375" style="15" customWidth="1"/>
    <col min="1025" max="1025" width="9.7109375" style="15" customWidth="1"/>
    <col min="1026" max="1026" width="7.00390625" style="15" customWidth="1"/>
    <col min="1027" max="1027" width="9.7109375" style="15" customWidth="1"/>
    <col min="1028" max="1028" width="7.00390625" style="15" customWidth="1"/>
    <col min="1029" max="1029" width="9.7109375" style="15" customWidth="1"/>
    <col min="1030" max="1030" width="7.00390625" style="15" customWidth="1"/>
    <col min="1031" max="1031" width="9.7109375" style="15" customWidth="1"/>
    <col min="1032" max="1032" width="7.00390625" style="15" customWidth="1"/>
    <col min="1033" max="1033" width="9.7109375" style="15" customWidth="1"/>
    <col min="1034" max="1034" width="7.00390625" style="15" customWidth="1"/>
    <col min="1035" max="1035" width="9.7109375" style="15" customWidth="1"/>
    <col min="1036" max="1036" width="7.00390625" style="15" customWidth="1"/>
    <col min="1037" max="1276" width="11.421875" style="15" customWidth="1"/>
    <col min="1277" max="1277" width="4.00390625" style="15" customWidth="1"/>
    <col min="1278" max="1278" width="29.140625" style="15" customWidth="1"/>
    <col min="1279" max="1279" width="9.7109375" style="15" customWidth="1"/>
    <col min="1280" max="1280" width="6.7109375" style="15" customWidth="1"/>
    <col min="1281" max="1281" width="9.7109375" style="15" customWidth="1"/>
    <col min="1282" max="1282" width="7.00390625" style="15" customWidth="1"/>
    <col min="1283" max="1283" width="9.7109375" style="15" customWidth="1"/>
    <col min="1284" max="1284" width="7.00390625" style="15" customWidth="1"/>
    <col min="1285" max="1285" width="9.7109375" style="15" customWidth="1"/>
    <col min="1286" max="1286" width="7.00390625" style="15" customWidth="1"/>
    <col min="1287" max="1287" width="9.7109375" style="15" customWidth="1"/>
    <col min="1288" max="1288" width="7.00390625" style="15" customWidth="1"/>
    <col min="1289" max="1289" width="9.7109375" style="15" customWidth="1"/>
    <col min="1290" max="1290" width="7.00390625" style="15" customWidth="1"/>
    <col min="1291" max="1291" width="9.7109375" style="15" customWidth="1"/>
    <col min="1292" max="1292" width="7.00390625" style="15" customWidth="1"/>
    <col min="1293" max="1532" width="11.421875" style="15" customWidth="1"/>
    <col min="1533" max="1533" width="4.00390625" style="15" customWidth="1"/>
    <col min="1534" max="1534" width="29.140625" style="15" customWidth="1"/>
    <col min="1535" max="1535" width="9.7109375" style="15" customWidth="1"/>
    <col min="1536" max="1536" width="6.7109375" style="15" customWidth="1"/>
    <col min="1537" max="1537" width="9.7109375" style="15" customWidth="1"/>
    <col min="1538" max="1538" width="7.00390625" style="15" customWidth="1"/>
    <col min="1539" max="1539" width="9.7109375" style="15" customWidth="1"/>
    <col min="1540" max="1540" width="7.00390625" style="15" customWidth="1"/>
    <col min="1541" max="1541" width="9.7109375" style="15" customWidth="1"/>
    <col min="1542" max="1542" width="7.00390625" style="15" customWidth="1"/>
    <col min="1543" max="1543" width="9.7109375" style="15" customWidth="1"/>
    <col min="1544" max="1544" width="7.00390625" style="15" customWidth="1"/>
    <col min="1545" max="1545" width="9.7109375" style="15" customWidth="1"/>
    <col min="1546" max="1546" width="7.00390625" style="15" customWidth="1"/>
    <col min="1547" max="1547" width="9.7109375" style="15" customWidth="1"/>
    <col min="1548" max="1548" width="7.00390625" style="15" customWidth="1"/>
    <col min="1549" max="1788" width="11.421875" style="15" customWidth="1"/>
    <col min="1789" max="1789" width="4.00390625" style="15" customWidth="1"/>
    <col min="1790" max="1790" width="29.140625" style="15" customWidth="1"/>
    <col min="1791" max="1791" width="9.7109375" style="15" customWidth="1"/>
    <col min="1792" max="1792" width="6.7109375" style="15" customWidth="1"/>
    <col min="1793" max="1793" width="9.7109375" style="15" customWidth="1"/>
    <col min="1794" max="1794" width="7.00390625" style="15" customWidth="1"/>
    <col min="1795" max="1795" width="9.7109375" style="15" customWidth="1"/>
    <col min="1796" max="1796" width="7.00390625" style="15" customWidth="1"/>
    <col min="1797" max="1797" width="9.7109375" style="15" customWidth="1"/>
    <col min="1798" max="1798" width="7.00390625" style="15" customWidth="1"/>
    <col min="1799" max="1799" width="9.7109375" style="15" customWidth="1"/>
    <col min="1800" max="1800" width="7.00390625" style="15" customWidth="1"/>
    <col min="1801" max="1801" width="9.7109375" style="15" customWidth="1"/>
    <col min="1802" max="1802" width="7.00390625" style="15" customWidth="1"/>
    <col min="1803" max="1803" width="9.7109375" style="15" customWidth="1"/>
    <col min="1804" max="1804" width="7.00390625" style="15" customWidth="1"/>
    <col min="1805" max="2044" width="11.421875" style="15" customWidth="1"/>
    <col min="2045" max="2045" width="4.00390625" style="15" customWidth="1"/>
    <col min="2046" max="2046" width="29.140625" style="15" customWidth="1"/>
    <col min="2047" max="2047" width="9.7109375" style="15" customWidth="1"/>
    <col min="2048" max="2048" width="6.7109375" style="15" customWidth="1"/>
    <col min="2049" max="2049" width="9.7109375" style="15" customWidth="1"/>
    <col min="2050" max="2050" width="7.00390625" style="15" customWidth="1"/>
    <col min="2051" max="2051" width="9.7109375" style="15" customWidth="1"/>
    <col min="2052" max="2052" width="7.00390625" style="15" customWidth="1"/>
    <col min="2053" max="2053" width="9.7109375" style="15" customWidth="1"/>
    <col min="2054" max="2054" width="7.00390625" style="15" customWidth="1"/>
    <col min="2055" max="2055" width="9.7109375" style="15" customWidth="1"/>
    <col min="2056" max="2056" width="7.00390625" style="15" customWidth="1"/>
    <col min="2057" max="2057" width="9.7109375" style="15" customWidth="1"/>
    <col min="2058" max="2058" width="7.00390625" style="15" customWidth="1"/>
    <col min="2059" max="2059" width="9.7109375" style="15" customWidth="1"/>
    <col min="2060" max="2060" width="7.00390625" style="15" customWidth="1"/>
    <col min="2061" max="2300" width="11.421875" style="15" customWidth="1"/>
    <col min="2301" max="2301" width="4.00390625" style="15" customWidth="1"/>
    <col min="2302" max="2302" width="29.140625" style="15" customWidth="1"/>
    <col min="2303" max="2303" width="9.7109375" style="15" customWidth="1"/>
    <col min="2304" max="2304" width="6.7109375" style="15" customWidth="1"/>
    <col min="2305" max="2305" width="9.7109375" style="15" customWidth="1"/>
    <col min="2306" max="2306" width="7.00390625" style="15" customWidth="1"/>
    <col min="2307" max="2307" width="9.7109375" style="15" customWidth="1"/>
    <col min="2308" max="2308" width="7.00390625" style="15" customWidth="1"/>
    <col min="2309" max="2309" width="9.7109375" style="15" customWidth="1"/>
    <col min="2310" max="2310" width="7.00390625" style="15" customWidth="1"/>
    <col min="2311" max="2311" width="9.7109375" style="15" customWidth="1"/>
    <col min="2312" max="2312" width="7.00390625" style="15" customWidth="1"/>
    <col min="2313" max="2313" width="9.7109375" style="15" customWidth="1"/>
    <col min="2314" max="2314" width="7.00390625" style="15" customWidth="1"/>
    <col min="2315" max="2315" width="9.7109375" style="15" customWidth="1"/>
    <col min="2316" max="2316" width="7.00390625" style="15" customWidth="1"/>
    <col min="2317" max="2556" width="11.421875" style="15" customWidth="1"/>
    <col min="2557" max="2557" width="4.00390625" style="15" customWidth="1"/>
    <col min="2558" max="2558" width="29.140625" style="15" customWidth="1"/>
    <col min="2559" max="2559" width="9.7109375" style="15" customWidth="1"/>
    <col min="2560" max="2560" width="6.7109375" style="15" customWidth="1"/>
    <col min="2561" max="2561" width="9.7109375" style="15" customWidth="1"/>
    <col min="2562" max="2562" width="7.00390625" style="15" customWidth="1"/>
    <col min="2563" max="2563" width="9.7109375" style="15" customWidth="1"/>
    <col min="2564" max="2564" width="7.00390625" style="15" customWidth="1"/>
    <col min="2565" max="2565" width="9.7109375" style="15" customWidth="1"/>
    <col min="2566" max="2566" width="7.00390625" style="15" customWidth="1"/>
    <col min="2567" max="2567" width="9.7109375" style="15" customWidth="1"/>
    <col min="2568" max="2568" width="7.00390625" style="15" customWidth="1"/>
    <col min="2569" max="2569" width="9.7109375" style="15" customWidth="1"/>
    <col min="2570" max="2570" width="7.00390625" style="15" customWidth="1"/>
    <col min="2571" max="2571" width="9.7109375" style="15" customWidth="1"/>
    <col min="2572" max="2572" width="7.00390625" style="15" customWidth="1"/>
    <col min="2573" max="2812" width="11.421875" style="15" customWidth="1"/>
    <col min="2813" max="2813" width="4.00390625" style="15" customWidth="1"/>
    <col min="2814" max="2814" width="29.140625" style="15" customWidth="1"/>
    <col min="2815" max="2815" width="9.7109375" style="15" customWidth="1"/>
    <col min="2816" max="2816" width="6.7109375" style="15" customWidth="1"/>
    <col min="2817" max="2817" width="9.7109375" style="15" customWidth="1"/>
    <col min="2818" max="2818" width="7.00390625" style="15" customWidth="1"/>
    <col min="2819" max="2819" width="9.7109375" style="15" customWidth="1"/>
    <col min="2820" max="2820" width="7.00390625" style="15" customWidth="1"/>
    <col min="2821" max="2821" width="9.7109375" style="15" customWidth="1"/>
    <col min="2822" max="2822" width="7.00390625" style="15" customWidth="1"/>
    <col min="2823" max="2823" width="9.7109375" style="15" customWidth="1"/>
    <col min="2824" max="2824" width="7.00390625" style="15" customWidth="1"/>
    <col min="2825" max="2825" width="9.7109375" style="15" customWidth="1"/>
    <col min="2826" max="2826" width="7.00390625" style="15" customWidth="1"/>
    <col min="2827" max="2827" width="9.7109375" style="15" customWidth="1"/>
    <col min="2828" max="2828" width="7.00390625" style="15" customWidth="1"/>
    <col min="2829" max="3068" width="11.421875" style="15" customWidth="1"/>
    <col min="3069" max="3069" width="4.00390625" style="15" customWidth="1"/>
    <col min="3070" max="3070" width="29.140625" style="15" customWidth="1"/>
    <col min="3071" max="3071" width="9.7109375" style="15" customWidth="1"/>
    <col min="3072" max="3072" width="6.7109375" style="15" customWidth="1"/>
    <col min="3073" max="3073" width="9.7109375" style="15" customWidth="1"/>
    <col min="3074" max="3074" width="7.00390625" style="15" customWidth="1"/>
    <col min="3075" max="3075" width="9.7109375" style="15" customWidth="1"/>
    <col min="3076" max="3076" width="7.00390625" style="15" customWidth="1"/>
    <col min="3077" max="3077" width="9.7109375" style="15" customWidth="1"/>
    <col min="3078" max="3078" width="7.00390625" style="15" customWidth="1"/>
    <col min="3079" max="3079" width="9.7109375" style="15" customWidth="1"/>
    <col min="3080" max="3080" width="7.00390625" style="15" customWidth="1"/>
    <col min="3081" max="3081" width="9.7109375" style="15" customWidth="1"/>
    <col min="3082" max="3082" width="7.00390625" style="15" customWidth="1"/>
    <col min="3083" max="3083" width="9.7109375" style="15" customWidth="1"/>
    <col min="3084" max="3084" width="7.00390625" style="15" customWidth="1"/>
    <col min="3085" max="3324" width="11.421875" style="15" customWidth="1"/>
    <col min="3325" max="3325" width="4.00390625" style="15" customWidth="1"/>
    <col min="3326" max="3326" width="29.140625" style="15" customWidth="1"/>
    <col min="3327" max="3327" width="9.7109375" style="15" customWidth="1"/>
    <col min="3328" max="3328" width="6.7109375" style="15" customWidth="1"/>
    <col min="3329" max="3329" width="9.7109375" style="15" customWidth="1"/>
    <col min="3330" max="3330" width="7.00390625" style="15" customWidth="1"/>
    <col min="3331" max="3331" width="9.7109375" style="15" customWidth="1"/>
    <col min="3332" max="3332" width="7.00390625" style="15" customWidth="1"/>
    <col min="3333" max="3333" width="9.7109375" style="15" customWidth="1"/>
    <col min="3334" max="3334" width="7.00390625" style="15" customWidth="1"/>
    <col min="3335" max="3335" width="9.7109375" style="15" customWidth="1"/>
    <col min="3336" max="3336" width="7.00390625" style="15" customWidth="1"/>
    <col min="3337" max="3337" width="9.7109375" style="15" customWidth="1"/>
    <col min="3338" max="3338" width="7.00390625" style="15" customWidth="1"/>
    <col min="3339" max="3339" width="9.7109375" style="15" customWidth="1"/>
    <col min="3340" max="3340" width="7.00390625" style="15" customWidth="1"/>
    <col min="3341" max="3580" width="11.421875" style="15" customWidth="1"/>
    <col min="3581" max="3581" width="4.00390625" style="15" customWidth="1"/>
    <col min="3582" max="3582" width="29.140625" style="15" customWidth="1"/>
    <col min="3583" max="3583" width="9.7109375" style="15" customWidth="1"/>
    <col min="3584" max="3584" width="6.7109375" style="15" customWidth="1"/>
    <col min="3585" max="3585" width="9.7109375" style="15" customWidth="1"/>
    <col min="3586" max="3586" width="7.00390625" style="15" customWidth="1"/>
    <col min="3587" max="3587" width="9.7109375" style="15" customWidth="1"/>
    <col min="3588" max="3588" width="7.00390625" style="15" customWidth="1"/>
    <col min="3589" max="3589" width="9.7109375" style="15" customWidth="1"/>
    <col min="3590" max="3590" width="7.00390625" style="15" customWidth="1"/>
    <col min="3591" max="3591" width="9.7109375" style="15" customWidth="1"/>
    <col min="3592" max="3592" width="7.00390625" style="15" customWidth="1"/>
    <col min="3593" max="3593" width="9.7109375" style="15" customWidth="1"/>
    <col min="3594" max="3594" width="7.00390625" style="15" customWidth="1"/>
    <col min="3595" max="3595" width="9.7109375" style="15" customWidth="1"/>
    <col min="3596" max="3596" width="7.00390625" style="15" customWidth="1"/>
    <col min="3597" max="3836" width="11.421875" style="15" customWidth="1"/>
    <col min="3837" max="3837" width="4.00390625" style="15" customWidth="1"/>
    <col min="3838" max="3838" width="29.140625" style="15" customWidth="1"/>
    <col min="3839" max="3839" width="9.7109375" style="15" customWidth="1"/>
    <col min="3840" max="3840" width="6.7109375" style="15" customWidth="1"/>
    <col min="3841" max="3841" width="9.7109375" style="15" customWidth="1"/>
    <col min="3842" max="3842" width="7.00390625" style="15" customWidth="1"/>
    <col min="3843" max="3843" width="9.7109375" style="15" customWidth="1"/>
    <col min="3844" max="3844" width="7.00390625" style="15" customWidth="1"/>
    <col min="3845" max="3845" width="9.7109375" style="15" customWidth="1"/>
    <col min="3846" max="3846" width="7.00390625" style="15" customWidth="1"/>
    <col min="3847" max="3847" width="9.7109375" style="15" customWidth="1"/>
    <col min="3848" max="3848" width="7.00390625" style="15" customWidth="1"/>
    <col min="3849" max="3849" width="9.7109375" style="15" customWidth="1"/>
    <col min="3850" max="3850" width="7.00390625" style="15" customWidth="1"/>
    <col min="3851" max="3851" width="9.7109375" style="15" customWidth="1"/>
    <col min="3852" max="3852" width="7.00390625" style="15" customWidth="1"/>
    <col min="3853" max="4092" width="11.421875" style="15" customWidth="1"/>
    <col min="4093" max="4093" width="4.00390625" style="15" customWidth="1"/>
    <col min="4094" max="4094" width="29.140625" style="15" customWidth="1"/>
    <col min="4095" max="4095" width="9.7109375" style="15" customWidth="1"/>
    <col min="4096" max="4096" width="6.7109375" style="15" customWidth="1"/>
    <col min="4097" max="4097" width="9.7109375" style="15" customWidth="1"/>
    <col min="4098" max="4098" width="7.00390625" style="15" customWidth="1"/>
    <col min="4099" max="4099" width="9.7109375" style="15" customWidth="1"/>
    <col min="4100" max="4100" width="7.00390625" style="15" customWidth="1"/>
    <col min="4101" max="4101" width="9.7109375" style="15" customWidth="1"/>
    <col min="4102" max="4102" width="7.00390625" style="15" customWidth="1"/>
    <col min="4103" max="4103" width="9.7109375" style="15" customWidth="1"/>
    <col min="4104" max="4104" width="7.00390625" style="15" customWidth="1"/>
    <col min="4105" max="4105" width="9.7109375" style="15" customWidth="1"/>
    <col min="4106" max="4106" width="7.00390625" style="15" customWidth="1"/>
    <col min="4107" max="4107" width="9.7109375" style="15" customWidth="1"/>
    <col min="4108" max="4108" width="7.00390625" style="15" customWidth="1"/>
    <col min="4109" max="4348" width="11.421875" style="15" customWidth="1"/>
    <col min="4349" max="4349" width="4.00390625" style="15" customWidth="1"/>
    <col min="4350" max="4350" width="29.140625" style="15" customWidth="1"/>
    <col min="4351" max="4351" width="9.7109375" style="15" customWidth="1"/>
    <col min="4352" max="4352" width="6.7109375" style="15" customWidth="1"/>
    <col min="4353" max="4353" width="9.7109375" style="15" customWidth="1"/>
    <col min="4354" max="4354" width="7.00390625" style="15" customWidth="1"/>
    <col min="4355" max="4355" width="9.7109375" style="15" customWidth="1"/>
    <col min="4356" max="4356" width="7.00390625" style="15" customWidth="1"/>
    <col min="4357" max="4357" width="9.7109375" style="15" customWidth="1"/>
    <col min="4358" max="4358" width="7.00390625" style="15" customWidth="1"/>
    <col min="4359" max="4359" width="9.7109375" style="15" customWidth="1"/>
    <col min="4360" max="4360" width="7.00390625" style="15" customWidth="1"/>
    <col min="4361" max="4361" width="9.7109375" style="15" customWidth="1"/>
    <col min="4362" max="4362" width="7.00390625" style="15" customWidth="1"/>
    <col min="4363" max="4363" width="9.7109375" style="15" customWidth="1"/>
    <col min="4364" max="4364" width="7.00390625" style="15" customWidth="1"/>
    <col min="4365" max="4604" width="11.421875" style="15" customWidth="1"/>
    <col min="4605" max="4605" width="4.00390625" style="15" customWidth="1"/>
    <col min="4606" max="4606" width="29.140625" style="15" customWidth="1"/>
    <col min="4607" max="4607" width="9.7109375" style="15" customWidth="1"/>
    <col min="4608" max="4608" width="6.7109375" style="15" customWidth="1"/>
    <col min="4609" max="4609" width="9.7109375" style="15" customWidth="1"/>
    <col min="4610" max="4610" width="7.00390625" style="15" customWidth="1"/>
    <col min="4611" max="4611" width="9.7109375" style="15" customWidth="1"/>
    <col min="4612" max="4612" width="7.00390625" style="15" customWidth="1"/>
    <col min="4613" max="4613" width="9.7109375" style="15" customWidth="1"/>
    <col min="4614" max="4614" width="7.00390625" style="15" customWidth="1"/>
    <col min="4615" max="4615" width="9.7109375" style="15" customWidth="1"/>
    <col min="4616" max="4616" width="7.00390625" style="15" customWidth="1"/>
    <col min="4617" max="4617" width="9.7109375" style="15" customWidth="1"/>
    <col min="4618" max="4618" width="7.00390625" style="15" customWidth="1"/>
    <col min="4619" max="4619" width="9.7109375" style="15" customWidth="1"/>
    <col min="4620" max="4620" width="7.00390625" style="15" customWidth="1"/>
    <col min="4621" max="4860" width="11.421875" style="15" customWidth="1"/>
    <col min="4861" max="4861" width="4.00390625" style="15" customWidth="1"/>
    <col min="4862" max="4862" width="29.140625" style="15" customWidth="1"/>
    <col min="4863" max="4863" width="9.7109375" style="15" customWidth="1"/>
    <col min="4864" max="4864" width="6.7109375" style="15" customWidth="1"/>
    <col min="4865" max="4865" width="9.7109375" style="15" customWidth="1"/>
    <col min="4866" max="4866" width="7.00390625" style="15" customWidth="1"/>
    <col min="4867" max="4867" width="9.7109375" style="15" customWidth="1"/>
    <col min="4868" max="4868" width="7.00390625" style="15" customWidth="1"/>
    <col min="4869" max="4869" width="9.7109375" style="15" customWidth="1"/>
    <col min="4870" max="4870" width="7.00390625" style="15" customWidth="1"/>
    <col min="4871" max="4871" width="9.7109375" style="15" customWidth="1"/>
    <col min="4872" max="4872" width="7.00390625" style="15" customWidth="1"/>
    <col min="4873" max="4873" width="9.7109375" style="15" customWidth="1"/>
    <col min="4874" max="4874" width="7.00390625" style="15" customWidth="1"/>
    <col min="4875" max="4875" width="9.7109375" style="15" customWidth="1"/>
    <col min="4876" max="4876" width="7.00390625" style="15" customWidth="1"/>
    <col min="4877" max="5116" width="11.421875" style="15" customWidth="1"/>
    <col min="5117" max="5117" width="4.00390625" style="15" customWidth="1"/>
    <col min="5118" max="5118" width="29.140625" style="15" customWidth="1"/>
    <col min="5119" max="5119" width="9.7109375" style="15" customWidth="1"/>
    <col min="5120" max="5120" width="6.7109375" style="15" customWidth="1"/>
    <col min="5121" max="5121" width="9.7109375" style="15" customWidth="1"/>
    <col min="5122" max="5122" width="7.00390625" style="15" customWidth="1"/>
    <col min="5123" max="5123" width="9.7109375" style="15" customWidth="1"/>
    <col min="5124" max="5124" width="7.00390625" style="15" customWidth="1"/>
    <col min="5125" max="5125" width="9.7109375" style="15" customWidth="1"/>
    <col min="5126" max="5126" width="7.00390625" style="15" customWidth="1"/>
    <col min="5127" max="5127" width="9.7109375" style="15" customWidth="1"/>
    <col min="5128" max="5128" width="7.00390625" style="15" customWidth="1"/>
    <col min="5129" max="5129" width="9.7109375" style="15" customWidth="1"/>
    <col min="5130" max="5130" width="7.00390625" style="15" customWidth="1"/>
    <col min="5131" max="5131" width="9.7109375" style="15" customWidth="1"/>
    <col min="5132" max="5132" width="7.00390625" style="15" customWidth="1"/>
    <col min="5133" max="5372" width="11.421875" style="15" customWidth="1"/>
    <col min="5373" max="5373" width="4.00390625" style="15" customWidth="1"/>
    <col min="5374" max="5374" width="29.140625" style="15" customWidth="1"/>
    <col min="5375" max="5375" width="9.7109375" style="15" customWidth="1"/>
    <col min="5376" max="5376" width="6.7109375" style="15" customWidth="1"/>
    <col min="5377" max="5377" width="9.7109375" style="15" customWidth="1"/>
    <col min="5378" max="5378" width="7.00390625" style="15" customWidth="1"/>
    <col min="5379" max="5379" width="9.7109375" style="15" customWidth="1"/>
    <col min="5380" max="5380" width="7.00390625" style="15" customWidth="1"/>
    <col min="5381" max="5381" width="9.7109375" style="15" customWidth="1"/>
    <col min="5382" max="5382" width="7.00390625" style="15" customWidth="1"/>
    <col min="5383" max="5383" width="9.7109375" style="15" customWidth="1"/>
    <col min="5384" max="5384" width="7.00390625" style="15" customWidth="1"/>
    <col min="5385" max="5385" width="9.7109375" style="15" customWidth="1"/>
    <col min="5386" max="5386" width="7.00390625" style="15" customWidth="1"/>
    <col min="5387" max="5387" width="9.7109375" style="15" customWidth="1"/>
    <col min="5388" max="5388" width="7.00390625" style="15" customWidth="1"/>
    <col min="5389" max="5628" width="11.421875" style="15" customWidth="1"/>
    <col min="5629" max="5629" width="4.00390625" style="15" customWidth="1"/>
    <col min="5630" max="5630" width="29.140625" style="15" customWidth="1"/>
    <col min="5631" max="5631" width="9.7109375" style="15" customWidth="1"/>
    <col min="5632" max="5632" width="6.7109375" style="15" customWidth="1"/>
    <col min="5633" max="5633" width="9.7109375" style="15" customWidth="1"/>
    <col min="5634" max="5634" width="7.00390625" style="15" customWidth="1"/>
    <col min="5635" max="5635" width="9.7109375" style="15" customWidth="1"/>
    <col min="5636" max="5636" width="7.00390625" style="15" customWidth="1"/>
    <col min="5637" max="5637" width="9.7109375" style="15" customWidth="1"/>
    <col min="5638" max="5638" width="7.00390625" style="15" customWidth="1"/>
    <col min="5639" max="5639" width="9.7109375" style="15" customWidth="1"/>
    <col min="5640" max="5640" width="7.00390625" style="15" customWidth="1"/>
    <col min="5641" max="5641" width="9.7109375" style="15" customWidth="1"/>
    <col min="5642" max="5642" width="7.00390625" style="15" customWidth="1"/>
    <col min="5643" max="5643" width="9.7109375" style="15" customWidth="1"/>
    <col min="5644" max="5644" width="7.00390625" style="15" customWidth="1"/>
    <col min="5645" max="5884" width="11.421875" style="15" customWidth="1"/>
    <col min="5885" max="5885" width="4.00390625" style="15" customWidth="1"/>
    <col min="5886" max="5886" width="29.140625" style="15" customWidth="1"/>
    <col min="5887" max="5887" width="9.7109375" style="15" customWidth="1"/>
    <col min="5888" max="5888" width="6.7109375" style="15" customWidth="1"/>
    <col min="5889" max="5889" width="9.7109375" style="15" customWidth="1"/>
    <col min="5890" max="5890" width="7.00390625" style="15" customWidth="1"/>
    <col min="5891" max="5891" width="9.7109375" style="15" customWidth="1"/>
    <col min="5892" max="5892" width="7.00390625" style="15" customWidth="1"/>
    <col min="5893" max="5893" width="9.7109375" style="15" customWidth="1"/>
    <col min="5894" max="5894" width="7.00390625" style="15" customWidth="1"/>
    <col min="5895" max="5895" width="9.7109375" style="15" customWidth="1"/>
    <col min="5896" max="5896" width="7.00390625" style="15" customWidth="1"/>
    <col min="5897" max="5897" width="9.7109375" style="15" customWidth="1"/>
    <col min="5898" max="5898" width="7.00390625" style="15" customWidth="1"/>
    <col min="5899" max="5899" width="9.7109375" style="15" customWidth="1"/>
    <col min="5900" max="5900" width="7.00390625" style="15" customWidth="1"/>
    <col min="5901" max="6140" width="11.421875" style="15" customWidth="1"/>
    <col min="6141" max="6141" width="4.00390625" style="15" customWidth="1"/>
    <col min="6142" max="6142" width="29.140625" style="15" customWidth="1"/>
    <col min="6143" max="6143" width="9.7109375" style="15" customWidth="1"/>
    <col min="6144" max="6144" width="6.7109375" style="15" customWidth="1"/>
    <col min="6145" max="6145" width="9.7109375" style="15" customWidth="1"/>
    <col min="6146" max="6146" width="7.00390625" style="15" customWidth="1"/>
    <col min="6147" max="6147" width="9.7109375" style="15" customWidth="1"/>
    <col min="6148" max="6148" width="7.00390625" style="15" customWidth="1"/>
    <col min="6149" max="6149" width="9.7109375" style="15" customWidth="1"/>
    <col min="6150" max="6150" width="7.00390625" style="15" customWidth="1"/>
    <col min="6151" max="6151" width="9.7109375" style="15" customWidth="1"/>
    <col min="6152" max="6152" width="7.00390625" style="15" customWidth="1"/>
    <col min="6153" max="6153" width="9.7109375" style="15" customWidth="1"/>
    <col min="6154" max="6154" width="7.00390625" style="15" customWidth="1"/>
    <col min="6155" max="6155" width="9.7109375" style="15" customWidth="1"/>
    <col min="6156" max="6156" width="7.00390625" style="15" customWidth="1"/>
    <col min="6157" max="6396" width="11.421875" style="15" customWidth="1"/>
    <col min="6397" max="6397" width="4.00390625" style="15" customWidth="1"/>
    <col min="6398" max="6398" width="29.140625" style="15" customWidth="1"/>
    <col min="6399" max="6399" width="9.7109375" style="15" customWidth="1"/>
    <col min="6400" max="6400" width="6.7109375" style="15" customWidth="1"/>
    <col min="6401" max="6401" width="9.7109375" style="15" customWidth="1"/>
    <col min="6402" max="6402" width="7.00390625" style="15" customWidth="1"/>
    <col min="6403" max="6403" width="9.7109375" style="15" customWidth="1"/>
    <col min="6404" max="6404" width="7.00390625" style="15" customWidth="1"/>
    <col min="6405" max="6405" width="9.7109375" style="15" customWidth="1"/>
    <col min="6406" max="6406" width="7.00390625" style="15" customWidth="1"/>
    <col min="6407" max="6407" width="9.7109375" style="15" customWidth="1"/>
    <col min="6408" max="6408" width="7.00390625" style="15" customWidth="1"/>
    <col min="6409" max="6409" width="9.7109375" style="15" customWidth="1"/>
    <col min="6410" max="6410" width="7.00390625" style="15" customWidth="1"/>
    <col min="6411" max="6411" width="9.7109375" style="15" customWidth="1"/>
    <col min="6412" max="6412" width="7.00390625" style="15" customWidth="1"/>
    <col min="6413" max="6652" width="11.421875" style="15" customWidth="1"/>
    <col min="6653" max="6653" width="4.00390625" style="15" customWidth="1"/>
    <col min="6654" max="6654" width="29.140625" style="15" customWidth="1"/>
    <col min="6655" max="6655" width="9.7109375" style="15" customWidth="1"/>
    <col min="6656" max="6656" width="6.7109375" style="15" customWidth="1"/>
    <col min="6657" max="6657" width="9.7109375" style="15" customWidth="1"/>
    <col min="6658" max="6658" width="7.00390625" style="15" customWidth="1"/>
    <col min="6659" max="6659" width="9.7109375" style="15" customWidth="1"/>
    <col min="6660" max="6660" width="7.00390625" style="15" customWidth="1"/>
    <col min="6661" max="6661" width="9.7109375" style="15" customWidth="1"/>
    <col min="6662" max="6662" width="7.00390625" style="15" customWidth="1"/>
    <col min="6663" max="6663" width="9.7109375" style="15" customWidth="1"/>
    <col min="6664" max="6664" width="7.00390625" style="15" customWidth="1"/>
    <col min="6665" max="6665" width="9.7109375" style="15" customWidth="1"/>
    <col min="6666" max="6666" width="7.00390625" style="15" customWidth="1"/>
    <col min="6667" max="6667" width="9.7109375" style="15" customWidth="1"/>
    <col min="6668" max="6668" width="7.00390625" style="15" customWidth="1"/>
    <col min="6669" max="6908" width="11.421875" style="15" customWidth="1"/>
    <col min="6909" max="6909" width="4.00390625" style="15" customWidth="1"/>
    <col min="6910" max="6910" width="29.140625" style="15" customWidth="1"/>
    <col min="6911" max="6911" width="9.7109375" style="15" customWidth="1"/>
    <col min="6912" max="6912" width="6.7109375" style="15" customWidth="1"/>
    <col min="6913" max="6913" width="9.7109375" style="15" customWidth="1"/>
    <col min="6914" max="6914" width="7.00390625" style="15" customWidth="1"/>
    <col min="6915" max="6915" width="9.7109375" style="15" customWidth="1"/>
    <col min="6916" max="6916" width="7.00390625" style="15" customWidth="1"/>
    <col min="6917" max="6917" width="9.7109375" style="15" customWidth="1"/>
    <col min="6918" max="6918" width="7.00390625" style="15" customWidth="1"/>
    <col min="6919" max="6919" width="9.7109375" style="15" customWidth="1"/>
    <col min="6920" max="6920" width="7.00390625" style="15" customWidth="1"/>
    <col min="6921" max="6921" width="9.7109375" style="15" customWidth="1"/>
    <col min="6922" max="6922" width="7.00390625" style="15" customWidth="1"/>
    <col min="6923" max="6923" width="9.7109375" style="15" customWidth="1"/>
    <col min="6924" max="6924" width="7.00390625" style="15" customWidth="1"/>
    <col min="6925" max="7164" width="11.421875" style="15" customWidth="1"/>
    <col min="7165" max="7165" width="4.00390625" style="15" customWidth="1"/>
    <col min="7166" max="7166" width="29.140625" style="15" customWidth="1"/>
    <col min="7167" max="7167" width="9.7109375" style="15" customWidth="1"/>
    <col min="7168" max="7168" width="6.7109375" style="15" customWidth="1"/>
    <col min="7169" max="7169" width="9.7109375" style="15" customWidth="1"/>
    <col min="7170" max="7170" width="7.00390625" style="15" customWidth="1"/>
    <col min="7171" max="7171" width="9.7109375" style="15" customWidth="1"/>
    <col min="7172" max="7172" width="7.00390625" style="15" customWidth="1"/>
    <col min="7173" max="7173" width="9.7109375" style="15" customWidth="1"/>
    <col min="7174" max="7174" width="7.00390625" style="15" customWidth="1"/>
    <col min="7175" max="7175" width="9.7109375" style="15" customWidth="1"/>
    <col min="7176" max="7176" width="7.00390625" style="15" customWidth="1"/>
    <col min="7177" max="7177" width="9.7109375" style="15" customWidth="1"/>
    <col min="7178" max="7178" width="7.00390625" style="15" customWidth="1"/>
    <col min="7179" max="7179" width="9.7109375" style="15" customWidth="1"/>
    <col min="7180" max="7180" width="7.00390625" style="15" customWidth="1"/>
    <col min="7181" max="7420" width="11.421875" style="15" customWidth="1"/>
    <col min="7421" max="7421" width="4.00390625" style="15" customWidth="1"/>
    <col min="7422" max="7422" width="29.140625" style="15" customWidth="1"/>
    <col min="7423" max="7423" width="9.7109375" style="15" customWidth="1"/>
    <col min="7424" max="7424" width="6.7109375" style="15" customWidth="1"/>
    <col min="7425" max="7425" width="9.7109375" style="15" customWidth="1"/>
    <col min="7426" max="7426" width="7.00390625" style="15" customWidth="1"/>
    <col min="7427" max="7427" width="9.7109375" style="15" customWidth="1"/>
    <col min="7428" max="7428" width="7.00390625" style="15" customWidth="1"/>
    <col min="7429" max="7429" width="9.7109375" style="15" customWidth="1"/>
    <col min="7430" max="7430" width="7.00390625" style="15" customWidth="1"/>
    <col min="7431" max="7431" width="9.7109375" style="15" customWidth="1"/>
    <col min="7432" max="7432" width="7.00390625" style="15" customWidth="1"/>
    <col min="7433" max="7433" width="9.7109375" style="15" customWidth="1"/>
    <col min="7434" max="7434" width="7.00390625" style="15" customWidth="1"/>
    <col min="7435" max="7435" width="9.7109375" style="15" customWidth="1"/>
    <col min="7436" max="7436" width="7.00390625" style="15" customWidth="1"/>
    <col min="7437" max="7676" width="11.421875" style="15" customWidth="1"/>
    <col min="7677" max="7677" width="4.00390625" style="15" customWidth="1"/>
    <col min="7678" max="7678" width="29.140625" style="15" customWidth="1"/>
    <col min="7679" max="7679" width="9.7109375" style="15" customWidth="1"/>
    <col min="7680" max="7680" width="6.7109375" style="15" customWidth="1"/>
    <col min="7681" max="7681" width="9.7109375" style="15" customWidth="1"/>
    <col min="7682" max="7682" width="7.00390625" style="15" customWidth="1"/>
    <col min="7683" max="7683" width="9.7109375" style="15" customWidth="1"/>
    <col min="7684" max="7684" width="7.00390625" style="15" customWidth="1"/>
    <col min="7685" max="7685" width="9.7109375" style="15" customWidth="1"/>
    <col min="7686" max="7686" width="7.00390625" style="15" customWidth="1"/>
    <col min="7687" max="7687" width="9.7109375" style="15" customWidth="1"/>
    <col min="7688" max="7688" width="7.00390625" style="15" customWidth="1"/>
    <col min="7689" max="7689" width="9.7109375" style="15" customWidth="1"/>
    <col min="7690" max="7690" width="7.00390625" style="15" customWidth="1"/>
    <col min="7691" max="7691" width="9.7109375" style="15" customWidth="1"/>
    <col min="7692" max="7692" width="7.00390625" style="15" customWidth="1"/>
    <col min="7693" max="7932" width="11.421875" style="15" customWidth="1"/>
    <col min="7933" max="7933" width="4.00390625" style="15" customWidth="1"/>
    <col min="7934" max="7934" width="29.140625" style="15" customWidth="1"/>
    <col min="7935" max="7935" width="9.7109375" style="15" customWidth="1"/>
    <col min="7936" max="7936" width="6.7109375" style="15" customWidth="1"/>
    <col min="7937" max="7937" width="9.7109375" style="15" customWidth="1"/>
    <col min="7938" max="7938" width="7.00390625" style="15" customWidth="1"/>
    <col min="7939" max="7939" width="9.7109375" style="15" customWidth="1"/>
    <col min="7940" max="7940" width="7.00390625" style="15" customWidth="1"/>
    <col min="7941" max="7941" width="9.7109375" style="15" customWidth="1"/>
    <col min="7942" max="7942" width="7.00390625" style="15" customWidth="1"/>
    <col min="7943" max="7943" width="9.7109375" style="15" customWidth="1"/>
    <col min="7944" max="7944" width="7.00390625" style="15" customWidth="1"/>
    <col min="7945" max="7945" width="9.7109375" style="15" customWidth="1"/>
    <col min="7946" max="7946" width="7.00390625" style="15" customWidth="1"/>
    <col min="7947" max="7947" width="9.7109375" style="15" customWidth="1"/>
    <col min="7948" max="7948" width="7.00390625" style="15" customWidth="1"/>
    <col min="7949" max="8188" width="11.421875" style="15" customWidth="1"/>
    <col min="8189" max="8189" width="4.00390625" style="15" customWidth="1"/>
    <col min="8190" max="8190" width="29.140625" style="15" customWidth="1"/>
    <col min="8191" max="8191" width="9.7109375" style="15" customWidth="1"/>
    <col min="8192" max="8192" width="6.7109375" style="15" customWidth="1"/>
    <col min="8193" max="8193" width="9.7109375" style="15" customWidth="1"/>
    <col min="8194" max="8194" width="7.00390625" style="15" customWidth="1"/>
    <col min="8195" max="8195" width="9.7109375" style="15" customWidth="1"/>
    <col min="8196" max="8196" width="7.00390625" style="15" customWidth="1"/>
    <col min="8197" max="8197" width="9.7109375" style="15" customWidth="1"/>
    <col min="8198" max="8198" width="7.00390625" style="15" customWidth="1"/>
    <col min="8199" max="8199" width="9.7109375" style="15" customWidth="1"/>
    <col min="8200" max="8200" width="7.00390625" style="15" customWidth="1"/>
    <col min="8201" max="8201" width="9.7109375" style="15" customWidth="1"/>
    <col min="8202" max="8202" width="7.00390625" style="15" customWidth="1"/>
    <col min="8203" max="8203" width="9.7109375" style="15" customWidth="1"/>
    <col min="8204" max="8204" width="7.00390625" style="15" customWidth="1"/>
    <col min="8205" max="8444" width="11.421875" style="15" customWidth="1"/>
    <col min="8445" max="8445" width="4.00390625" style="15" customWidth="1"/>
    <col min="8446" max="8446" width="29.140625" style="15" customWidth="1"/>
    <col min="8447" max="8447" width="9.7109375" style="15" customWidth="1"/>
    <col min="8448" max="8448" width="6.7109375" style="15" customWidth="1"/>
    <col min="8449" max="8449" width="9.7109375" style="15" customWidth="1"/>
    <col min="8450" max="8450" width="7.00390625" style="15" customWidth="1"/>
    <col min="8451" max="8451" width="9.7109375" style="15" customWidth="1"/>
    <col min="8452" max="8452" width="7.00390625" style="15" customWidth="1"/>
    <col min="8453" max="8453" width="9.7109375" style="15" customWidth="1"/>
    <col min="8454" max="8454" width="7.00390625" style="15" customWidth="1"/>
    <col min="8455" max="8455" width="9.7109375" style="15" customWidth="1"/>
    <col min="8456" max="8456" width="7.00390625" style="15" customWidth="1"/>
    <col min="8457" max="8457" width="9.7109375" style="15" customWidth="1"/>
    <col min="8458" max="8458" width="7.00390625" style="15" customWidth="1"/>
    <col min="8459" max="8459" width="9.7109375" style="15" customWidth="1"/>
    <col min="8460" max="8460" width="7.00390625" style="15" customWidth="1"/>
    <col min="8461" max="8700" width="11.421875" style="15" customWidth="1"/>
    <col min="8701" max="8701" width="4.00390625" style="15" customWidth="1"/>
    <col min="8702" max="8702" width="29.140625" style="15" customWidth="1"/>
    <col min="8703" max="8703" width="9.7109375" style="15" customWidth="1"/>
    <col min="8704" max="8704" width="6.7109375" style="15" customWidth="1"/>
    <col min="8705" max="8705" width="9.7109375" style="15" customWidth="1"/>
    <col min="8706" max="8706" width="7.00390625" style="15" customWidth="1"/>
    <col min="8707" max="8707" width="9.7109375" style="15" customWidth="1"/>
    <col min="8708" max="8708" width="7.00390625" style="15" customWidth="1"/>
    <col min="8709" max="8709" width="9.7109375" style="15" customWidth="1"/>
    <col min="8710" max="8710" width="7.00390625" style="15" customWidth="1"/>
    <col min="8711" max="8711" width="9.7109375" style="15" customWidth="1"/>
    <col min="8712" max="8712" width="7.00390625" style="15" customWidth="1"/>
    <col min="8713" max="8713" width="9.7109375" style="15" customWidth="1"/>
    <col min="8714" max="8714" width="7.00390625" style="15" customWidth="1"/>
    <col min="8715" max="8715" width="9.7109375" style="15" customWidth="1"/>
    <col min="8716" max="8716" width="7.00390625" style="15" customWidth="1"/>
    <col min="8717" max="8956" width="11.421875" style="15" customWidth="1"/>
    <col min="8957" max="8957" width="4.00390625" style="15" customWidth="1"/>
    <col min="8958" max="8958" width="29.140625" style="15" customWidth="1"/>
    <col min="8959" max="8959" width="9.7109375" style="15" customWidth="1"/>
    <col min="8960" max="8960" width="6.7109375" style="15" customWidth="1"/>
    <col min="8961" max="8961" width="9.7109375" style="15" customWidth="1"/>
    <col min="8962" max="8962" width="7.00390625" style="15" customWidth="1"/>
    <col min="8963" max="8963" width="9.7109375" style="15" customWidth="1"/>
    <col min="8964" max="8964" width="7.00390625" style="15" customWidth="1"/>
    <col min="8965" max="8965" width="9.7109375" style="15" customWidth="1"/>
    <col min="8966" max="8966" width="7.00390625" style="15" customWidth="1"/>
    <col min="8967" max="8967" width="9.7109375" style="15" customWidth="1"/>
    <col min="8968" max="8968" width="7.00390625" style="15" customWidth="1"/>
    <col min="8969" max="8969" width="9.7109375" style="15" customWidth="1"/>
    <col min="8970" max="8970" width="7.00390625" style="15" customWidth="1"/>
    <col min="8971" max="8971" width="9.7109375" style="15" customWidth="1"/>
    <col min="8972" max="8972" width="7.00390625" style="15" customWidth="1"/>
    <col min="8973" max="9212" width="11.421875" style="15" customWidth="1"/>
    <col min="9213" max="9213" width="4.00390625" style="15" customWidth="1"/>
    <col min="9214" max="9214" width="29.140625" style="15" customWidth="1"/>
    <col min="9215" max="9215" width="9.7109375" style="15" customWidth="1"/>
    <col min="9216" max="9216" width="6.7109375" style="15" customWidth="1"/>
    <col min="9217" max="9217" width="9.7109375" style="15" customWidth="1"/>
    <col min="9218" max="9218" width="7.00390625" style="15" customWidth="1"/>
    <col min="9219" max="9219" width="9.7109375" style="15" customWidth="1"/>
    <col min="9220" max="9220" width="7.00390625" style="15" customWidth="1"/>
    <col min="9221" max="9221" width="9.7109375" style="15" customWidth="1"/>
    <col min="9222" max="9222" width="7.00390625" style="15" customWidth="1"/>
    <col min="9223" max="9223" width="9.7109375" style="15" customWidth="1"/>
    <col min="9224" max="9224" width="7.00390625" style="15" customWidth="1"/>
    <col min="9225" max="9225" width="9.7109375" style="15" customWidth="1"/>
    <col min="9226" max="9226" width="7.00390625" style="15" customWidth="1"/>
    <col min="9227" max="9227" width="9.7109375" style="15" customWidth="1"/>
    <col min="9228" max="9228" width="7.00390625" style="15" customWidth="1"/>
    <col min="9229" max="9468" width="11.421875" style="15" customWidth="1"/>
    <col min="9469" max="9469" width="4.00390625" style="15" customWidth="1"/>
    <col min="9470" max="9470" width="29.140625" style="15" customWidth="1"/>
    <col min="9471" max="9471" width="9.7109375" style="15" customWidth="1"/>
    <col min="9472" max="9472" width="6.7109375" style="15" customWidth="1"/>
    <col min="9473" max="9473" width="9.7109375" style="15" customWidth="1"/>
    <col min="9474" max="9474" width="7.00390625" style="15" customWidth="1"/>
    <col min="9475" max="9475" width="9.7109375" style="15" customWidth="1"/>
    <col min="9476" max="9476" width="7.00390625" style="15" customWidth="1"/>
    <col min="9477" max="9477" width="9.7109375" style="15" customWidth="1"/>
    <col min="9478" max="9478" width="7.00390625" style="15" customWidth="1"/>
    <col min="9479" max="9479" width="9.7109375" style="15" customWidth="1"/>
    <col min="9480" max="9480" width="7.00390625" style="15" customWidth="1"/>
    <col min="9481" max="9481" width="9.7109375" style="15" customWidth="1"/>
    <col min="9482" max="9482" width="7.00390625" style="15" customWidth="1"/>
    <col min="9483" max="9483" width="9.7109375" style="15" customWidth="1"/>
    <col min="9484" max="9484" width="7.00390625" style="15" customWidth="1"/>
    <col min="9485" max="9724" width="11.421875" style="15" customWidth="1"/>
    <col min="9725" max="9725" width="4.00390625" style="15" customWidth="1"/>
    <col min="9726" max="9726" width="29.140625" style="15" customWidth="1"/>
    <col min="9727" max="9727" width="9.7109375" style="15" customWidth="1"/>
    <col min="9728" max="9728" width="6.7109375" style="15" customWidth="1"/>
    <col min="9729" max="9729" width="9.7109375" style="15" customWidth="1"/>
    <col min="9730" max="9730" width="7.00390625" style="15" customWidth="1"/>
    <col min="9731" max="9731" width="9.7109375" style="15" customWidth="1"/>
    <col min="9732" max="9732" width="7.00390625" style="15" customWidth="1"/>
    <col min="9733" max="9733" width="9.7109375" style="15" customWidth="1"/>
    <col min="9734" max="9734" width="7.00390625" style="15" customWidth="1"/>
    <col min="9735" max="9735" width="9.7109375" style="15" customWidth="1"/>
    <col min="9736" max="9736" width="7.00390625" style="15" customWidth="1"/>
    <col min="9737" max="9737" width="9.7109375" style="15" customWidth="1"/>
    <col min="9738" max="9738" width="7.00390625" style="15" customWidth="1"/>
    <col min="9739" max="9739" width="9.7109375" style="15" customWidth="1"/>
    <col min="9740" max="9740" width="7.00390625" style="15" customWidth="1"/>
    <col min="9741" max="9980" width="11.421875" style="15" customWidth="1"/>
    <col min="9981" max="9981" width="4.00390625" style="15" customWidth="1"/>
    <col min="9982" max="9982" width="29.140625" style="15" customWidth="1"/>
    <col min="9983" max="9983" width="9.7109375" style="15" customWidth="1"/>
    <col min="9984" max="9984" width="6.7109375" style="15" customWidth="1"/>
    <col min="9985" max="9985" width="9.7109375" style="15" customWidth="1"/>
    <col min="9986" max="9986" width="7.00390625" style="15" customWidth="1"/>
    <col min="9987" max="9987" width="9.7109375" style="15" customWidth="1"/>
    <col min="9988" max="9988" width="7.00390625" style="15" customWidth="1"/>
    <col min="9989" max="9989" width="9.7109375" style="15" customWidth="1"/>
    <col min="9990" max="9990" width="7.00390625" style="15" customWidth="1"/>
    <col min="9991" max="9991" width="9.7109375" style="15" customWidth="1"/>
    <col min="9992" max="9992" width="7.00390625" style="15" customWidth="1"/>
    <col min="9993" max="9993" width="9.7109375" style="15" customWidth="1"/>
    <col min="9994" max="9994" width="7.00390625" style="15" customWidth="1"/>
    <col min="9995" max="9995" width="9.7109375" style="15" customWidth="1"/>
    <col min="9996" max="9996" width="7.00390625" style="15" customWidth="1"/>
    <col min="9997" max="10236" width="11.421875" style="15" customWidth="1"/>
    <col min="10237" max="10237" width="4.00390625" style="15" customWidth="1"/>
    <col min="10238" max="10238" width="29.140625" style="15" customWidth="1"/>
    <col min="10239" max="10239" width="9.7109375" style="15" customWidth="1"/>
    <col min="10240" max="10240" width="6.7109375" style="15" customWidth="1"/>
    <col min="10241" max="10241" width="9.7109375" style="15" customWidth="1"/>
    <col min="10242" max="10242" width="7.00390625" style="15" customWidth="1"/>
    <col min="10243" max="10243" width="9.7109375" style="15" customWidth="1"/>
    <col min="10244" max="10244" width="7.00390625" style="15" customWidth="1"/>
    <col min="10245" max="10245" width="9.7109375" style="15" customWidth="1"/>
    <col min="10246" max="10246" width="7.00390625" style="15" customWidth="1"/>
    <col min="10247" max="10247" width="9.7109375" style="15" customWidth="1"/>
    <col min="10248" max="10248" width="7.00390625" style="15" customWidth="1"/>
    <col min="10249" max="10249" width="9.7109375" style="15" customWidth="1"/>
    <col min="10250" max="10250" width="7.00390625" style="15" customWidth="1"/>
    <col min="10251" max="10251" width="9.7109375" style="15" customWidth="1"/>
    <col min="10252" max="10252" width="7.00390625" style="15" customWidth="1"/>
    <col min="10253" max="10492" width="11.421875" style="15" customWidth="1"/>
    <col min="10493" max="10493" width="4.00390625" style="15" customWidth="1"/>
    <col min="10494" max="10494" width="29.140625" style="15" customWidth="1"/>
    <col min="10495" max="10495" width="9.7109375" style="15" customWidth="1"/>
    <col min="10496" max="10496" width="6.7109375" style="15" customWidth="1"/>
    <col min="10497" max="10497" width="9.7109375" style="15" customWidth="1"/>
    <col min="10498" max="10498" width="7.00390625" style="15" customWidth="1"/>
    <col min="10499" max="10499" width="9.7109375" style="15" customWidth="1"/>
    <col min="10500" max="10500" width="7.00390625" style="15" customWidth="1"/>
    <col min="10501" max="10501" width="9.7109375" style="15" customWidth="1"/>
    <col min="10502" max="10502" width="7.00390625" style="15" customWidth="1"/>
    <col min="10503" max="10503" width="9.7109375" style="15" customWidth="1"/>
    <col min="10504" max="10504" width="7.00390625" style="15" customWidth="1"/>
    <col min="10505" max="10505" width="9.7109375" style="15" customWidth="1"/>
    <col min="10506" max="10506" width="7.00390625" style="15" customWidth="1"/>
    <col min="10507" max="10507" width="9.7109375" style="15" customWidth="1"/>
    <col min="10508" max="10508" width="7.00390625" style="15" customWidth="1"/>
    <col min="10509" max="10748" width="11.421875" style="15" customWidth="1"/>
    <col min="10749" max="10749" width="4.00390625" style="15" customWidth="1"/>
    <col min="10750" max="10750" width="29.140625" style="15" customWidth="1"/>
    <col min="10751" max="10751" width="9.7109375" style="15" customWidth="1"/>
    <col min="10752" max="10752" width="6.7109375" style="15" customWidth="1"/>
    <col min="10753" max="10753" width="9.7109375" style="15" customWidth="1"/>
    <col min="10754" max="10754" width="7.00390625" style="15" customWidth="1"/>
    <col min="10755" max="10755" width="9.7109375" style="15" customWidth="1"/>
    <col min="10756" max="10756" width="7.00390625" style="15" customWidth="1"/>
    <col min="10757" max="10757" width="9.7109375" style="15" customWidth="1"/>
    <col min="10758" max="10758" width="7.00390625" style="15" customWidth="1"/>
    <col min="10759" max="10759" width="9.7109375" style="15" customWidth="1"/>
    <col min="10760" max="10760" width="7.00390625" style="15" customWidth="1"/>
    <col min="10761" max="10761" width="9.7109375" style="15" customWidth="1"/>
    <col min="10762" max="10762" width="7.00390625" style="15" customWidth="1"/>
    <col min="10763" max="10763" width="9.7109375" style="15" customWidth="1"/>
    <col min="10764" max="10764" width="7.00390625" style="15" customWidth="1"/>
    <col min="10765" max="11004" width="11.421875" style="15" customWidth="1"/>
    <col min="11005" max="11005" width="4.00390625" style="15" customWidth="1"/>
    <col min="11006" max="11006" width="29.140625" style="15" customWidth="1"/>
    <col min="11007" max="11007" width="9.7109375" style="15" customWidth="1"/>
    <col min="11008" max="11008" width="6.7109375" style="15" customWidth="1"/>
    <col min="11009" max="11009" width="9.7109375" style="15" customWidth="1"/>
    <col min="11010" max="11010" width="7.00390625" style="15" customWidth="1"/>
    <col min="11011" max="11011" width="9.7109375" style="15" customWidth="1"/>
    <col min="11012" max="11012" width="7.00390625" style="15" customWidth="1"/>
    <col min="11013" max="11013" width="9.7109375" style="15" customWidth="1"/>
    <col min="11014" max="11014" width="7.00390625" style="15" customWidth="1"/>
    <col min="11015" max="11015" width="9.7109375" style="15" customWidth="1"/>
    <col min="11016" max="11016" width="7.00390625" style="15" customWidth="1"/>
    <col min="11017" max="11017" width="9.7109375" style="15" customWidth="1"/>
    <col min="11018" max="11018" width="7.00390625" style="15" customWidth="1"/>
    <col min="11019" max="11019" width="9.7109375" style="15" customWidth="1"/>
    <col min="11020" max="11020" width="7.00390625" style="15" customWidth="1"/>
    <col min="11021" max="11260" width="11.421875" style="15" customWidth="1"/>
    <col min="11261" max="11261" width="4.00390625" style="15" customWidth="1"/>
    <col min="11262" max="11262" width="29.140625" style="15" customWidth="1"/>
    <col min="11263" max="11263" width="9.7109375" style="15" customWidth="1"/>
    <col min="11264" max="11264" width="6.7109375" style="15" customWidth="1"/>
    <col min="11265" max="11265" width="9.7109375" style="15" customWidth="1"/>
    <col min="11266" max="11266" width="7.00390625" style="15" customWidth="1"/>
    <col min="11267" max="11267" width="9.7109375" style="15" customWidth="1"/>
    <col min="11268" max="11268" width="7.00390625" style="15" customWidth="1"/>
    <col min="11269" max="11269" width="9.7109375" style="15" customWidth="1"/>
    <col min="11270" max="11270" width="7.00390625" style="15" customWidth="1"/>
    <col min="11271" max="11271" width="9.7109375" style="15" customWidth="1"/>
    <col min="11272" max="11272" width="7.00390625" style="15" customWidth="1"/>
    <col min="11273" max="11273" width="9.7109375" style="15" customWidth="1"/>
    <col min="11274" max="11274" width="7.00390625" style="15" customWidth="1"/>
    <col min="11275" max="11275" width="9.7109375" style="15" customWidth="1"/>
    <col min="11276" max="11276" width="7.00390625" style="15" customWidth="1"/>
    <col min="11277" max="11516" width="11.421875" style="15" customWidth="1"/>
    <col min="11517" max="11517" width="4.00390625" style="15" customWidth="1"/>
    <col min="11518" max="11518" width="29.140625" style="15" customWidth="1"/>
    <col min="11519" max="11519" width="9.7109375" style="15" customWidth="1"/>
    <col min="11520" max="11520" width="6.7109375" style="15" customWidth="1"/>
    <col min="11521" max="11521" width="9.7109375" style="15" customWidth="1"/>
    <col min="11522" max="11522" width="7.00390625" style="15" customWidth="1"/>
    <col min="11523" max="11523" width="9.7109375" style="15" customWidth="1"/>
    <col min="11524" max="11524" width="7.00390625" style="15" customWidth="1"/>
    <col min="11525" max="11525" width="9.7109375" style="15" customWidth="1"/>
    <col min="11526" max="11526" width="7.00390625" style="15" customWidth="1"/>
    <col min="11527" max="11527" width="9.7109375" style="15" customWidth="1"/>
    <col min="11528" max="11528" width="7.00390625" style="15" customWidth="1"/>
    <col min="11529" max="11529" width="9.7109375" style="15" customWidth="1"/>
    <col min="11530" max="11530" width="7.00390625" style="15" customWidth="1"/>
    <col min="11531" max="11531" width="9.7109375" style="15" customWidth="1"/>
    <col min="11532" max="11532" width="7.00390625" style="15" customWidth="1"/>
    <col min="11533" max="11772" width="11.421875" style="15" customWidth="1"/>
    <col min="11773" max="11773" width="4.00390625" style="15" customWidth="1"/>
    <col min="11774" max="11774" width="29.140625" style="15" customWidth="1"/>
    <col min="11775" max="11775" width="9.7109375" style="15" customWidth="1"/>
    <col min="11776" max="11776" width="6.7109375" style="15" customWidth="1"/>
    <col min="11777" max="11777" width="9.7109375" style="15" customWidth="1"/>
    <col min="11778" max="11778" width="7.00390625" style="15" customWidth="1"/>
    <col min="11779" max="11779" width="9.7109375" style="15" customWidth="1"/>
    <col min="11780" max="11780" width="7.00390625" style="15" customWidth="1"/>
    <col min="11781" max="11781" width="9.7109375" style="15" customWidth="1"/>
    <col min="11782" max="11782" width="7.00390625" style="15" customWidth="1"/>
    <col min="11783" max="11783" width="9.7109375" style="15" customWidth="1"/>
    <col min="11784" max="11784" width="7.00390625" style="15" customWidth="1"/>
    <col min="11785" max="11785" width="9.7109375" style="15" customWidth="1"/>
    <col min="11786" max="11786" width="7.00390625" style="15" customWidth="1"/>
    <col min="11787" max="11787" width="9.7109375" style="15" customWidth="1"/>
    <col min="11788" max="11788" width="7.00390625" style="15" customWidth="1"/>
    <col min="11789" max="12028" width="11.421875" style="15" customWidth="1"/>
    <col min="12029" max="12029" width="4.00390625" style="15" customWidth="1"/>
    <col min="12030" max="12030" width="29.140625" style="15" customWidth="1"/>
    <col min="12031" max="12031" width="9.7109375" style="15" customWidth="1"/>
    <col min="12032" max="12032" width="6.7109375" style="15" customWidth="1"/>
    <col min="12033" max="12033" width="9.7109375" style="15" customWidth="1"/>
    <col min="12034" max="12034" width="7.00390625" style="15" customWidth="1"/>
    <col min="12035" max="12035" width="9.7109375" style="15" customWidth="1"/>
    <col min="12036" max="12036" width="7.00390625" style="15" customWidth="1"/>
    <col min="12037" max="12037" width="9.7109375" style="15" customWidth="1"/>
    <col min="12038" max="12038" width="7.00390625" style="15" customWidth="1"/>
    <col min="12039" max="12039" width="9.7109375" style="15" customWidth="1"/>
    <col min="12040" max="12040" width="7.00390625" style="15" customWidth="1"/>
    <col min="12041" max="12041" width="9.7109375" style="15" customWidth="1"/>
    <col min="12042" max="12042" width="7.00390625" style="15" customWidth="1"/>
    <col min="12043" max="12043" width="9.7109375" style="15" customWidth="1"/>
    <col min="12044" max="12044" width="7.00390625" style="15" customWidth="1"/>
    <col min="12045" max="12284" width="11.421875" style="15" customWidth="1"/>
    <col min="12285" max="12285" width="4.00390625" style="15" customWidth="1"/>
    <col min="12286" max="12286" width="29.140625" style="15" customWidth="1"/>
    <col min="12287" max="12287" width="9.7109375" style="15" customWidth="1"/>
    <col min="12288" max="12288" width="6.7109375" style="15" customWidth="1"/>
    <col min="12289" max="12289" width="9.7109375" style="15" customWidth="1"/>
    <col min="12290" max="12290" width="7.00390625" style="15" customWidth="1"/>
    <col min="12291" max="12291" width="9.7109375" style="15" customWidth="1"/>
    <col min="12292" max="12292" width="7.00390625" style="15" customWidth="1"/>
    <col min="12293" max="12293" width="9.7109375" style="15" customWidth="1"/>
    <col min="12294" max="12294" width="7.00390625" style="15" customWidth="1"/>
    <col min="12295" max="12295" width="9.7109375" style="15" customWidth="1"/>
    <col min="12296" max="12296" width="7.00390625" style="15" customWidth="1"/>
    <col min="12297" max="12297" width="9.7109375" style="15" customWidth="1"/>
    <col min="12298" max="12298" width="7.00390625" style="15" customWidth="1"/>
    <col min="12299" max="12299" width="9.7109375" style="15" customWidth="1"/>
    <col min="12300" max="12300" width="7.00390625" style="15" customWidth="1"/>
    <col min="12301" max="12540" width="11.421875" style="15" customWidth="1"/>
    <col min="12541" max="12541" width="4.00390625" style="15" customWidth="1"/>
    <col min="12542" max="12542" width="29.140625" style="15" customWidth="1"/>
    <col min="12543" max="12543" width="9.7109375" style="15" customWidth="1"/>
    <col min="12544" max="12544" width="6.7109375" style="15" customWidth="1"/>
    <col min="12545" max="12545" width="9.7109375" style="15" customWidth="1"/>
    <col min="12546" max="12546" width="7.00390625" style="15" customWidth="1"/>
    <col min="12547" max="12547" width="9.7109375" style="15" customWidth="1"/>
    <col min="12548" max="12548" width="7.00390625" style="15" customWidth="1"/>
    <col min="12549" max="12549" width="9.7109375" style="15" customWidth="1"/>
    <col min="12550" max="12550" width="7.00390625" style="15" customWidth="1"/>
    <col min="12551" max="12551" width="9.7109375" style="15" customWidth="1"/>
    <col min="12552" max="12552" width="7.00390625" style="15" customWidth="1"/>
    <col min="12553" max="12553" width="9.7109375" style="15" customWidth="1"/>
    <col min="12554" max="12554" width="7.00390625" style="15" customWidth="1"/>
    <col min="12555" max="12555" width="9.7109375" style="15" customWidth="1"/>
    <col min="12556" max="12556" width="7.00390625" style="15" customWidth="1"/>
    <col min="12557" max="12796" width="11.421875" style="15" customWidth="1"/>
    <col min="12797" max="12797" width="4.00390625" style="15" customWidth="1"/>
    <col min="12798" max="12798" width="29.140625" style="15" customWidth="1"/>
    <col min="12799" max="12799" width="9.7109375" style="15" customWidth="1"/>
    <col min="12800" max="12800" width="6.7109375" style="15" customWidth="1"/>
    <col min="12801" max="12801" width="9.7109375" style="15" customWidth="1"/>
    <col min="12802" max="12802" width="7.00390625" style="15" customWidth="1"/>
    <col min="12803" max="12803" width="9.7109375" style="15" customWidth="1"/>
    <col min="12804" max="12804" width="7.00390625" style="15" customWidth="1"/>
    <col min="12805" max="12805" width="9.7109375" style="15" customWidth="1"/>
    <col min="12806" max="12806" width="7.00390625" style="15" customWidth="1"/>
    <col min="12807" max="12807" width="9.7109375" style="15" customWidth="1"/>
    <col min="12808" max="12808" width="7.00390625" style="15" customWidth="1"/>
    <col min="12809" max="12809" width="9.7109375" style="15" customWidth="1"/>
    <col min="12810" max="12810" width="7.00390625" style="15" customWidth="1"/>
    <col min="12811" max="12811" width="9.7109375" style="15" customWidth="1"/>
    <col min="12812" max="12812" width="7.00390625" style="15" customWidth="1"/>
    <col min="12813" max="13052" width="11.421875" style="15" customWidth="1"/>
    <col min="13053" max="13053" width="4.00390625" style="15" customWidth="1"/>
    <col min="13054" max="13054" width="29.140625" style="15" customWidth="1"/>
    <col min="13055" max="13055" width="9.7109375" style="15" customWidth="1"/>
    <col min="13056" max="13056" width="6.7109375" style="15" customWidth="1"/>
    <col min="13057" max="13057" width="9.7109375" style="15" customWidth="1"/>
    <col min="13058" max="13058" width="7.00390625" style="15" customWidth="1"/>
    <col min="13059" max="13059" width="9.7109375" style="15" customWidth="1"/>
    <col min="13060" max="13060" width="7.00390625" style="15" customWidth="1"/>
    <col min="13061" max="13061" width="9.7109375" style="15" customWidth="1"/>
    <col min="13062" max="13062" width="7.00390625" style="15" customWidth="1"/>
    <col min="13063" max="13063" width="9.7109375" style="15" customWidth="1"/>
    <col min="13064" max="13064" width="7.00390625" style="15" customWidth="1"/>
    <col min="13065" max="13065" width="9.7109375" style="15" customWidth="1"/>
    <col min="13066" max="13066" width="7.00390625" style="15" customWidth="1"/>
    <col min="13067" max="13067" width="9.7109375" style="15" customWidth="1"/>
    <col min="13068" max="13068" width="7.00390625" style="15" customWidth="1"/>
    <col min="13069" max="13308" width="11.421875" style="15" customWidth="1"/>
    <col min="13309" max="13309" width="4.00390625" style="15" customWidth="1"/>
    <col min="13310" max="13310" width="29.140625" style="15" customWidth="1"/>
    <col min="13311" max="13311" width="9.7109375" style="15" customWidth="1"/>
    <col min="13312" max="13312" width="6.7109375" style="15" customWidth="1"/>
    <col min="13313" max="13313" width="9.7109375" style="15" customWidth="1"/>
    <col min="13314" max="13314" width="7.00390625" style="15" customWidth="1"/>
    <col min="13315" max="13315" width="9.7109375" style="15" customWidth="1"/>
    <col min="13316" max="13316" width="7.00390625" style="15" customWidth="1"/>
    <col min="13317" max="13317" width="9.7109375" style="15" customWidth="1"/>
    <col min="13318" max="13318" width="7.00390625" style="15" customWidth="1"/>
    <col min="13319" max="13319" width="9.7109375" style="15" customWidth="1"/>
    <col min="13320" max="13320" width="7.00390625" style="15" customWidth="1"/>
    <col min="13321" max="13321" width="9.7109375" style="15" customWidth="1"/>
    <col min="13322" max="13322" width="7.00390625" style="15" customWidth="1"/>
    <col min="13323" max="13323" width="9.7109375" style="15" customWidth="1"/>
    <col min="13324" max="13324" width="7.00390625" style="15" customWidth="1"/>
    <col min="13325" max="13564" width="11.421875" style="15" customWidth="1"/>
    <col min="13565" max="13565" width="4.00390625" style="15" customWidth="1"/>
    <col min="13566" max="13566" width="29.140625" style="15" customWidth="1"/>
    <col min="13567" max="13567" width="9.7109375" style="15" customWidth="1"/>
    <col min="13568" max="13568" width="6.7109375" style="15" customWidth="1"/>
    <col min="13569" max="13569" width="9.7109375" style="15" customWidth="1"/>
    <col min="13570" max="13570" width="7.00390625" style="15" customWidth="1"/>
    <col min="13571" max="13571" width="9.7109375" style="15" customWidth="1"/>
    <col min="13572" max="13572" width="7.00390625" style="15" customWidth="1"/>
    <col min="13573" max="13573" width="9.7109375" style="15" customWidth="1"/>
    <col min="13574" max="13574" width="7.00390625" style="15" customWidth="1"/>
    <col min="13575" max="13575" width="9.7109375" style="15" customWidth="1"/>
    <col min="13576" max="13576" width="7.00390625" style="15" customWidth="1"/>
    <col min="13577" max="13577" width="9.7109375" style="15" customWidth="1"/>
    <col min="13578" max="13578" width="7.00390625" style="15" customWidth="1"/>
    <col min="13579" max="13579" width="9.7109375" style="15" customWidth="1"/>
    <col min="13580" max="13580" width="7.00390625" style="15" customWidth="1"/>
    <col min="13581" max="13820" width="11.421875" style="15" customWidth="1"/>
    <col min="13821" max="13821" width="4.00390625" style="15" customWidth="1"/>
    <col min="13822" max="13822" width="29.140625" style="15" customWidth="1"/>
    <col min="13823" max="13823" width="9.7109375" style="15" customWidth="1"/>
    <col min="13824" max="13824" width="6.7109375" style="15" customWidth="1"/>
    <col min="13825" max="13825" width="9.7109375" style="15" customWidth="1"/>
    <col min="13826" max="13826" width="7.00390625" style="15" customWidth="1"/>
    <col min="13827" max="13827" width="9.7109375" style="15" customWidth="1"/>
    <col min="13828" max="13828" width="7.00390625" style="15" customWidth="1"/>
    <col min="13829" max="13829" width="9.7109375" style="15" customWidth="1"/>
    <col min="13830" max="13830" width="7.00390625" style="15" customWidth="1"/>
    <col min="13831" max="13831" width="9.7109375" style="15" customWidth="1"/>
    <col min="13832" max="13832" width="7.00390625" style="15" customWidth="1"/>
    <col min="13833" max="13833" width="9.7109375" style="15" customWidth="1"/>
    <col min="13834" max="13834" width="7.00390625" style="15" customWidth="1"/>
    <col min="13835" max="13835" width="9.7109375" style="15" customWidth="1"/>
    <col min="13836" max="13836" width="7.00390625" style="15" customWidth="1"/>
    <col min="13837" max="14076" width="11.421875" style="15" customWidth="1"/>
    <col min="14077" max="14077" width="4.00390625" style="15" customWidth="1"/>
    <col min="14078" max="14078" width="29.140625" style="15" customWidth="1"/>
    <col min="14079" max="14079" width="9.7109375" style="15" customWidth="1"/>
    <col min="14080" max="14080" width="6.7109375" style="15" customWidth="1"/>
    <col min="14081" max="14081" width="9.7109375" style="15" customWidth="1"/>
    <col min="14082" max="14082" width="7.00390625" style="15" customWidth="1"/>
    <col min="14083" max="14083" width="9.7109375" style="15" customWidth="1"/>
    <col min="14084" max="14084" width="7.00390625" style="15" customWidth="1"/>
    <col min="14085" max="14085" width="9.7109375" style="15" customWidth="1"/>
    <col min="14086" max="14086" width="7.00390625" style="15" customWidth="1"/>
    <col min="14087" max="14087" width="9.7109375" style="15" customWidth="1"/>
    <col min="14088" max="14088" width="7.00390625" style="15" customWidth="1"/>
    <col min="14089" max="14089" width="9.7109375" style="15" customWidth="1"/>
    <col min="14090" max="14090" width="7.00390625" style="15" customWidth="1"/>
    <col min="14091" max="14091" width="9.7109375" style="15" customWidth="1"/>
    <col min="14092" max="14092" width="7.00390625" style="15" customWidth="1"/>
    <col min="14093" max="14332" width="11.421875" style="15" customWidth="1"/>
    <col min="14333" max="14333" width="4.00390625" style="15" customWidth="1"/>
    <col min="14334" max="14334" width="29.140625" style="15" customWidth="1"/>
    <col min="14335" max="14335" width="9.7109375" style="15" customWidth="1"/>
    <col min="14336" max="14336" width="6.7109375" style="15" customWidth="1"/>
    <col min="14337" max="14337" width="9.7109375" style="15" customWidth="1"/>
    <col min="14338" max="14338" width="7.00390625" style="15" customWidth="1"/>
    <col min="14339" max="14339" width="9.7109375" style="15" customWidth="1"/>
    <col min="14340" max="14340" width="7.00390625" style="15" customWidth="1"/>
    <col min="14341" max="14341" width="9.7109375" style="15" customWidth="1"/>
    <col min="14342" max="14342" width="7.00390625" style="15" customWidth="1"/>
    <col min="14343" max="14343" width="9.7109375" style="15" customWidth="1"/>
    <col min="14344" max="14344" width="7.00390625" style="15" customWidth="1"/>
    <col min="14345" max="14345" width="9.7109375" style="15" customWidth="1"/>
    <col min="14346" max="14346" width="7.00390625" style="15" customWidth="1"/>
    <col min="14347" max="14347" width="9.7109375" style="15" customWidth="1"/>
    <col min="14348" max="14348" width="7.00390625" style="15" customWidth="1"/>
    <col min="14349" max="14588" width="11.421875" style="15" customWidth="1"/>
    <col min="14589" max="14589" width="4.00390625" style="15" customWidth="1"/>
    <col min="14590" max="14590" width="29.140625" style="15" customWidth="1"/>
    <col min="14591" max="14591" width="9.7109375" style="15" customWidth="1"/>
    <col min="14592" max="14592" width="6.7109375" style="15" customWidth="1"/>
    <col min="14593" max="14593" width="9.7109375" style="15" customWidth="1"/>
    <col min="14594" max="14594" width="7.00390625" style="15" customWidth="1"/>
    <col min="14595" max="14595" width="9.7109375" style="15" customWidth="1"/>
    <col min="14596" max="14596" width="7.00390625" style="15" customWidth="1"/>
    <col min="14597" max="14597" width="9.7109375" style="15" customWidth="1"/>
    <col min="14598" max="14598" width="7.00390625" style="15" customWidth="1"/>
    <col min="14599" max="14599" width="9.7109375" style="15" customWidth="1"/>
    <col min="14600" max="14600" width="7.00390625" style="15" customWidth="1"/>
    <col min="14601" max="14601" width="9.7109375" style="15" customWidth="1"/>
    <col min="14602" max="14602" width="7.00390625" style="15" customWidth="1"/>
    <col min="14603" max="14603" width="9.7109375" style="15" customWidth="1"/>
    <col min="14604" max="14604" width="7.00390625" style="15" customWidth="1"/>
    <col min="14605" max="14844" width="11.421875" style="15" customWidth="1"/>
    <col min="14845" max="14845" width="4.00390625" style="15" customWidth="1"/>
    <col min="14846" max="14846" width="29.140625" style="15" customWidth="1"/>
    <col min="14847" max="14847" width="9.7109375" style="15" customWidth="1"/>
    <col min="14848" max="14848" width="6.7109375" style="15" customWidth="1"/>
    <col min="14849" max="14849" width="9.7109375" style="15" customWidth="1"/>
    <col min="14850" max="14850" width="7.00390625" style="15" customWidth="1"/>
    <col min="14851" max="14851" width="9.7109375" style="15" customWidth="1"/>
    <col min="14852" max="14852" width="7.00390625" style="15" customWidth="1"/>
    <col min="14853" max="14853" width="9.7109375" style="15" customWidth="1"/>
    <col min="14854" max="14854" width="7.00390625" style="15" customWidth="1"/>
    <col min="14855" max="14855" width="9.7109375" style="15" customWidth="1"/>
    <col min="14856" max="14856" width="7.00390625" style="15" customWidth="1"/>
    <col min="14857" max="14857" width="9.7109375" style="15" customWidth="1"/>
    <col min="14858" max="14858" width="7.00390625" style="15" customWidth="1"/>
    <col min="14859" max="14859" width="9.7109375" style="15" customWidth="1"/>
    <col min="14860" max="14860" width="7.00390625" style="15" customWidth="1"/>
    <col min="14861" max="15100" width="11.421875" style="15" customWidth="1"/>
    <col min="15101" max="15101" width="4.00390625" style="15" customWidth="1"/>
    <col min="15102" max="15102" width="29.140625" style="15" customWidth="1"/>
    <col min="15103" max="15103" width="9.7109375" style="15" customWidth="1"/>
    <col min="15104" max="15104" width="6.7109375" style="15" customWidth="1"/>
    <col min="15105" max="15105" width="9.7109375" style="15" customWidth="1"/>
    <col min="15106" max="15106" width="7.00390625" style="15" customWidth="1"/>
    <col min="15107" max="15107" width="9.7109375" style="15" customWidth="1"/>
    <col min="15108" max="15108" width="7.00390625" style="15" customWidth="1"/>
    <col min="15109" max="15109" width="9.7109375" style="15" customWidth="1"/>
    <col min="15110" max="15110" width="7.00390625" style="15" customWidth="1"/>
    <col min="15111" max="15111" width="9.7109375" style="15" customWidth="1"/>
    <col min="15112" max="15112" width="7.00390625" style="15" customWidth="1"/>
    <col min="15113" max="15113" width="9.7109375" style="15" customWidth="1"/>
    <col min="15114" max="15114" width="7.00390625" style="15" customWidth="1"/>
    <col min="15115" max="15115" width="9.7109375" style="15" customWidth="1"/>
    <col min="15116" max="15116" width="7.00390625" style="15" customWidth="1"/>
    <col min="15117" max="15356" width="11.421875" style="15" customWidth="1"/>
    <col min="15357" max="15357" width="4.00390625" style="15" customWidth="1"/>
    <col min="15358" max="15358" width="29.140625" style="15" customWidth="1"/>
    <col min="15359" max="15359" width="9.7109375" style="15" customWidth="1"/>
    <col min="15360" max="15360" width="6.7109375" style="15" customWidth="1"/>
    <col min="15361" max="15361" width="9.7109375" style="15" customWidth="1"/>
    <col min="15362" max="15362" width="7.00390625" style="15" customWidth="1"/>
    <col min="15363" max="15363" width="9.7109375" style="15" customWidth="1"/>
    <col min="15364" max="15364" width="7.00390625" style="15" customWidth="1"/>
    <col min="15365" max="15365" width="9.7109375" style="15" customWidth="1"/>
    <col min="15366" max="15366" width="7.00390625" style="15" customWidth="1"/>
    <col min="15367" max="15367" width="9.7109375" style="15" customWidth="1"/>
    <col min="15368" max="15368" width="7.00390625" style="15" customWidth="1"/>
    <col min="15369" max="15369" width="9.7109375" style="15" customWidth="1"/>
    <col min="15370" max="15370" width="7.00390625" style="15" customWidth="1"/>
    <col min="15371" max="15371" width="9.7109375" style="15" customWidth="1"/>
    <col min="15372" max="15372" width="7.00390625" style="15" customWidth="1"/>
    <col min="15373" max="15612" width="11.421875" style="15" customWidth="1"/>
    <col min="15613" max="15613" width="4.00390625" style="15" customWidth="1"/>
    <col min="15614" max="15614" width="29.140625" style="15" customWidth="1"/>
    <col min="15615" max="15615" width="9.7109375" style="15" customWidth="1"/>
    <col min="15616" max="15616" width="6.7109375" style="15" customWidth="1"/>
    <col min="15617" max="15617" width="9.7109375" style="15" customWidth="1"/>
    <col min="15618" max="15618" width="7.00390625" style="15" customWidth="1"/>
    <col min="15619" max="15619" width="9.7109375" style="15" customWidth="1"/>
    <col min="15620" max="15620" width="7.00390625" style="15" customWidth="1"/>
    <col min="15621" max="15621" width="9.7109375" style="15" customWidth="1"/>
    <col min="15622" max="15622" width="7.00390625" style="15" customWidth="1"/>
    <col min="15623" max="15623" width="9.7109375" style="15" customWidth="1"/>
    <col min="15624" max="15624" width="7.00390625" style="15" customWidth="1"/>
    <col min="15625" max="15625" width="9.7109375" style="15" customWidth="1"/>
    <col min="15626" max="15626" width="7.00390625" style="15" customWidth="1"/>
    <col min="15627" max="15627" width="9.7109375" style="15" customWidth="1"/>
    <col min="15628" max="15628" width="7.00390625" style="15" customWidth="1"/>
    <col min="15629" max="15868" width="11.421875" style="15" customWidth="1"/>
    <col min="15869" max="15869" width="4.00390625" style="15" customWidth="1"/>
    <col min="15870" max="15870" width="29.140625" style="15" customWidth="1"/>
    <col min="15871" max="15871" width="9.7109375" style="15" customWidth="1"/>
    <col min="15872" max="15872" width="6.7109375" style="15" customWidth="1"/>
    <col min="15873" max="15873" width="9.7109375" style="15" customWidth="1"/>
    <col min="15874" max="15874" width="7.00390625" style="15" customWidth="1"/>
    <col min="15875" max="15875" width="9.7109375" style="15" customWidth="1"/>
    <col min="15876" max="15876" width="7.00390625" style="15" customWidth="1"/>
    <col min="15877" max="15877" width="9.7109375" style="15" customWidth="1"/>
    <col min="15878" max="15878" width="7.00390625" style="15" customWidth="1"/>
    <col min="15879" max="15879" width="9.7109375" style="15" customWidth="1"/>
    <col min="15880" max="15880" width="7.00390625" style="15" customWidth="1"/>
    <col min="15881" max="15881" width="9.7109375" style="15" customWidth="1"/>
    <col min="15882" max="15882" width="7.00390625" style="15" customWidth="1"/>
    <col min="15883" max="15883" width="9.7109375" style="15" customWidth="1"/>
    <col min="15884" max="15884" width="7.00390625" style="15" customWidth="1"/>
    <col min="15885" max="16124" width="11.421875" style="15" customWidth="1"/>
    <col min="16125" max="16125" width="4.00390625" style="15" customWidth="1"/>
    <col min="16126" max="16126" width="29.140625" style="15" customWidth="1"/>
    <col min="16127" max="16127" width="9.7109375" style="15" customWidth="1"/>
    <col min="16128" max="16128" width="6.7109375" style="15" customWidth="1"/>
    <col min="16129" max="16129" width="9.7109375" style="15" customWidth="1"/>
    <col min="16130" max="16130" width="7.00390625" style="15" customWidth="1"/>
    <col min="16131" max="16131" width="9.7109375" style="15" customWidth="1"/>
    <col min="16132" max="16132" width="7.00390625" style="15" customWidth="1"/>
    <col min="16133" max="16133" width="9.7109375" style="15" customWidth="1"/>
    <col min="16134" max="16134" width="7.00390625" style="15" customWidth="1"/>
    <col min="16135" max="16135" width="9.7109375" style="15" customWidth="1"/>
    <col min="16136" max="16136" width="7.00390625" style="15" customWidth="1"/>
    <col min="16137" max="16137" width="9.7109375" style="15" customWidth="1"/>
    <col min="16138" max="16138" width="7.00390625" style="15" customWidth="1"/>
    <col min="16139" max="16139" width="9.7109375" style="15" customWidth="1"/>
    <col min="16140" max="16140" width="7.00390625" style="15" customWidth="1"/>
    <col min="16141" max="16384" width="11.421875" style="15" customWidth="1"/>
  </cols>
  <sheetData>
    <row r="1" spans="1:12" ht="11.25">
      <c r="A1" s="14"/>
      <c r="B1" s="14"/>
      <c r="C1" s="14"/>
      <c r="D1" s="14"/>
      <c r="F1" s="14"/>
      <c r="H1" s="14"/>
      <c r="L1" s="14"/>
    </row>
    <row r="2" spans="1:12" ht="15">
      <c r="A2" s="14"/>
      <c r="B2" s="14"/>
      <c r="C2" s="14"/>
      <c r="D2" s="14"/>
      <c r="F2" s="14"/>
      <c r="H2" s="14"/>
      <c r="L2" s="14"/>
    </row>
    <row r="3" spans="1:12" ht="15">
      <c r="A3" s="14"/>
      <c r="B3" s="14"/>
      <c r="C3" s="14"/>
      <c r="D3" s="14"/>
      <c r="F3" s="14"/>
      <c r="H3" s="14"/>
      <c r="L3" s="14"/>
    </row>
    <row r="4" spans="1:12" ht="15">
      <c r="A4" s="14"/>
      <c r="B4" s="14"/>
      <c r="C4" s="14"/>
      <c r="D4" s="14"/>
      <c r="F4" s="14"/>
      <c r="H4" s="14"/>
      <c r="L4" s="14"/>
    </row>
    <row r="5" spans="1:12" ht="15">
      <c r="A5" s="14"/>
      <c r="B5" s="14"/>
      <c r="C5" s="14"/>
      <c r="D5" s="14"/>
      <c r="F5" s="14"/>
      <c r="H5" s="14"/>
      <c r="L5" s="14"/>
    </row>
    <row r="6" spans="1:12" ht="15">
      <c r="A6" s="14"/>
      <c r="B6" s="14"/>
      <c r="C6" s="14"/>
      <c r="D6" s="14"/>
      <c r="F6" s="14"/>
      <c r="H6" s="14"/>
      <c r="L6" s="14"/>
    </row>
    <row r="7" spans="1:12" ht="15">
      <c r="A7" s="14"/>
      <c r="B7" s="14"/>
      <c r="C7" s="14"/>
      <c r="D7" s="14"/>
      <c r="F7" s="14"/>
      <c r="H7" s="14"/>
      <c r="L7" s="14"/>
    </row>
    <row r="8" spans="1:12" ht="11.25">
      <c r="A8" s="14"/>
      <c r="B8" s="14"/>
      <c r="C8" s="14"/>
      <c r="D8" s="14"/>
      <c r="F8" s="14"/>
      <c r="H8" s="14"/>
      <c r="L8" s="14"/>
    </row>
    <row r="9" spans="1:7" s="20" customFormat="1" ht="15" customHeight="1">
      <c r="A9" s="16" t="s">
        <v>144</v>
      </c>
      <c r="B9" s="17"/>
      <c r="C9" s="18"/>
      <c r="D9" s="18"/>
      <c r="E9" s="18"/>
      <c r="F9" s="19" t="s">
        <v>96</v>
      </c>
      <c r="G9" s="18"/>
    </row>
    <row r="10" spans="1:11" s="20" customFormat="1" ht="15" customHeight="1">
      <c r="A10" s="21" t="s">
        <v>145</v>
      </c>
      <c r="C10" s="18"/>
      <c r="D10" s="18"/>
      <c r="E10" s="18"/>
      <c r="F10" s="18"/>
      <c r="G10" s="22"/>
      <c r="K10" s="18"/>
    </row>
    <row r="11" ht="17.25" customHeight="1">
      <c r="A11" s="23" t="s">
        <v>146</v>
      </c>
    </row>
    <row r="12" ht="17.25" customHeight="1">
      <c r="A12" s="14"/>
    </row>
    <row r="13" spans="1:12" ht="12.75" customHeight="1">
      <c r="A13" s="113" t="s">
        <v>97</v>
      </c>
      <c r="B13" s="116" t="s">
        <v>98</v>
      </c>
      <c r="C13" s="119" t="s">
        <v>99</v>
      </c>
      <c r="D13" s="120"/>
      <c r="E13" s="109" t="s">
        <v>100</v>
      </c>
      <c r="F13" s="110"/>
      <c r="G13" s="109" t="s">
        <v>101</v>
      </c>
      <c r="H13" s="110"/>
      <c r="I13" s="109" t="s">
        <v>102</v>
      </c>
      <c r="J13" s="110"/>
      <c r="K13" s="109" t="s">
        <v>103</v>
      </c>
      <c r="L13" s="110"/>
    </row>
    <row r="14" spans="1:12" ht="10.5" customHeight="1">
      <c r="A14" s="114"/>
      <c r="B14" s="117"/>
      <c r="C14" s="121" t="s">
        <v>1</v>
      </c>
      <c r="D14" s="121" t="s">
        <v>104</v>
      </c>
      <c r="E14" s="111" t="s">
        <v>105</v>
      </c>
      <c r="F14" s="111" t="s">
        <v>104</v>
      </c>
      <c r="G14" s="111" t="s">
        <v>105</v>
      </c>
      <c r="H14" s="111" t="s">
        <v>104</v>
      </c>
      <c r="I14" s="111" t="s">
        <v>105</v>
      </c>
      <c r="J14" s="111" t="s">
        <v>104</v>
      </c>
      <c r="K14" s="111" t="s">
        <v>105</v>
      </c>
      <c r="L14" s="111" t="s">
        <v>104</v>
      </c>
    </row>
    <row r="15" spans="1:12" ht="15" customHeight="1">
      <c r="A15" s="115"/>
      <c r="B15" s="118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4" ht="20.1" customHeight="1">
      <c r="A16" s="24" t="s">
        <v>106</v>
      </c>
      <c r="B16" s="25" t="s">
        <v>107</v>
      </c>
      <c r="C16" s="26">
        <v>13387.32</v>
      </c>
      <c r="D16" s="27">
        <f aca="true" t="shared" si="0" ref="D16:D30">C16/$C$35</f>
        <v>0.041350477335324896</v>
      </c>
      <c r="E16" s="48">
        <f>$C16*F16</f>
        <v>12048.588</v>
      </c>
      <c r="F16" s="49">
        <v>0.9</v>
      </c>
      <c r="G16" s="48">
        <f>$C16*H16</f>
        <v>401.6196</v>
      </c>
      <c r="H16" s="49">
        <v>0.03</v>
      </c>
      <c r="I16" s="48">
        <f>$C16*J16</f>
        <v>401.6196</v>
      </c>
      <c r="J16" s="49">
        <v>0.03</v>
      </c>
      <c r="K16" s="48">
        <f>$C16*L16</f>
        <v>535.4928</v>
      </c>
      <c r="L16" s="49">
        <v>0.04</v>
      </c>
      <c r="M16" s="28">
        <f aca="true" t="shared" si="1" ref="M16:M30">E16+G16+I16+K16</f>
        <v>13387.32</v>
      </c>
      <c r="N16" s="29">
        <f aca="true" t="shared" si="2" ref="N16:N30">F16+H16+J16+L16</f>
        <v>1</v>
      </c>
    </row>
    <row r="17" spans="1:14" ht="20.1" customHeight="1">
      <c r="A17" s="24" t="s">
        <v>108</v>
      </c>
      <c r="B17" s="25" t="s">
        <v>133</v>
      </c>
      <c r="C17" s="26">
        <v>254.9</v>
      </c>
      <c r="D17" s="27">
        <f t="shared" si="0"/>
        <v>0.0007873298518877801</v>
      </c>
      <c r="E17" s="48">
        <f>C17*F17</f>
        <v>254.9</v>
      </c>
      <c r="F17" s="49">
        <v>1</v>
      </c>
      <c r="G17" s="30"/>
      <c r="H17" s="31"/>
      <c r="I17" s="30"/>
      <c r="J17" s="31"/>
      <c r="K17" s="30"/>
      <c r="L17" s="31"/>
      <c r="M17" s="28">
        <f t="shared" si="1"/>
        <v>254.9</v>
      </c>
      <c r="N17" s="29">
        <f t="shared" si="2"/>
        <v>1</v>
      </c>
    </row>
    <row r="18" spans="1:14" ht="20.1" customHeight="1">
      <c r="A18" s="24" t="s">
        <v>109</v>
      </c>
      <c r="B18" s="25" t="s">
        <v>134</v>
      </c>
      <c r="C18" s="26">
        <v>4015.92</v>
      </c>
      <c r="D18" s="27">
        <f t="shared" si="0"/>
        <v>0.012404290697501662</v>
      </c>
      <c r="E18" s="48">
        <f>C18*F18</f>
        <v>2409.552</v>
      </c>
      <c r="F18" s="49">
        <v>0.6</v>
      </c>
      <c r="G18" s="48">
        <f>C18*H18</f>
        <v>1606.3680000000002</v>
      </c>
      <c r="H18" s="49">
        <v>0.4</v>
      </c>
      <c r="I18" s="30"/>
      <c r="J18" s="31"/>
      <c r="K18" s="30"/>
      <c r="L18" s="31"/>
      <c r="M18" s="28">
        <f t="shared" si="1"/>
        <v>4015.92</v>
      </c>
      <c r="N18" s="29">
        <f t="shared" si="2"/>
        <v>1</v>
      </c>
    </row>
    <row r="19" spans="1:14" ht="20.1" customHeight="1">
      <c r="A19" s="24" t="s">
        <v>110</v>
      </c>
      <c r="B19" s="25" t="s">
        <v>135</v>
      </c>
      <c r="C19" s="26">
        <v>15107.98</v>
      </c>
      <c r="D19" s="27">
        <f t="shared" si="0"/>
        <v>0.04666521638181068</v>
      </c>
      <c r="E19" s="48">
        <f>$C19*F19</f>
        <v>1510.798</v>
      </c>
      <c r="F19" s="49">
        <v>0.1</v>
      </c>
      <c r="G19" s="48">
        <f>$C19*H19</f>
        <v>6043.192</v>
      </c>
      <c r="H19" s="49">
        <v>0.4</v>
      </c>
      <c r="I19" s="48">
        <f aca="true" t="shared" si="3" ref="I19:I26">$C19*J19</f>
        <v>4532.393999999999</v>
      </c>
      <c r="J19" s="49">
        <v>0.3</v>
      </c>
      <c r="K19" s="48">
        <f aca="true" t="shared" si="4" ref="K19:K28">$C19*L19</f>
        <v>3021.596</v>
      </c>
      <c r="L19" s="49">
        <v>0.2</v>
      </c>
      <c r="M19" s="28">
        <f t="shared" si="1"/>
        <v>15107.979999999998</v>
      </c>
      <c r="N19" s="29">
        <f t="shared" si="2"/>
        <v>1</v>
      </c>
    </row>
    <row r="20" spans="1:14" ht="20.1" customHeight="1">
      <c r="A20" s="24" t="s">
        <v>111</v>
      </c>
      <c r="B20" s="25" t="s">
        <v>136</v>
      </c>
      <c r="C20" s="26">
        <v>3495.65</v>
      </c>
      <c r="D20" s="27">
        <f t="shared" si="0"/>
        <v>0.01079729147411345</v>
      </c>
      <c r="E20" s="30"/>
      <c r="F20" s="31"/>
      <c r="G20" s="48">
        <f>$C20*H20</f>
        <v>699.1300000000001</v>
      </c>
      <c r="H20" s="49">
        <v>0.2</v>
      </c>
      <c r="I20" s="48">
        <f t="shared" si="3"/>
        <v>1398.2600000000002</v>
      </c>
      <c r="J20" s="49">
        <v>0.4</v>
      </c>
      <c r="K20" s="48">
        <f t="shared" si="4"/>
        <v>1398.2600000000002</v>
      </c>
      <c r="L20" s="49">
        <v>0.4</v>
      </c>
      <c r="M20" s="28">
        <f t="shared" si="1"/>
        <v>3495.6500000000005</v>
      </c>
      <c r="N20" s="29">
        <f t="shared" si="2"/>
        <v>1</v>
      </c>
    </row>
    <row r="21" spans="1:14" ht="20.1" customHeight="1">
      <c r="A21" s="24" t="s">
        <v>112</v>
      </c>
      <c r="B21" s="25" t="s">
        <v>113</v>
      </c>
      <c r="C21" s="26">
        <v>10930.39</v>
      </c>
      <c r="D21" s="27">
        <f t="shared" si="0"/>
        <v>0.03376156272960248</v>
      </c>
      <c r="E21" s="30"/>
      <c r="F21" s="31"/>
      <c r="G21" s="48">
        <f>$C21*H21</f>
        <v>2186.078</v>
      </c>
      <c r="H21" s="49">
        <v>0.2</v>
      </c>
      <c r="I21" s="48">
        <f t="shared" si="3"/>
        <v>4372.156</v>
      </c>
      <c r="J21" s="49">
        <v>0.4</v>
      </c>
      <c r="K21" s="48">
        <f t="shared" si="4"/>
        <v>4372.156</v>
      </c>
      <c r="L21" s="49">
        <v>0.4</v>
      </c>
      <c r="M21" s="28">
        <f t="shared" si="1"/>
        <v>10930.39</v>
      </c>
      <c r="N21" s="29">
        <f t="shared" si="2"/>
        <v>1</v>
      </c>
    </row>
    <row r="22" spans="1:14" ht="20.1" customHeight="1">
      <c r="A22" s="24" t="s">
        <v>114</v>
      </c>
      <c r="B22" s="25" t="s">
        <v>137</v>
      </c>
      <c r="C22" s="26">
        <v>10682.91</v>
      </c>
      <c r="D22" s="27">
        <f t="shared" si="0"/>
        <v>0.032997151620362826</v>
      </c>
      <c r="E22" s="30"/>
      <c r="F22" s="31"/>
      <c r="G22" s="48">
        <f>$C22*H22</f>
        <v>1068.291</v>
      </c>
      <c r="H22" s="49">
        <v>0.1</v>
      </c>
      <c r="I22" s="48">
        <f t="shared" si="3"/>
        <v>4807.3095</v>
      </c>
      <c r="J22" s="49">
        <v>0.45</v>
      </c>
      <c r="K22" s="48">
        <f t="shared" si="4"/>
        <v>4807.3095</v>
      </c>
      <c r="L22" s="49">
        <v>0.45</v>
      </c>
      <c r="M22" s="28">
        <f t="shared" si="1"/>
        <v>10682.91</v>
      </c>
      <c r="N22" s="29">
        <f t="shared" si="2"/>
        <v>1</v>
      </c>
    </row>
    <row r="23" spans="1:14" ht="20.1" customHeight="1">
      <c r="A23" s="24" t="s">
        <v>115</v>
      </c>
      <c r="B23" s="25" t="s">
        <v>138</v>
      </c>
      <c r="C23" s="26">
        <v>1056.03</v>
      </c>
      <c r="D23" s="27">
        <f t="shared" si="0"/>
        <v>0.0032618436386388874</v>
      </c>
      <c r="E23" s="30"/>
      <c r="F23" s="31"/>
      <c r="G23" s="30"/>
      <c r="H23" s="31"/>
      <c r="I23" s="48">
        <f t="shared" si="3"/>
        <v>528.015</v>
      </c>
      <c r="J23" s="49">
        <v>0.5</v>
      </c>
      <c r="K23" s="48">
        <f t="shared" si="4"/>
        <v>528.015</v>
      </c>
      <c r="L23" s="49">
        <v>0.5</v>
      </c>
      <c r="M23" s="28">
        <f t="shared" si="1"/>
        <v>1056.03</v>
      </c>
      <c r="N23" s="29">
        <f t="shared" si="2"/>
        <v>1</v>
      </c>
    </row>
    <row r="24" spans="1:14" ht="20.1" customHeight="1">
      <c r="A24" s="24" t="s">
        <v>116</v>
      </c>
      <c r="B24" s="25" t="s">
        <v>140</v>
      </c>
      <c r="C24" s="26">
        <v>82037.62</v>
      </c>
      <c r="D24" s="27">
        <f t="shared" si="0"/>
        <v>0.25339610515428</v>
      </c>
      <c r="E24" s="30"/>
      <c r="F24" s="31"/>
      <c r="G24" s="30"/>
      <c r="H24" s="31"/>
      <c r="I24" s="48">
        <f t="shared" si="3"/>
        <v>41018.81</v>
      </c>
      <c r="J24" s="49">
        <v>0.5</v>
      </c>
      <c r="K24" s="48">
        <f t="shared" si="4"/>
        <v>41018.81</v>
      </c>
      <c r="L24" s="49">
        <v>0.5</v>
      </c>
      <c r="M24" s="28">
        <f t="shared" si="1"/>
        <v>82037.62</v>
      </c>
      <c r="N24" s="29">
        <f t="shared" si="2"/>
        <v>1</v>
      </c>
    </row>
    <row r="25" spans="1:14" ht="20.1" customHeight="1">
      <c r="A25" s="24" t="s">
        <v>118</v>
      </c>
      <c r="B25" s="25" t="s">
        <v>117</v>
      </c>
      <c r="C25" s="26">
        <v>22909.87</v>
      </c>
      <c r="D25" s="27">
        <f t="shared" si="0"/>
        <v>0.07076353296927539</v>
      </c>
      <c r="E25" s="30"/>
      <c r="F25" s="31"/>
      <c r="G25" s="30"/>
      <c r="H25" s="31"/>
      <c r="I25" s="48">
        <f t="shared" si="3"/>
        <v>6872.960999999999</v>
      </c>
      <c r="J25" s="49">
        <v>0.3</v>
      </c>
      <c r="K25" s="48">
        <f t="shared" si="4"/>
        <v>16036.908999999998</v>
      </c>
      <c r="L25" s="49">
        <v>0.7</v>
      </c>
      <c r="M25" s="28">
        <f t="shared" si="1"/>
        <v>22909.869999999995</v>
      </c>
      <c r="N25" s="29">
        <f t="shared" si="2"/>
        <v>1</v>
      </c>
    </row>
    <row r="26" spans="1:14" ht="20.1" customHeight="1">
      <c r="A26" s="24" t="s">
        <v>119</v>
      </c>
      <c r="B26" s="25" t="s">
        <v>141</v>
      </c>
      <c r="C26" s="26">
        <v>2789.92</v>
      </c>
      <c r="D26" s="27">
        <f t="shared" si="0"/>
        <v>0.008617447235695392</v>
      </c>
      <c r="E26" s="30"/>
      <c r="F26" s="31"/>
      <c r="G26" s="30"/>
      <c r="H26" s="31"/>
      <c r="I26" s="48">
        <f t="shared" si="3"/>
        <v>1115.968</v>
      </c>
      <c r="J26" s="49">
        <v>0.4</v>
      </c>
      <c r="K26" s="48">
        <f t="shared" si="4"/>
        <v>1673.952</v>
      </c>
      <c r="L26" s="49">
        <v>0.6</v>
      </c>
      <c r="M26" s="28">
        <f t="shared" si="1"/>
        <v>2789.92</v>
      </c>
      <c r="N26" s="29">
        <f t="shared" si="2"/>
        <v>1</v>
      </c>
    </row>
    <row r="27" spans="1:14" ht="20.1" customHeight="1">
      <c r="A27" s="24" t="s">
        <v>120</v>
      </c>
      <c r="B27" s="25" t="s">
        <v>139</v>
      </c>
      <c r="C27" s="26">
        <v>32009.38</v>
      </c>
      <c r="D27" s="27">
        <f t="shared" si="0"/>
        <v>0.09886991139434943</v>
      </c>
      <c r="E27" s="30"/>
      <c r="F27" s="31"/>
      <c r="G27" s="30"/>
      <c r="H27" s="31"/>
      <c r="I27" s="30"/>
      <c r="J27" s="31"/>
      <c r="K27" s="48">
        <f t="shared" si="4"/>
        <v>32009.38</v>
      </c>
      <c r="L27" s="49">
        <v>1</v>
      </c>
      <c r="M27" s="28">
        <f t="shared" si="1"/>
        <v>32009.38</v>
      </c>
      <c r="N27" s="29">
        <f t="shared" si="2"/>
        <v>1</v>
      </c>
    </row>
    <row r="28" spans="1:14" ht="20.1" customHeight="1">
      <c r="A28" s="24" t="s">
        <v>121</v>
      </c>
      <c r="B28" s="25" t="s">
        <v>142</v>
      </c>
      <c r="C28" s="26">
        <v>44645.82</v>
      </c>
      <c r="D28" s="27">
        <f t="shared" si="0"/>
        <v>0.13790108610438795</v>
      </c>
      <c r="E28" s="48">
        <f>$C28*F28</f>
        <v>11161.455</v>
      </c>
      <c r="F28" s="49">
        <v>0.25</v>
      </c>
      <c r="G28" s="48">
        <f>$C28*H28</f>
        <v>11161.455</v>
      </c>
      <c r="H28" s="49">
        <v>0.25</v>
      </c>
      <c r="I28" s="48">
        <f>$C28*J28</f>
        <v>11161.455</v>
      </c>
      <c r="J28" s="49">
        <v>0.25</v>
      </c>
      <c r="K28" s="48">
        <f t="shared" si="4"/>
        <v>11161.455</v>
      </c>
      <c r="L28" s="49">
        <v>0.25</v>
      </c>
      <c r="M28" s="28">
        <f t="shared" si="1"/>
        <v>44645.82</v>
      </c>
      <c r="N28" s="29">
        <f t="shared" si="2"/>
        <v>1</v>
      </c>
    </row>
    <row r="29" spans="1:14" ht="20.1" customHeight="1">
      <c r="A29" s="24" t="s">
        <v>122</v>
      </c>
      <c r="B29" s="25" t="s">
        <v>143</v>
      </c>
      <c r="C29" s="26">
        <v>14176.46</v>
      </c>
      <c r="D29" s="27">
        <f t="shared" si="0"/>
        <v>0.04378795665787775</v>
      </c>
      <c r="E29" s="48">
        <f>$C29*F29</f>
        <v>3544.115</v>
      </c>
      <c r="F29" s="49">
        <v>0.25</v>
      </c>
      <c r="G29" s="48">
        <f>$C29*H29</f>
        <v>3544.115</v>
      </c>
      <c r="H29" s="49">
        <v>0.25</v>
      </c>
      <c r="I29" s="48">
        <f>$C29*J29</f>
        <v>3544.115</v>
      </c>
      <c r="J29" s="49">
        <v>0.25</v>
      </c>
      <c r="K29" s="48">
        <f>$C29*L29</f>
        <v>3544.115</v>
      </c>
      <c r="L29" s="49">
        <v>0.25</v>
      </c>
      <c r="M29" s="28">
        <f t="shared" si="1"/>
        <v>14176.46</v>
      </c>
      <c r="N29" s="29">
        <f t="shared" si="2"/>
        <v>1</v>
      </c>
    </row>
    <row r="30" spans="1:14" ht="20.1" customHeight="1">
      <c r="A30" s="24" t="s">
        <v>123</v>
      </c>
      <c r="B30" s="25" t="s">
        <v>42</v>
      </c>
      <c r="C30" s="26">
        <v>66252.32</v>
      </c>
      <c r="D30" s="27">
        <f t="shared" si="0"/>
        <v>0.20463879675489138</v>
      </c>
      <c r="E30" s="30"/>
      <c r="F30" s="31"/>
      <c r="G30" s="30"/>
      <c r="H30" s="31"/>
      <c r="I30" s="48">
        <f>$C30*J30</f>
        <v>19875.696</v>
      </c>
      <c r="J30" s="49">
        <v>0.3</v>
      </c>
      <c r="K30" s="48">
        <f>$C30*L30</f>
        <v>46376.624</v>
      </c>
      <c r="L30" s="49">
        <v>0.7</v>
      </c>
      <c r="M30" s="28">
        <f t="shared" si="1"/>
        <v>66252.32</v>
      </c>
      <c r="N30" s="29">
        <f t="shared" si="2"/>
        <v>1</v>
      </c>
    </row>
    <row r="31" spans="1:14" ht="20.1" customHeight="1">
      <c r="A31" s="24"/>
      <c r="B31" s="25"/>
      <c r="C31" s="26"/>
      <c r="D31" s="27"/>
      <c r="E31" s="30"/>
      <c r="F31" s="31"/>
      <c r="G31" s="30"/>
      <c r="H31" s="31"/>
      <c r="I31" s="50"/>
      <c r="J31" s="51"/>
      <c r="K31" s="50"/>
      <c r="L31" s="51"/>
      <c r="M31" s="28"/>
      <c r="N31" s="29"/>
    </row>
    <row r="32" spans="1:14" ht="20.1" customHeight="1">
      <c r="A32" s="24"/>
      <c r="B32" s="25"/>
      <c r="C32" s="26"/>
      <c r="D32" s="27"/>
      <c r="E32" s="30"/>
      <c r="F32" s="31"/>
      <c r="G32" s="30"/>
      <c r="H32" s="31"/>
      <c r="I32" s="30"/>
      <c r="J32" s="31"/>
      <c r="K32" s="30"/>
      <c r="L32" s="31"/>
      <c r="M32" s="28"/>
      <c r="N32" s="29"/>
    </row>
    <row r="33" spans="1:14" ht="20.1" customHeight="1">
      <c r="A33" s="24"/>
      <c r="B33" s="25"/>
      <c r="C33" s="26"/>
      <c r="D33" s="27"/>
      <c r="E33" s="30"/>
      <c r="F33" s="31"/>
      <c r="G33" s="30"/>
      <c r="H33" s="31"/>
      <c r="I33" s="30"/>
      <c r="J33" s="31"/>
      <c r="K33" s="50"/>
      <c r="L33" s="51"/>
      <c r="M33" s="28"/>
      <c r="N33" s="29"/>
    </row>
    <row r="34" spans="1:14" ht="20.1" customHeight="1" thickBot="1">
      <c r="A34" s="24"/>
      <c r="B34" s="25"/>
      <c r="C34" s="26"/>
      <c r="D34" s="27"/>
      <c r="E34" s="30"/>
      <c r="F34" s="31"/>
      <c r="G34" s="30"/>
      <c r="H34" s="31"/>
      <c r="I34" s="30"/>
      <c r="J34" s="31"/>
      <c r="K34" s="30"/>
      <c r="L34" s="31"/>
      <c r="M34" s="28"/>
      <c r="N34" s="29"/>
    </row>
    <row r="35" spans="1:12" ht="20.1" customHeight="1" thickTop="1">
      <c r="A35" s="32"/>
      <c r="B35" s="33"/>
      <c r="C35" s="34">
        <f>SUM(C16:C34)</f>
        <v>323752.49</v>
      </c>
      <c r="D35" s="35">
        <f>SUM(D16:D34)</f>
        <v>0.9999999999999998</v>
      </c>
      <c r="E35" s="36"/>
      <c r="F35" s="36"/>
      <c r="G35" s="36"/>
      <c r="H35" s="36"/>
      <c r="I35" s="36"/>
      <c r="J35" s="36"/>
      <c r="K35" s="36"/>
      <c r="L35" s="36"/>
    </row>
    <row r="36" spans="1:14" ht="20.1" customHeight="1">
      <c r="A36" s="123"/>
      <c r="B36" s="124"/>
      <c r="C36" s="127" t="s">
        <v>124</v>
      </c>
      <c r="D36" s="128"/>
      <c r="E36" s="37">
        <f>SUM(E16:E34)</f>
        <v>30929.407999999996</v>
      </c>
      <c r="F36" s="38">
        <f>SUMPRODUCT($D16:$D34,F16:F34)</f>
        <v>0.09553411620092868</v>
      </c>
      <c r="G36" s="37">
        <f>SUM(G16:G34)</f>
        <v>26710.2486</v>
      </c>
      <c r="H36" s="38">
        <f>SUMPRODUCT($D16:$D34,H16:H34)</f>
        <v>0.08250206384513058</v>
      </c>
      <c r="I36" s="37">
        <f>SUM(I16:I34)</f>
        <v>99628.7591</v>
      </c>
      <c r="J36" s="38">
        <f>SUMPRODUCT($D16:$D34,J16:J34)</f>
        <v>0.30773125204380664</v>
      </c>
      <c r="K36" s="37">
        <f>SUM(K16:K34)</f>
        <v>166484.0743</v>
      </c>
      <c r="L36" s="38">
        <f>SUMPRODUCT($D16:$D34,L16:L34)</f>
        <v>0.514232567910134</v>
      </c>
      <c r="N36" s="39"/>
    </row>
    <row r="37" spans="1:12" ht="20.1" customHeight="1">
      <c r="A37" s="125"/>
      <c r="B37" s="126"/>
      <c r="C37" s="127" t="s">
        <v>125</v>
      </c>
      <c r="D37" s="128"/>
      <c r="E37" s="37">
        <f>E36</f>
        <v>30929.407999999996</v>
      </c>
      <c r="F37" s="38">
        <f>F36</f>
        <v>0.09553411620092868</v>
      </c>
      <c r="G37" s="37">
        <f aca="true" t="shared" si="5" ref="G37:L37">E37+G36</f>
        <v>57639.656599999995</v>
      </c>
      <c r="H37" s="38">
        <f t="shared" si="5"/>
        <v>0.17803618004605926</v>
      </c>
      <c r="I37" s="37">
        <f t="shared" si="5"/>
        <v>157268.41569999998</v>
      </c>
      <c r="J37" s="38">
        <f t="shared" si="5"/>
        <v>0.4857674320898659</v>
      </c>
      <c r="K37" s="37">
        <f t="shared" si="5"/>
        <v>323752.49</v>
      </c>
      <c r="L37" s="38">
        <f t="shared" si="5"/>
        <v>1</v>
      </c>
    </row>
    <row r="38" spans="1:14" ht="22.5" customHeight="1">
      <c r="A38" s="40"/>
      <c r="B38" s="41" t="s">
        <v>126</v>
      </c>
      <c r="C38" s="129" t="s">
        <v>127</v>
      </c>
      <c r="D38" s="130"/>
      <c r="E38" s="37">
        <f>SUM(E16:E34)*(1+$B$39)</f>
        <v>38380.30238719999</v>
      </c>
      <c r="F38" s="38">
        <f>SUMPRODUCT(D16:D34,F16:F34)</f>
        <v>0.09553411620092868</v>
      </c>
      <c r="G38" s="37">
        <f>SUM(G16:G34)*(1+$B$39)</f>
        <v>33144.747487739995</v>
      </c>
      <c r="H38" s="38">
        <f>SUMPRODUCT(D16:D34,H16:H34)</f>
        <v>0.08250206384513058</v>
      </c>
      <c r="I38" s="37">
        <f>SUM(I16:I34)*(1+$B$39)</f>
        <v>123629.32716718999</v>
      </c>
      <c r="J38" s="38">
        <f>SUMPRODUCT(D16:D34,J16:J34)</f>
        <v>0.30773125204380664</v>
      </c>
      <c r="K38" s="37">
        <f>SUM(K16:K34)*(1+$B$39)</f>
        <v>206590.08779887</v>
      </c>
      <c r="L38" s="38">
        <f>SUMPRODUCT(D16:D34,L16:L34)</f>
        <v>0.514232567910134</v>
      </c>
      <c r="N38" s="39"/>
    </row>
    <row r="39" spans="1:12" ht="22.5" customHeight="1">
      <c r="A39" s="32"/>
      <c r="B39" s="42">
        <v>0.2409</v>
      </c>
      <c r="C39" s="127" t="s">
        <v>128</v>
      </c>
      <c r="D39" s="128"/>
      <c r="E39" s="37">
        <f>E38</f>
        <v>38380.30238719999</v>
      </c>
      <c r="F39" s="38">
        <f>F38</f>
        <v>0.09553411620092868</v>
      </c>
      <c r="G39" s="37">
        <f aca="true" t="shared" si="6" ref="G39:L39">E39+G38</f>
        <v>71525.04987493998</v>
      </c>
      <c r="H39" s="38">
        <f t="shared" si="6"/>
        <v>0.17803618004605926</v>
      </c>
      <c r="I39" s="37">
        <f t="shared" si="6"/>
        <v>195154.37704212999</v>
      </c>
      <c r="J39" s="38">
        <f t="shared" si="6"/>
        <v>0.4857674320898659</v>
      </c>
      <c r="K39" s="37">
        <v>401744.49</v>
      </c>
      <c r="L39" s="38">
        <f t="shared" si="6"/>
        <v>1</v>
      </c>
    </row>
    <row r="40" spans="1:12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5">
      <c r="A42" s="43"/>
      <c r="B42" s="43"/>
      <c r="C42" s="122"/>
      <c r="D42" s="122"/>
      <c r="E42" s="43"/>
      <c r="F42" s="43"/>
      <c r="G42" s="43"/>
      <c r="H42" s="43"/>
      <c r="I42" s="43"/>
      <c r="J42" s="43"/>
      <c r="K42" s="43"/>
      <c r="L42" s="43"/>
    </row>
    <row r="43" spans="1:12" ht="15">
      <c r="A43" s="43"/>
      <c r="B43" s="43"/>
      <c r="C43" s="122"/>
      <c r="D43" s="122"/>
      <c r="E43" s="43"/>
      <c r="F43" s="43"/>
      <c r="G43" s="43"/>
      <c r="H43" s="43"/>
      <c r="I43" s="43"/>
      <c r="J43" s="43"/>
      <c r="K43" s="43"/>
      <c r="L43" s="43"/>
    </row>
    <row r="44" spans="1:12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">
      <c r="A56" s="131"/>
      <c r="B56" s="131"/>
      <c r="C56" s="131"/>
      <c r="D56" s="132"/>
      <c r="E56" s="132"/>
      <c r="F56" s="132"/>
      <c r="G56" s="132"/>
      <c r="H56" s="133"/>
      <c r="I56" s="133"/>
      <c r="J56" s="44"/>
      <c r="K56" s="133"/>
      <c r="L56" s="133"/>
    </row>
    <row r="57" spans="1:12" ht="15">
      <c r="A57" s="131"/>
      <c r="B57" s="131"/>
      <c r="C57" s="131"/>
      <c r="D57" s="132"/>
      <c r="E57" s="132"/>
      <c r="F57" s="132"/>
      <c r="G57" s="132"/>
      <c r="H57" s="133"/>
      <c r="I57" s="133"/>
      <c r="J57" s="44"/>
      <c r="K57" s="133"/>
      <c r="L57" s="133"/>
    </row>
    <row r="58" spans="1:12" ht="15">
      <c r="A58" s="131"/>
      <c r="B58" s="131"/>
      <c r="C58" s="131"/>
      <c r="D58" s="132"/>
      <c r="E58" s="132"/>
      <c r="F58" s="132"/>
      <c r="G58" s="132"/>
      <c r="H58" s="133"/>
      <c r="I58" s="133"/>
      <c r="J58" s="44"/>
      <c r="K58" s="133"/>
      <c r="L58" s="133"/>
    </row>
    <row r="75" spans="1:12" ht="16.5" customHeight="1">
      <c r="A75" s="16" t="s">
        <v>129</v>
      </c>
      <c r="B75" s="17"/>
      <c r="C75" s="45"/>
      <c r="D75" s="39"/>
      <c r="E75" s="39"/>
      <c r="F75" s="39"/>
      <c r="I75" s="39"/>
      <c r="L75" s="39"/>
    </row>
    <row r="76" spans="1:12" ht="16.5" customHeight="1">
      <c r="A76" s="134" t="s">
        <v>130</v>
      </c>
      <c r="B76" s="134"/>
      <c r="C76" s="134"/>
      <c r="D76" s="134"/>
      <c r="E76" s="134"/>
      <c r="F76" s="134"/>
      <c r="G76" s="134"/>
      <c r="H76" s="134"/>
      <c r="I76" s="134"/>
      <c r="J76" s="16"/>
      <c r="K76" s="16"/>
      <c r="L76" s="16"/>
    </row>
    <row r="77" spans="1:12" ht="16.5" customHeight="1">
      <c r="A77" s="135" t="s">
        <v>131</v>
      </c>
      <c r="B77" s="135"/>
      <c r="C77" s="135"/>
      <c r="D77" s="135"/>
      <c r="E77" s="135"/>
      <c r="F77" s="135"/>
      <c r="G77" s="135"/>
      <c r="H77" s="135"/>
      <c r="I77" s="135"/>
      <c r="J77" s="46"/>
      <c r="K77" s="46"/>
      <c r="L77" s="46"/>
    </row>
    <row r="78" spans="1:12" ht="16.5" customHeight="1">
      <c r="A78" s="136" t="s">
        <v>132</v>
      </c>
      <c r="B78" s="136"/>
      <c r="C78" s="136"/>
      <c r="D78" s="136"/>
      <c r="E78" s="136"/>
      <c r="F78" s="136"/>
      <c r="G78" s="136"/>
      <c r="H78" s="136"/>
      <c r="I78" s="136"/>
      <c r="J78" s="47"/>
      <c r="K78" s="47"/>
      <c r="L78" s="47"/>
    </row>
  </sheetData>
  <mergeCells count="39">
    <mergeCell ref="A76:I76"/>
    <mergeCell ref="A77:I77"/>
    <mergeCell ref="A78:I78"/>
    <mergeCell ref="A58:C58"/>
    <mergeCell ref="D58:G58"/>
    <mergeCell ref="H58:I58"/>
    <mergeCell ref="K58:L58"/>
    <mergeCell ref="A57:C57"/>
    <mergeCell ref="D57:G57"/>
    <mergeCell ref="H57:I57"/>
    <mergeCell ref="K57:L57"/>
    <mergeCell ref="C43:D43"/>
    <mergeCell ref="A56:C56"/>
    <mergeCell ref="D56:G56"/>
    <mergeCell ref="H56:I56"/>
    <mergeCell ref="K56:L56"/>
    <mergeCell ref="C42:D42"/>
    <mergeCell ref="A36:B37"/>
    <mergeCell ref="C36:D36"/>
    <mergeCell ref="C37:D37"/>
    <mergeCell ref="C38:D38"/>
    <mergeCell ref="C39:D39"/>
    <mergeCell ref="G14:G15"/>
    <mergeCell ref="I13:J13"/>
    <mergeCell ref="J14:J15"/>
    <mergeCell ref="A13:A15"/>
    <mergeCell ref="B13:B15"/>
    <mergeCell ref="C13:D13"/>
    <mergeCell ref="E13:F13"/>
    <mergeCell ref="G13:H13"/>
    <mergeCell ref="F14:F15"/>
    <mergeCell ref="E14:E15"/>
    <mergeCell ref="D14:D15"/>
    <mergeCell ref="C14:C15"/>
    <mergeCell ref="K13:L13"/>
    <mergeCell ref="L14:L15"/>
    <mergeCell ref="K14:K15"/>
    <mergeCell ref="I14:I15"/>
    <mergeCell ref="H14:H15"/>
  </mergeCells>
  <printOptions horizontalCentered="1" verticalCentered="1"/>
  <pageMargins left="0.1968503937007874" right="0.15748031496062992" top="0.39" bottom="0.4330708661417323" header="0" footer="0"/>
  <pageSetup fitToHeight="1" fitToWidth="1" horizontalDpi="300" verticalDpi="3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Mestre_Rodrigo</dc:creator>
  <cp:keywords/>
  <dc:description/>
  <cp:lastModifiedBy>PC</cp:lastModifiedBy>
  <cp:lastPrinted>2013-05-21T13:56:22Z</cp:lastPrinted>
  <dcterms:created xsi:type="dcterms:W3CDTF">2012-05-10T14:17:05Z</dcterms:created>
  <dcterms:modified xsi:type="dcterms:W3CDTF">2013-07-31T19:21:30Z</dcterms:modified>
  <cp:category/>
  <cp:version/>
  <cp:contentType/>
  <cp:contentStatus/>
</cp:coreProperties>
</file>