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EstaPasta_de_trabalho" defaultThemeVersion="124226"/>
  <bookViews>
    <workbookView xWindow="180" yWindow="2535" windowWidth="12120" windowHeight="4500" tabRatio="637" activeTab="1"/>
  </bookViews>
  <sheets>
    <sheet name="VAPT VUPT CAMPOS BELOS" sheetId="76" r:id="rId1"/>
    <sheet name="Cronogramamauro" sheetId="120" r:id="rId2"/>
  </sheets>
  <externalReferences>
    <externalReference r:id="rId5"/>
    <externalReference r:id="rId6"/>
    <externalReference r:id="rId7"/>
    <externalReference r:id="rId8"/>
  </externalReferences>
  <definedNames>
    <definedName name="\0" localSheetId="1">#REF!</definedName>
    <definedName name="\0">#REF!</definedName>
    <definedName name="_1Excel_BuiltIn_Print_Area_2_1">#REF!</definedName>
    <definedName name="_2Excel_BuiltIn_Print_Area_3_1">#REF!</definedName>
    <definedName name="_3Excel_BuiltIn_Print_Titles_2_1">#REF!</definedName>
    <definedName name="_Fill" hidden="1">#REF!</definedName>
    <definedName name="_INS01" localSheetId="1">'[1]INSUMOS'!$C$2</definedName>
    <definedName name="_INS01">'[2]INSUMOS'!$C$2</definedName>
    <definedName name="_INS02" localSheetId="1">'[1]INSUMOS'!$C$3</definedName>
    <definedName name="_INS02">'[2]INSUMOS'!$C$3</definedName>
    <definedName name="_INS03" localSheetId="1">'[1]INSUMOS'!$C$4</definedName>
    <definedName name="_INS03">'[2]INSUMOS'!$C$4</definedName>
    <definedName name="_INS04" localSheetId="1">'[1]INSUMOS'!$C$6</definedName>
    <definedName name="_INS04">'[2]INSUMOS'!$C$6</definedName>
    <definedName name="_INS05" localSheetId="1">'[3]INSUMOS'!$C$12</definedName>
    <definedName name="_INS05">'[4]INSUMOS'!$C$12</definedName>
    <definedName name="_INS06" localSheetId="1">'[3]INSUMOS'!$C$14</definedName>
    <definedName name="_INS06">'[4]INSUMOS'!$C$14</definedName>
    <definedName name="_INS07" localSheetId="1">'[1]INSUMOS'!$C$16</definedName>
    <definedName name="_INS07">'[2]INSUMOS'!$C$16</definedName>
    <definedName name="_INS08" localSheetId="1">'[1]INSUMOS'!$C$17</definedName>
    <definedName name="_INS08">'[2]INSUMOS'!$C$17</definedName>
    <definedName name="_INS09" localSheetId="1">'[1]INSUMOS'!$C$18</definedName>
    <definedName name="_INS09">'[2]INSUMOS'!$C$18</definedName>
    <definedName name="_INS10" localSheetId="1">'[1]INSUMOS'!$C$19</definedName>
    <definedName name="_INS10">'[2]INSUMOS'!$C$19</definedName>
    <definedName name="_INS11" localSheetId="1">'[3]INSUMOS'!$C$20</definedName>
    <definedName name="_INS11">'[4]INSUMOS'!$C$20</definedName>
    <definedName name="_INS12">#REF!</definedName>
    <definedName name="_INS13">#REF!</definedName>
    <definedName name="_INS14" localSheetId="1">'[1]INSUMOS'!$C$23</definedName>
    <definedName name="_INS14">'[2]INSUMOS'!$C$23</definedName>
    <definedName name="_INS15">#REF!</definedName>
    <definedName name="_INS16" localSheetId="1">'[1]INSUMOS'!$C$25</definedName>
    <definedName name="_INS16">'[2]INSUMOS'!$C$25</definedName>
    <definedName name="_INS17" localSheetId="1">'[1]INSUMOS'!$C$26</definedName>
    <definedName name="_INS17">'[2]INSUMOS'!$C$26</definedName>
    <definedName name="_INS18">#REF!</definedName>
    <definedName name="_INS19" localSheetId="1">'[1]INSUMOS'!$C$29</definedName>
    <definedName name="_INS19">'[2]INSUMOS'!$C$29</definedName>
    <definedName name="_INS20" localSheetId="1">'[1]INSUMOS'!$C$30</definedName>
    <definedName name="_INS20">'[2]INSUMOS'!$C$30</definedName>
    <definedName name="_INS21" localSheetId="1">'[1]INSUMOS'!$C$31</definedName>
    <definedName name="_INS21">'[2]INSUMOS'!$C$31</definedName>
    <definedName name="_INS22" localSheetId="1">'[1]INSUMOS'!$C$36</definedName>
    <definedName name="_INS22">'[2]INSUMOS'!$C$36</definedName>
    <definedName name="_INS23">#REF!</definedName>
    <definedName name="_INS24">#REF!</definedName>
    <definedName name="_INS25" localSheetId="1">'[1]INSUMOS'!$C$42</definedName>
    <definedName name="_INS25">'[2]INSUMOS'!$C$42</definedName>
    <definedName name="_INS26" localSheetId="1">'[1]INSUMOS'!$C$43</definedName>
    <definedName name="_INS26">'[2]INSUMOS'!$C$43</definedName>
    <definedName name="_INS27" localSheetId="1">'[1]INSUMOS'!$C$44</definedName>
    <definedName name="_INS27">'[2]INSUMOS'!$C$44</definedName>
    <definedName name="_INS28" localSheetId="1">'[1]INSUMOS'!$C$45</definedName>
    <definedName name="_INS28">'[2]INSUMOS'!$C$45</definedName>
    <definedName name="_INS29">#REF!</definedName>
    <definedName name="_INS30" localSheetId="1">'[1]INSUMOS'!$C$47</definedName>
    <definedName name="_INS30">'[2]INSUMOS'!$C$47</definedName>
    <definedName name="_INS31" localSheetId="1">'[1]INSUMOS'!$C$48</definedName>
    <definedName name="_INS31">'[2]INSUMOS'!$C$48</definedName>
    <definedName name="_INS32">#REF!</definedName>
    <definedName name="_INS33" localSheetId="1">'[3]INSUMOS'!$C$52</definedName>
    <definedName name="_INS33">'[4]INSUMOS'!$C$52</definedName>
    <definedName name="_INS34">#REF!</definedName>
    <definedName name="_INS35">#REF!</definedName>
    <definedName name="_INS36">#REF!</definedName>
    <definedName name="_INS37" localSheetId="1">'[3]INSUMOS'!$C$56</definedName>
    <definedName name="_INS37">'[4]INSUMOS'!$C$56</definedName>
    <definedName name="_INS38">#REF!</definedName>
    <definedName name="_INS39">#REF!</definedName>
    <definedName name="_INS40">#REF!</definedName>
    <definedName name="_INS41">#REF!</definedName>
    <definedName name="_INS42" localSheetId="1">'[3]INSUMOS'!$C$61</definedName>
    <definedName name="_INS42">'[4]INSUMOS'!$C$61</definedName>
    <definedName name="_INS43">#REF!</definedName>
    <definedName name="_INS44">#REF!</definedName>
    <definedName name="_INS45">#REF!</definedName>
    <definedName name="_INS46">#REF!</definedName>
    <definedName name="_INS47" localSheetId="1">'[3]INSUMOS'!$C$66</definedName>
    <definedName name="_INS47">'[4]INSUMOS'!$C$66</definedName>
    <definedName name="_INS48">#REF!</definedName>
    <definedName name="_tre3" localSheetId="1">'[1]INSUMOS'!$C$66</definedName>
    <definedName name="_tre3">'[2]INSUMOS'!$C$66</definedName>
    <definedName name="A">#REF!</definedName>
    <definedName name="AA">#REF!</definedName>
    <definedName name="_xlnm.Print_Area" localSheetId="1">'Cronogramamauro'!$A$1:$P$43</definedName>
    <definedName name="_xlnm.Print_Area" localSheetId="0">'VAPT VUPT CAMPOS BELOS'!$A$1:$H$273</definedName>
    <definedName name="er" localSheetId="1">'[1]INSUMOS'!$C$14</definedName>
    <definedName name="er">'[2]INSUMOS'!$C$14</definedName>
    <definedName name="Excel_BuiltIn__FilterDatabase_2">"$#REF!.$A$6:$G$2467"</definedName>
    <definedName name="Excel_BuiltIn__FilterDatabase_2_1">#REF!</definedName>
    <definedName name="Excel_BuiltIn_Print_Area">#REF!</definedName>
    <definedName name="Excel_BuiltIn_Print_Area_1_1_1">#REF!</definedName>
    <definedName name="Excel_BuiltIn_Print_Area_13">#REF!</definedName>
    <definedName name="Excel_BuiltIn_Print_Area_13_1">#REF!</definedName>
    <definedName name="Excel_BuiltIn_Print_Area_16">"$#REF!.$A$1:$H$233"</definedName>
    <definedName name="Excel_BuiltIn_Print_Area_17">"$#REF!.$A$1:$G$23"</definedName>
    <definedName name="Excel_BuiltIn_Print_Area_2_1">#REF!</definedName>
    <definedName name="Excel_BuiltIn_Print_Area_2_1_1">"$#REF!.$A$1:$F$2467"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9">#REF!</definedName>
    <definedName name="Excel_BuiltIn_Print_Titles_10">#REF!</definedName>
    <definedName name="Excel_BuiltIn_Print_Titles_10_1">"$BLH_QUA.$A$1:$AMJ$10"</definedName>
    <definedName name="Excel_BuiltIn_Print_Titles_11">#REF!</definedName>
    <definedName name="Excel_BuiltIn_Print_Titles_11_1">"$PA_02CD.$A$1:$AMJ$9"</definedName>
    <definedName name="Excel_BuiltIn_Print_Titles_12">#REF!</definedName>
    <definedName name="Excel_BuiltIn_Print_Titles_12_1">"$PA_02SD.$A$1:$AMJ$9"</definedName>
    <definedName name="Excel_BuiltIn_Print_Titles_13">#REF!</definedName>
    <definedName name="Excel_BuiltIn_Print_Titles_13_1">"$PA_01SD.$A$1:$AMJ$9"</definedName>
    <definedName name="Excel_BuiltIn_Print_Titles_14">"$PA_01CD.$A$1:$AMJ$9"</definedName>
    <definedName name="Excel_BuiltIn_Print_Titles_2_1">"$#REF!.$A$1:$AMJ$6"</definedName>
    <definedName name="Excel_BuiltIn_Print_Titles_3">#REF!</definedName>
    <definedName name="Excel_BuiltIn_Print_Titles_3_1">"$BLA_ADM.$A$1:$AMJ$9"</definedName>
    <definedName name="Excel_BuiltIn_Print_Titles_3_1_1">"$BLB_AU_BI.$A$1:$AMJ$1"</definedName>
    <definedName name="Excel_BuiltIn_Print_Titles_4">#REF!</definedName>
    <definedName name="Excel_BuiltIn_Print_Titles_4_1">"$BLB_AU_BI.$A$1:$AMJ$8"</definedName>
    <definedName name="Excel_BuiltIn_Print_Titles_5">#REF!</definedName>
    <definedName name="Excel_BuiltIn_Print_Titles_5_1">"$BLC_LAB.$A$1:$AMJ$8"</definedName>
    <definedName name="Excel_BuiltIn_Print_Titles_6">#REF!</definedName>
    <definedName name="Excel_BuiltIn_Print_Titles_6_1">"$BLD_PAT.$A$1:$AMJ$8"</definedName>
    <definedName name="Excel_BuiltIn_Print_Titles_7">#REF!</definedName>
    <definedName name="Excel_BuiltIn_Print_Titles_7_1">"$BLE_4SL_SAN.$A$1:$AMJ$8"</definedName>
    <definedName name="Excel_BuiltIn_Print_Titles_8">#REF!</definedName>
    <definedName name="Excel_BuiltIn_Print_Titles_8_1">"$BLF_4SL.$A$1:$AMJ$8"</definedName>
    <definedName name="Excel_BuiltIn_Print_Titles_9">#REF!</definedName>
    <definedName name="Excel_BuiltIn_Print_Titles_9_1">"$BLG_VES.$A$1:$AMJ$10"</definedName>
    <definedName name="ijol" localSheetId="1">'[1]INSUMOS'!$C$61</definedName>
    <definedName name="ijol">'[2]INSUMOS'!$C$61</definedName>
    <definedName name="INS03A" localSheetId="1">'[1]INSUMOS'!$C$5</definedName>
    <definedName name="INS03A">'[2]INSUMOS'!$C$5</definedName>
    <definedName name="INS04A" localSheetId="1">'[1]INSUMOS'!$C$7</definedName>
    <definedName name="INS04A">'[2]INSUMOS'!$C$7</definedName>
    <definedName name="INS04B" localSheetId="1">'[1]INSUMOS'!$C$8</definedName>
    <definedName name="INS04B">'[2]INSUMOS'!$C$8</definedName>
    <definedName name="INS05A">#REF!</definedName>
    <definedName name="INS06B">#REF!</definedName>
    <definedName name="INS17A" localSheetId="1">'[1]INSUMOS'!$C$27</definedName>
    <definedName name="INS17A">'[2]INSUMOS'!$C$27</definedName>
    <definedName name="INS21B">#REF!</definedName>
    <definedName name="INS21C" localSheetId="1">'[1]INSUMOS'!$C$33</definedName>
    <definedName name="INS21C">'[2]INSUMOS'!$C$33</definedName>
    <definedName name="INS21D" localSheetId="1">'[1]INSUMOS'!$C$34</definedName>
    <definedName name="INS21D">'[2]INSUMOS'!$C$34</definedName>
    <definedName name="INS21E" localSheetId="1">'[1]INSUMOS'!$C$35</definedName>
    <definedName name="INS21E">'[2]INSUMOS'!$C$35</definedName>
    <definedName name="INS24A" localSheetId="1">'[1]INSUMOS'!$C$38</definedName>
    <definedName name="INS24A">'[2]INSUMOS'!$C$38</definedName>
    <definedName name="INS24AA">#REF!</definedName>
    <definedName name="INS24BB">#REF!</definedName>
    <definedName name="INS24D" localSheetId="1">'[1]INSUMOS'!$C$39</definedName>
    <definedName name="INS24D">'[2]INSUMOS'!$C$39</definedName>
    <definedName name="INS31A">#REF!</definedName>
    <definedName name="INS31B">#REF!</definedName>
    <definedName name="INS4C" localSheetId="1">'[1]INSUMOS'!$C$9</definedName>
    <definedName name="INS4C">'[2]INSUMOS'!$C$9</definedName>
    <definedName name="INS4D">#REF!</definedName>
    <definedName name="INS4E">#REF!</definedName>
    <definedName name="lui" localSheetId="1">#REF!</definedName>
    <definedName name="lui">#REF!</definedName>
    <definedName name="opa">#REF!</definedName>
    <definedName name="XXXXXXXXXXXXX">#REF!</definedName>
    <definedName name="_xlnm.Print_Titles" localSheetId="0">'VAPT VUPT CAMPOS BELOS'!$1:$11</definedName>
  </definedNames>
  <calcPr calcId="124519"/>
</workbook>
</file>

<file path=xl/sharedStrings.xml><?xml version="1.0" encoding="utf-8"?>
<sst xmlns="http://schemas.openxmlformats.org/spreadsheetml/2006/main" count="783" uniqueCount="521">
  <si>
    <t>190102</t>
  </si>
  <si>
    <t>M</t>
  </si>
  <si>
    <t>UN</t>
  </si>
  <si>
    <t>QUANT.</t>
  </si>
  <si>
    <t>ORÇAMENTO ANALÍTICO</t>
  </si>
  <si>
    <t>CALHA DE CHAPA GALVANIZADA</t>
  </si>
  <si>
    <t>OBRA:</t>
  </si>
  <si>
    <t>LOCAL:</t>
  </si>
  <si>
    <t>DATA:</t>
  </si>
  <si>
    <t>CÓDIGO</t>
  </si>
  <si>
    <t>DESCRIÇÃO DOS SERVIÇOS</t>
  </si>
  <si>
    <t>UNID.</t>
  </si>
  <si>
    <t>P.MAT.</t>
  </si>
  <si>
    <t>P.M.O.</t>
  </si>
  <si>
    <t>P. UNIT.</t>
  </si>
  <si>
    <t>P. TOTAL</t>
  </si>
  <si>
    <t>M2</t>
  </si>
  <si>
    <t>TOTAL DO ITEM</t>
  </si>
  <si>
    <t>200101</t>
  </si>
  <si>
    <t>200499</t>
  </si>
  <si>
    <t>201307</t>
  </si>
  <si>
    <t>CUSTO TOTAL R$</t>
  </si>
  <si>
    <t>VALOR GLOBAL</t>
  </si>
  <si>
    <t>PREPARO DE CONCRETO FCK-20 C/BETONEIRA - (O.C.)</t>
  </si>
  <si>
    <t>FORMA TABUA PINHO P/FUNDACOES U=3V - (OBRAS CIVIS)</t>
  </si>
  <si>
    <t>LANCAMENTO/APLICACAO CONC.EM FUNDAÇÃO- (O.C.)</t>
  </si>
  <si>
    <t>RUFO DE CHAPA GALVANIZADA</t>
  </si>
  <si>
    <t>ESTACA A TRADO DIAM.30 CM S/FERRO</t>
  </si>
  <si>
    <t>ACO CA-60 - 5,0 MM - (OBRAS CIVIS)</t>
  </si>
  <si>
    <t>CHAPISCO COMUM</t>
  </si>
  <si>
    <t>REBOCO PAULISTA A-14 (1CALH:4ARMLC+100kgCI/M3)</t>
  </si>
  <si>
    <t>EMBOCO (1CI:4 ARML)</t>
  </si>
  <si>
    <t>230172</t>
  </si>
  <si>
    <t>261300</t>
  </si>
  <si>
    <t>EMASSAMENTO COM MASSA PVA DUAS DEMAOS</t>
  </si>
  <si>
    <t>TOTAL</t>
  </si>
  <si>
    <t>CRONOGRAMA FÍSICO-FINANCEIRO</t>
  </si>
  <si>
    <t>ITEM</t>
  </si>
  <si>
    <t>DISCRIMINAÇÃO DOS SERVIÇOS</t>
  </si>
  <si>
    <t>CONTRATO</t>
  </si>
  <si>
    <t>%</t>
  </si>
  <si>
    <t>VALOR (R$)</t>
  </si>
  <si>
    <t>1.0</t>
  </si>
  <si>
    <t>2.0</t>
  </si>
  <si>
    <t>3.0</t>
  </si>
  <si>
    <t>4.0</t>
  </si>
  <si>
    <t>6.0</t>
  </si>
  <si>
    <t>7.0</t>
  </si>
  <si>
    <t>9.0</t>
  </si>
  <si>
    <t>10.0</t>
  </si>
  <si>
    <t>11.0</t>
  </si>
  <si>
    <t>13.0</t>
  </si>
  <si>
    <t>16.0</t>
  </si>
  <si>
    <t>17.0</t>
  </si>
  <si>
    <t>18.0</t>
  </si>
  <si>
    <t>19.0</t>
  </si>
  <si>
    <t>20.0</t>
  </si>
  <si>
    <t>22.0</t>
  </si>
  <si>
    <t>SUB-TOTAL MENSAL</t>
  </si>
  <si>
    <t>ACUMULADO</t>
  </si>
  <si>
    <t>BDI</t>
  </si>
  <si>
    <t>SUB-TOTAL MENSAL C/ BDI</t>
  </si>
  <si>
    <t>ACUMULADO C/ BDI</t>
  </si>
  <si>
    <t>OBRA: CENTRO CULTURAL SESI</t>
  </si>
  <si>
    <t>ÁREA :    3.315,19 m²</t>
  </si>
  <si>
    <t>DATA :    18/09/2006</t>
  </si>
  <si>
    <r>
      <t>LOCAL: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Av. João Leite, Quadra 75, Chácara 44, Goiânia - GO</t>
    </r>
  </si>
  <si>
    <t>m2</t>
  </si>
  <si>
    <t>FERRAMENTAS</t>
  </si>
  <si>
    <t>020200</t>
  </si>
  <si>
    <t>REVESTIMENTO COM CERAMICA 20 X 20</t>
  </si>
  <si>
    <t>BARRA P/DEFICIENTE FISICO B6 PADRAO AGETOP</t>
  </si>
  <si>
    <t>PINTURA PVA LATEX 2 DEMAOS SEM SELADOR</t>
  </si>
  <si>
    <t>261307</t>
  </si>
  <si>
    <t>PINT.ESMALTE/ESQUAD.FERRO C/FUNDO ANTICOR.</t>
  </si>
  <si>
    <t>261602</t>
  </si>
  <si>
    <t>260601</t>
  </si>
  <si>
    <t>PINTURA TEXTURIZADA C/SELADOR ACRILICO</t>
  </si>
  <si>
    <t>ENGENHEIRO - (OBRAS CIVIS)</t>
  </si>
  <si>
    <t>250101</t>
  </si>
  <si>
    <t>H</t>
  </si>
  <si>
    <t>MESTRE DE OBRA - (OBRAS CIVIS)</t>
  </si>
  <si>
    <t>250102</t>
  </si>
  <si>
    <t>271500</t>
  </si>
  <si>
    <t>CAFE DA MANHA</t>
  </si>
  <si>
    <t>REF</t>
  </si>
  <si>
    <t>CANTINA - (OBRAS CIVIS)</t>
  </si>
  <si>
    <t>271502</t>
  </si>
  <si>
    <t>RF</t>
  </si>
  <si>
    <t>8.0</t>
  </si>
  <si>
    <t>021301</t>
  </si>
  <si>
    <t>PLACA DE OBRA</t>
  </si>
  <si>
    <t>TRANSPORTES-ENTULHOS EM CAMINHAO INCL.CARGA MANUAL</t>
  </si>
  <si>
    <t>220101</t>
  </si>
  <si>
    <t>LASTRO DE CONCRETO IMPERMEABILIZADO 1:3:6</t>
  </si>
  <si>
    <t>250103</t>
  </si>
  <si>
    <t>ENCARREGADO - (OBRAS CIVIS)</t>
  </si>
  <si>
    <t>BDI 24,09%</t>
  </si>
  <si>
    <t>20053</t>
  </si>
  <si>
    <t>REGULARIZAÇAO DE PISO/LAJE (1:3) e=2 CM</t>
  </si>
  <si>
    <t>Un</t>
  </si>
  <si>
    <t>170103</t>
  </si>
  <si>
    <t>PORTA LISA 80x210 C/PORTAL E ALISAR S/FERRAGENS</t>
  </si>
  <si>
    <t>261501</t>
  </si>
  <si>
    <t>EMASSAMENTO/OLEO/ESQUADRIAS MADEIRA</t>
  </si>
  <si>
    <t>261560</t>
  </si>
  <si>
    <t>PINTURA ESMALTE SINTETICO 2 DEMÃOS EM ESQ. MADEIRA</t>
  </si>
  <si>
    <t>21.0</t>
  </si>
  <si>
    <t>23.0</t>
  </si>
  <si>
    <t>1ª MÊS</t>
  </si>
  <si>
    <t>2ª MÊS</t>
  </si>
  <si>
    <t>3ª MÊS</t>
  </si>
  <si>
    <t>4ª MÊS</t>
  </si>
  <si>
    <t xml:space="preserve">OBRA: </t>
  </si>
  <si>
    <t>LOCAL:RUA 18 ESQ. COM RUA 106, Nº 235 QD. 8A, SETOR OESTE - GOIÂNIA-GO</t>
  </si>
  <si>
    <t>DATA: JUNHO/2013</t>
  </si>
  <si>
    <t xml:space="preserve">m2    </t>
  </si>
  <si>
    <t xml:space="preserve">Un    </t>
  </si>
  <si>
    <t>LIMPEZA MECANICA DE TERRENO</t>
  </si>
  <si>
    <t>TAPUME CHAPA COMP.RESINADA 6MM C/ABERT.E PORTAO</t>
  </si>
  <si>
    <t>LOCACAO DA OBRA COM CAVALETE</t>
  </si>
  <si>
    <t>CONSUMO DE AGUA</t>
  </si>
  <si>
    <t>CONSUMO DE ENERGIA ELETRICA</t>
  </si>
  <si>
    <t>ESCAVAÇAO MANUAL DE VALAS PROF.1 A 2 M</t>
  </si>
  <si>
    <t>REATERRO COM APILOAMENTO</t>
  </si>
  <si>
    <t>REATERRO COM APILOAMENTO MECÂNICO</t>
  </si>
  <si>
    <t>APILOAMENTO</t>
  </si>
  <si>
    <t>TRAÇO DE CONCRETO</t>
  </si>
  <si>
    <t>CORPO DE PROVA</t>
  </si>
  <si>
    <t>PREPARO CONCRETO 25 MPA C/BETONEIRA</t>
  </si>
  <si>
    <t>FORMA CH.COMPENSADA 12MM-VIGA/PILAR U=4V - (OBRAS CIVIS</t>
  </si>
  <si>
    <t>VASO SANITARIO (2a. LINHA)</t>
  </si>
  <si>
    <t>ANEL DE VEDAÇÃO PARA VASO SANITÁRIO</t>
  </si>
  <si>
    <t>VÁLVULA DE DESCARGA C/ACABAMENTO ANTI-VANDALISMO</t>
  </si>
  <si>
    <t>CONJUNTO DE FIXACAO P/VASO SANITARIO (PAR)</t>
  </si>
  <si>
    <t>LAVATORIO C/COLUNA</t>
  </si>
  <si>
    <t>FIXACAO P/LAVATORIO (PAR)</t>
  </si>
  <si>
    <t>CUBA INOX 56X34X17CM E=0,6MM-AÇO 304 (CUBA Nº2)</t>
  </si>
  <si>
    <t>TANQUE MARMORE/GRANITO SINTÉTICO C/UMA CUBA E 1 BATEDOR</t>
  </si>
  <si>
    <t>VALVULA P/TANQUE PVC</t>
  </si>
  <si>
    <t>CAIXA ALVENARIA P/TORNEIRA JARDIM</t>
  </si>
  <si>
    <t>TUBO SOLDAVEL PVC MARROM DIAMETRO 25 mm</t>
  </si>
  <si>
    <t>TUBO SOLDAVEL PVC MARROM DIAMETRO 32 mm</t>
  </si>
  <si>
    <t>TUBO SOLDAVEL PVC MARROM DIAMETRO 75 mm</t>
  </si>
  <si>
    <t>LUVA SOLDAVEL DIAMETRO 25 mm</t>
  </si>
  <si>
    <t>LUVA SOLDAVEL DIAMETRO 32 mm</t>
  </si>
  <si>
    <t>LUVA SOLDAVEL DIAMETRO 40 mm</t>
  </si>
  <si>
    <t>LUVA SOLDAVEL DIAMETRO 50 mm</t>
  </si>
  <si>
    <t>LUVA SOLDAVEL DIAMETRO 60 mm</t>
  </si>
  <si>
    <t>LUVA SOLDAVEL DIAMETRO 75 mm</t>
  </si>
  <si>
    <t>BUCHA DE REDUCAO SOLD.CURTO 50 X 40 mm</t>
  </si>
  <si>
    <t>BUCHA DE REDUCAO SOLD. CURTA 60 X 50 mm</t>
  </si>
  <si>
    <t>BUCHA DE REDUCAO SOLDAVEL CURTA 75 X 60 mm</t>
  </si>
  <si>
    <t>JOELHO 45 GRAUS SOLDAVEL 25 mm</t>
  </si>
  <si>
    <t>JOELHO 90 GRAUS SOLDAVEL DIAMETRO 25 MM</t>
  </si>
  <si>
    <t>TE 90 GRAUS SOLDAVEL DIAMETRO 25 mm</t>
  </si>
  <si>
    <t>TE 90 GRAUS SOLDAVEL DIAMETRO 32 mm</t>
  </si>
  <si>
    <t>TE 90 GRAUS SOLDAVEL DIAMETRO 40 mm</t>
  </si>
  <si>
    <t>TE 90 GRAUS SOLDAVEL DIAMETRO 50 mm</t>
  </si>
  <si>
    <t>TE 90 GRAUS SOLDAVEL DIMETRO 60 mm</t>
  </si>
  <si>
    <t>TE 90 GRAUS SOLDAVEL DIAMETRO 75 mm</t>
  </si>
  <si>
    <t>BUCHA DE REDUCAO LONGA DIAM. 50 X 40 MM</t>
  </si>
  <si>
    <t>CORPO CX. SIFONADA DIAM. 100 X 100 X 40/50</t>
  </si>
  <si>
    <t>PROLONGAMENTO DE CX.SIFONADA 100 MM</t>
  </si>
  <si>
    <t>GRELHA QUADRADA BRANCA DIAM. 100 MM</t>
  </si>
  <si>
    <t>KIT CAVALETE D=25MM P/HIDRÔM.1,5-3,0-5,0 M3/MURETA/CAIXA</t>
  </si>
  <si>
    <t>(CAIXA DE INSPECAO)-TAMPA CONCRETO E=5CM PARA...</t>
  </si>
  <si>
    <t>CAIXA DE GORDURA E INSPEÇÃO EM PVC/ABS 19 LITROS COM TAMPA E PORTA TAMPA E CESTO DE LIMPEZA REMOVÍVEL</t>
  </si>
  <si>
    <t>CAIXA DAGUA POLIETILENO 1000 LTS. C/TAMPA</t>
  </si>
  <si>
    <t>JOELHO 45 GRAUS DIAMETRO 40 MM</t>
  </si>
  <si>
    <t>JOELHO 45 GRAUS DIAMETRO 50 MM</t>
  </si>
  <si>
    <t>JOELHO 90 GRAUS C/ANEL 50 MM</t>
  </si>
  <si>
    <t>JOELHO 90 GRAUS DIAMETRO 40 MM</t>
  </si>
  <si>
    <t>JOELHO 90 GRAUS DIAMETRO 50 MM</t>
  </si>
  <si>
    <t>JOELHO 90 GRAUS DIAMETRO 75 MM</t>
  </si>
  <si>
    <t>JOELHO 90 GRAUS DIAMETRO 100 MM</t>
  </si>
  <si>
    <t>JUNCAO SIMPLES DIAM. 100 X 50 MM</t>
  </si>
  <si>
    <t>JUNCAO SIMPLES DIAM. 100 X 100 MM</t>
  </si>
  <si>
    <t>LUVA SIMPLES DIAMETRO 40 MM</t>
  </si>
  <si>
    <t>LUVA SIMPLES DIAMETRO 50 MM</t>
  </si>
  <si>
    <t>LUVA SIMPLES DIAM. 100 MM</t>
  </si>
  <si>
    <t>PORTA GRELHA QUADRADO P/GREL.QUADRADA DIAM. 100 MM</t>
  </si>
  <si>
    <t>REDUCAO EXCENTRICA 100 X 75 MM</t>
  </si>
  <si>
    <t>TE 90 GRAUS DIAMETRO 40 MM - ESGOTO</t>
  </si>
  <si>
    <t>TE DE INSPECAO DIAMETRO 100 X 75 MM</t>
  </si>
  <si>
    <t>TE SANITARIO DIAMETRO 50 X 50 MM</t>
  </si>
  <si>
    <t>TUBO SOLD.P/ESGOTO DIAM. 40 MM</t>
  </si>
  <si>
    <t>TUBO LEVE PVC RIGIDO DIAMETRO 150 MM</t>
  </si>
  <si>
    <t>EXTINTOR MULTI USO EM PO A B C (6 KG) - CAPACIDADE EXTINTORA 3A 20BC</t>
  </si>
  <si>
    <t>DIVISORIA DE GRANITO POLIDO</t>
  </si>
  <si>
    <t>CORTINA CANAL.14X19X19 P/SER CHEIA CONCR.ARM.0,0568M3</t>
  </si>
  <si>
    <t>IMPERMEABILIZACAO VIGAS BALDRAMES E=2,0 CM</t>
  </si>
  <si>
    <t>COBERTURA C/TELHA ONDULADA OU EQUIV.</t>
  </si>
  <si>
    <t>ESQUADRIA ALUMÍNIO NATURAL MÁXIMO AR C/FERRAGENS (M.O.FAB.INC.MAT.)</t>
  </si>
  <si>
    <t>ESCADA TIPO MARINHEIRO SEM GUARDA CORPO PADRÃO AGETOP ( H &lt;= 3M)</t>
  </si>
  <si>
    <t>VIDRO LISO 4 MM</t>
  </si>
  <si>
    <t>VIDRO TEMPERADO 10 MM</t>
  </si>
  <si>
    <t>FORRO DE GESSO SOB LAJE PREMOLDADA</t>
  </si>
  <si>
    <t>TABICA PARA FORRO DE GESSO</t>
  </si>
  <si>
    <t>SOLEIRA EM GRANITO IMPERMEABILIZADA COM CONTRAPISO (1CI:3ARML)</t>
  </si>
  <si>
    <t>FECHADURA TIPO LIVRE OCUPADO (819 IMAB/719 LA FONTE) OU EQUIV.</t>
  </si>
  <si>
    <t>CANTONEIRA PEQUENA P/DIVISORIAS</t>
  </si>
  <si>
    <t>CHAPA SUPORTE P/DIVISORIAS</t>
  </si>
  <si>
    <t>BATENTE C/ENCOSTO BORRACHA P/DIVISORIAS</t>
  </si>
  <si>
    <t>DOBRADICA C/MOLA P/PORTA/DIVISORIAS</t>
  </si>
  <si>
    <t>PARAFUSO P/FERRAGENS/DIVISORIAS</t>
  </si>
  <si>
    <t>DEMARC.QUADRA/VAGAS TINTA BOR.CLORADA</t>
  </si>
  <si>
    <t>SUPORTE PARA BANCADA EM FERRO \"T\" 1/8\" X 1 1/4\"</t>
  </si>
  <si>
    <t>BANCADA DE GRANITO C/ESPELHO</t>
  </si>
  <si>
    <t>PISO PORCELANATO ASSENTADO SOBRE ARGAMASSA DE CIMENTO E REJUNT COLANTE ADO COM CIMENTO BRANCO</t>
  </si>
  <si>
    <t>SINAPI 84203</t>
  </si>
  <si>
    <t>RODAPE EM PORCELANATO ALTURA 8CM ASSENTADO SOBRE ARGAMASSA DE CIMENTO COLANTE REJUNTADO COM CIMENTO BRANCO</t>
  </si>
  <si>
    <t>SINAPI 84208</t>
  </si>
  <si>
    <t>190201</t>
  </si>
  <si>
    <t>270210</t>
  </si>
  <si>
    <t>220920</t>
  </si>
  <si>
    <t>271608</t>
  </si>
  <si>
    <t>164</t>
  </si>
  <si>
    <t>020190</t>
  </si>
  <si>
    <t>M²</t>
  </si>
  <si>
    <t>020290</t>
  </si>
  <si>
    <t>BARRACÃO DE OBRA-PD. "A" C/INST.ELET./HID-SANIT.29,04M</t>
  </si>
  <si>
    <t>020400</t>
  </si>
  <si>
    <t>LIGAÇÃO PROVISÓRIA DE ÁGUA</t>
  </si>
  <si>
    <t>020501</t>
  </si>
  <si>
    <t>LIGAÇÃO PROVISÓRIA LUZ E FORÇA - PD. AGETOP</t>
  </si>
  <si>
    <t>020600</t>
  </si>
  <si>
    <t>020702</t>
  </si>
  <si>
    <t>021400</t>
  </si>
  <si>
    <t>M³</t>
  </si>
  <si>
    <t>021401</t>
  </si>
  <si>
    <t>KWH</t>
  </si>
  <si>
    <t>021602</t>
  </si>
  <si>
    <t xml:space="preserve">EPI/PPRA (&lt; 20 EMPREGADOS) (A&gt;=200M2) </t>
  </si>
  <si>
    <t>165</t>
  </si>
  <si>
    <t>030101</t>
  </si>
  <si>
    <t>166</t>
  </si>
  <si>
    <t>041002</t>
  </si>
  <si>
    <t>040904</t>
  </si>
  <si>
    <t>041145</t>
  </si>
  <si>
    <t>AQUISIÇÃO DE TERRA</t>
  </si>
  <si>
    <t>167</t>
  </si>
  <si>
    <t>168</t>
  </si>
  <si>
    <t>170</t>
  </si>
  <si>
    <t>169</t>
  </si>
  <si>
    <t>080503</t>
  </si>
  <si>
    <t>UNID</t>
  </si>
  <si>
    <t>080510</t>
  </si>
  <si>
    <t>080513</t>
  </si>
  <si>
    <t>TUBO PARA VÁLVULA DE DESCARGA ( CURTO 1.1/2" )</t>
  </si>
  <si>
    <t>080514</t>
  </si>
  <si>
    <t>TUBO DE LIGACAO PVC CROMADO 1.1/2" / ESPUDE - (ENTRADA)</t>
  </si>
  <si>
    <t>080517</t>
  </si>
  <si>
    <t>080520</t>
  </si>
  <si>
    <t>PAR</t>
  </si>
  <si>
    <t>080541</t>
  </si>
  <si>
    <t>080550</t>
  </si>
  <si>
    <t>080556</t>
  </si>
  <si>
    <t>LIGAÇÃO FLEXÍVEL PVC DIAM.1/2" (ENGATE)</t>
  </si>
  <si>
    <t>080561</t>
  </si>
  <si>
    <t>SIFAO P/LAVATORIO PVC DIAM.1"X1.1/2"</t>
  </si>
  <si>
    <t>080571</t>
  </si>
  <si>
    <t>TORNEIRA P/LAVATORIO DIAMETRO 1/2"-2a. LINHA</t>
  </si>
  <si>
    <t>080581</t>
  </si>
  <si>
    <t>VALVULA P/LAVATORIO PVC DIAMETRO 1"</t>
  </si>
  <si>
    <t>080587</t>
  </si>
  <si>
    <t>CUBA DE LOUÇA REDONDA DE EMBUTIR</t>
  </si>
  <si>
    <t>080656</t>
  </si>
  <si>
    <t>TORNEIRA P/PIA DIAM. 1/2" E 3/4" DE MESA - BICA MÓVEL</t>
  </si>
  <si>
    <t>080671</t>
  </si>
  <si>
    <t>SIFAO PVC P/PIA 1.1/2" X 2"</t>
  </si>
  <si>
    <t>080680</t>
  </si>
  <si>
    <t>VALVULA P/PIA TIPO AMERICANA DIAM.3.1/2" (METAL)</t>
  </si>
  <si>
    <t>080686</t>
  </si>
  <si>
    <t>080801</t>
  </si>
  <si>
    <t>080810</t>
  </si>
  <si>
    <t>TORNEIRA DE PAREDE P/TANQUE DIAM.1/2" E 3/4"</t>
  </si>
  <si>
    <t>080811</t>
  </si>
  <si>
    <t>TORNEIRA DE JARDIM C/BICO P/MANGUEIRA DIAM.1/2"</t>
  </si>
  <si>
    <t>080820</t>
  </si>
  <si>
    <t>SIFAO P/TANQUE 1" X 1.1/2" - PVC</t>
  </si>
  <si>
    <t>080831</t>
  </si>
  <si>
    <t>080845</t>
  </si>
  <si>
    <t>REGISTRO ESFERA SOLDÁVEL-32mm</t>
  </si>
  <si>
    <t>REGISTRO ESFERA SOLDÁVEL-75mm</t>
  </si>
  <si>
    <t>081003</t>
  </si>
  <si>
    <t>081004</t>
  </si>
  <si>
    <t>081005</t>
  </si>
  <si>
    <t>TUBO SOLDAVEL PVC MARROM DIAMETRO 40 mm</t>
  </si>
  <si>
    <t>081006</t>
  </si>
  <si>
    <t>TUBO SOLDAVEL PVC MARROM DIAMETRO 50 mm</t>
  </si>
  <si>
    <t>081007</t>
  </si>
  <si>
    <t>TUBO SOLDAVEL PVC MARROM DIAMETRO 60 mm</t>
  </si>
  <si>
    <t>081008</t>
  </si>
  <si>
    <t>081041</t>
  </si>
  <si>
    <t>ADAPTAD.PVC SOLD.LONGO C/FLANGES LIVRES P/CX.DAGUA 25X3/4"</t>
  </si>
  <si>
    <t>081042</t>
  </si>
  <si>
    <t>ADAPTAD.PVC SOLD.LONGO C/FLANGES LIVRES P/CX.DAGUA 32X1"</t>
  </si>
  <si>
    <t>ADAPTAD.PVC SOLD.LONGO C/FLANGES LIVRES P/CX.DAGUA 75mm</t>
  </si>
  <si>
    <t>081067</t>
  </si>
  <si>
    <t>ADAPTAD.SOLD.CURTO C/BOLSA E ROSCA P/REG.32X1"</t>
  </si>
  <si>
    <t>081102</t>
  </si>
  <si>
    <t>081103</t>
  </si>
  <si>
    <t>081104</t>
  </si>
  <si>
    <t>081105</t>
  </si>
  <si>
    <t>081106</t>
  </si>
  <si>
    <t>081107</t>
  </si>
  <si>
    <t>081164</t>
  </si>
  <si>
    <t>081165</t>
  </si>
  <si>
    <t>081166</t>
  </si>
  <si>
    <t>081302</t>
  </si>
  <si>
    <t>081321</t>
  </si>
  <si>
    <t>081322</t>
  </si>
  <si>
    <t>JOELHO 90 GRAUS SOLDAVEL DIAMETRO 32 MM</t>
  </si>
  <si>
    <t>081323</t>
  </si>
  <si>
    <t>JOELHO 90 GRAUS SOLDAVEL DIAMETRO 40 MM</t>
  </si>
  <si>
    <t>081324</t>
  </si>
  <si>
    <t>JOELHO 90 GRAUS SOLDAVEL DIAMETRO 50 MM</t>
  </si>
  <si>
    <t>081325</t>
  </si>
  <si>
    <t>JOELHO 90 GRAUS SOLDAVEL DIAMETRO 60 MM</t>
  </si>
  <si>
    <t>081326</t>
  </si>
  <si>
    <t>JOELHO 90 GRAUS SOLDAVEL DIAMETRO 75 MM</t>
  </si>
  <si>
    <t>081360</t>
  </si>
  <si>
    <t>JOELHO RED.90 GRAUS SOLD.C/BUCHA LATAO 25X1/2"</t>
  </si>
  <si>
    <t>081369</t>
  </si>
  <si>
    <t>JOELHO 90 GRAUS SOLD. C/BUCHA LATAO 25 X 3/4"</t>
  </si>
  <si>
    <t>081402</t>
  </si>
  <si>
    <t>081403</t>
  </si>
  <si>
    <t>081404</t>
  </si>
  <si>
    <t>081405</t>
  </si>
  <si>
    <t>081406</t>
  </si>
  <si>
    <t>081407</t>
  </si>
  <si>
    <t>081602</t>
  </si>
  <si>
    <t>081661</t>
  </si>
  <si>
    <t>081695</t>
  </si>
  <si>
    <t>081770</t>
  </si>
  <si>
    <t>081811</t>
  </si>
  <si>
    <t>HIDROMETRO DIAM.RAMAL = 25 MM VAZAO =1,5 A 3 M3</t>
  </si>
  <si>
    <t>081815</t>
  </si>
  <si>
    <t>081829</t>
  </si>
  <si>
    <t>081831</t>
  </si>
  <si>
    <t>(CAIXA DE INSPECAO)-ALVEN.1/2 VEZ REVEST.PARA..</t>
  </si>
  <si>
    <t>084846</t>
  </si>
  <si>
    <t>081861</t>
  </si>
  <si>
    <t>081899</t>
  </si>
  <si>
    <t>TORNEIRA BOIA DIAMETRO 1" (25 MM )</t>
  </si>
  <si>
    <t>081921</t>
  </si>
  <si>
    <t>081922</t>
  </si>
  <si>
    <t>081927</t>
  </si>
  <si>
    <t>JOELHO 90 GRAUS C/ANEL 40 mm</t>
  </si>
  <si>
    <t>081928</t>
  </si>
  <si>
    <t>081935</t>
  </si>
  <si>
    <t>081936</t>
  </si>
  <si>
    <t>081937</t>
  </si>
  <si>
    <t>081938</t>
  </si>
  <si>
    <t>JOELHO 90 GRAUS DIAMETRO 150 MM</t>
  </si>
  <si>
    <t>081973</t>
  </si>
  <si>
    <t>081975</t>
  </si>
  <si>
    <t>082001</t>
  </si>
  <si>
    <t>082002</t>
  </si>
  <si>
    <t>082004</t>
  </si>
  <si>
    <t>082053</t>
  </si>
  <si>
    <t>082102</t>
  </si>
  <si>
    <t>REDUCAO EXCENTRICA 150 X 100 MM</t>
  </si>
  <si>
    <t>082201</t>
  </si>
  <si>
    <t>082220</t>
  </si>
  <si>
    <t>0822230</t>
  </si>
  <si>
    <t>082301</t>
  </si>
  <si>
    <t>082302</t>
  </si>
  <si>
    <t>TUBO SOLD.P/ESGOTO DIAM. 50 MM</t>
  </si>
  <si>
    <t>082303</t>
  </si>
  <si>
    <t>TUBO SOLD.P/ESGOTO DIAM. 75 MM</t>
  </si>
  <si>
    <t>082304</t>
  </si>
  <si>
    <t>TUBO SOLD.P/ESGOTO DIAM. 100 MM</t>
  </si>
  <si>
    <t>082331</t>
  </si>
  <si>
    <t>085006</t>
  </si>
  <si>
    <t>172</t>
  </si>
  <si>
    <t>100160</t>
  </si>
  <si>
    <t>ALV.TIJ.FURADO 1/2 VEZ 14X29X9 -6 FUROS - ARG. (1CALH:4ARML+100KG DE CI/M3</t>
  </si>
  <si>
    <t>185</t>
  </si>
  <si>
    <t>230103</t>
  </si>
  <si>
    <t>230206</t>
  </si>
  <si>
    <t>230208</t>
  </si>
  <si>
    <t>23209</t>
  </si>
  <si>
    <t>230211</t>
  </si>
  <si>
    <t>230210</t>
  </si>
  <si>
    <t>040104</t>
  </si>
  <si>
    <t>040902</t>
  </si>
  <si>
    <t>050302</t>
  </si>
  <si>
    <t>051017</t>
  </si>
  <si>
    <t>ACO CA 50-A - 8,0 MM (5/16") - (OBRAS CIVIS)</t>
  </si>
  <si>
    <t>ACO CA-50A - 10,0 MM (3/8") - (OBRAS CIVIS)</t>
  </si>
  <si>
    <t>ACO CA 50-A - 12,5 MM (1/2") - (OBRAS CIVIS)</t>
  </si>
  <si>
    <t>052004</t>
  </si>
  <si>
    <t>052005</t>
  </si>
  <si>
    <t>052006</t>
  </si>
  <si>
    <t>052014</t>
  </si>
  <si>
    <t>KG</t>
  </si>
  <si>
    <t>051030</t>
  </si>
  <si>
    <t>051026</t>
  </si>
  <si>
    <t>051009</t>
  </si>
  <si>
    <t>060487</t>
  </si>
  <si>
    <t>ACO CA-50 - 16,0 MM (5/8") - (OBRAS CIVIS)</t>
  </si>
  <si>
    <t>ACO CA-50-A - 6,3 MM (1/4") - (OBRAS CIVIS)</t>
  </si>
  <si>
    <t>060203</t>
  </si>
  <si>
    <t>060307</t>
  </si>
  <si>
    <t>060517</t>
  </si>
  <si>
    <t>060801</t>
  </si>
  <si>
    <t>060209</t>
  </si>
  <si>
    <t>060303</t>
  </si>
  <si>
    <t>060304</t>
  </si>
  <si>
    <t>060305</t>
  </si>
  <si>
    <t>060306</t>
  </si>
  <si>
    <t>FORRO EM LAJE PRE-MOLDADA H=16cm INC.CAPEAMENTO/FERR.DISTRIB./ESCORAMENTO</t>
  </si>
  <si>
    <t>FORRO EM LAJE PRE-MOLDADA H=20cm INC.CAPEAMENTO/FERR.DISTRIB./ESCORAMENTO</t>
  </si>
  <si>
    <t>FORRO EM LAJE PRE-MOLDADA H=30cm INC.CAPEAMENTO/FERR.DISTRIB./ESCORAMENTO</t>
  </si>
  <si>
    <t>100320</t>
  </si>
  <si>
    <t>173</t>
  </si>
  <si>
    <t>174</t>
  </si>
  <si>
    <t>176</t>
  </si>
  <si>
    <t>178</t>
  </si>
  <si>
    <t>179</t>
  </si>
  <si>
    <t>180</t>
  </si>
  <si>
    <t>181</t>
  </si>
  <si>
    <t>182</t>
  </si>
  <si>
    <t>183</t>
  </si>
  <si>
    <t>184</t>
  </si>
  <si>
    <t>187</t>
  </si>
  <si>
    <t>188</t>
  </si>
  <si>
    <t>189</t>
  </si>
  <si>
    <t>120903</t>
  </si>
  <si>
    <t>121101</t>
  </si>
  <si>
    <t>140200</t>
  </si>
  <si>
    <t>EST.MAD.TELHA FIBROCIM. C/FERRAGENS</t>
  </si>
  <si>
    <t>160501</t>
  </si>
  <si>
    <t>VIGIA DE OBRAS - (NOTURNO E NO SÁBADO/DOMINGO DIURNO) - O.C.</t>
  </si>
  <si>
    <t>250110</t>
  </si>
  <si>
    <t>PLACA INAUGURACAO ACO INOXIDAVEL (60X40)</t>
  </si>
  <si>
    <t>270807</t>
  </si>
  <si>
    <t>200201</t>
  </si>
  <si>
    <t>210503</t>
  </si>
  <si>
    <t>PORCELANATO FACHADA</t>
  </si>
  <si>
    <t>MATERIAL E MÃO-DE-OBRA</t>
  </si>
  <si>
    <t>110106</t>
  </si>
  <si>
    <t>PASSEIO PROTECAO EM CONC.DESEMPEN.5 CM 1:2,5:3,5 ( INCLUSO ESPELHO DE</t>
  </si>
  <si>
    <t>30CM/ESCAVAÇÃO/REATERRO/APILOAMENTO/ATERRO INTERNO)</t>
  </si>
  <si>
    <t>220100</t>
  </si>
  <si>
    <t>201410</t>
  </si>
  <si>
    <t>160600</t>
  </si>
  <si>
    <t>160602</t>
  </si>
  <si>
    <t>210460</t>
  </si>
  <si>
    <t>100102</t>
  </si>
  <si>
    <t>ALVENARIA DE TIJOLO COMUM 1/2 VEZ (FLOREIRAS)</t>
  </si>
  <si>
    <t>230101</t>
  </si>
  <si>
    <t>FECH.(ALAV.) LAFONTE 6236 E/8766- E17 IMAB OU EQUIV</t>
  </si>
  <si>
    <t>230202</t>
  </si>
  <si>
    <t>DOBRADICA 3" X 3 1/2" CROMADA</t>
  </si>
  <si>
    <t>UM</t>
  </si>
  <si>
    <t>160502</t>
  </si>
  <si>
    <t>CUMEEIRA P/TELHA ONDULADA OU EQUIV.</t>
  </si>
  <si>
    <t>ML</t>
  </si>
  <si>
    <t>261701</t>
  </si>
  <si>
    <t>180703</t>
  </si>
  <si>
    <t>1.0-SERVICOS PRELIMINARES</t>
  </si>
  <si>
    <t>2.0-TRANSPORTES</t>
  </si>
  <si>
    <t>3.0-SERVIÇOS EM TERRA</t>
  </si>
  <si>
    <t>4.0-FUNDAÇÕES E SONDAGENS</t>
  </si>
  <si>
    <t>5.0-ESTRUTURA</t>
  </si>
  <si>
    <t>6.0-INST. ELÉT./TELEFÔNICA/CABEAMENTO ESTRUTURADO</t>
  </si>
  <si>
    <t>7.0-INSTALAÇÕES HIDRO-SANITÁRIAS</t>
  </si>
  <si>
    <t>8.0-ALVENARIAS E DIVISÓRIAS</t>
  </si>
  <si>
    <t>9.0-ALVENARIA AUTO-PORTANTE</t>
  </si>
  <si>
    <t>10.0-IMPERMEABILIZAÇÃO</t>
  </si>
  <si>
    <t>11.0-ESTRUTURA DE MADEIRA</t>
  </si>
  <si>
    <t>5.0</t>
  </si>
  <si>
    <t>14.0</t>
  </si>
  <si>
    <t>15.0</t>
  </si>
  <si>
    <t>5ª MÊS</t>
  </si>
  <si>
    <t>6ª MÊS</t>
  </si>
  <si>
    <t>12.0-COBERTURAS</t>
  </si>
  <si>
    <t>13.0-ESQUADRIAS DE MADEIRAS</t>
  </si>
  <si>
    <t>14.0-ESQUADRIAS METÁLICAS</t>
  </si>
  <si>
    <t>15.0-VIDROS</t>
  </si>
  <si>
    <t>16.0-REVESTIMENTO DE PAREDES</t>
  </si>
  <si>
    <t>17.0-FORROS</t>
  </si>
  <si>
    <t>18.0-REVESTIMENTO DE PISO</t>
  </si>
  <si>
    <t>19.0-FERRAGENS</t>
  </si>
  <si>
    <t>20.0-ADMINISTRAÇÃO</t>
  </si>
  <si>
    <t>21.0-PINTURA</t>
  </si>
  <si>
    <t>22.0-DIVERSOS</t>
  </si>
  <si>
    <t>BRISE FACHADA</t>
  </si>
  <si>
    <t>FORRO DE PVC C/ESTRUTURA METALON (MARQUISE)</t>
  </si>
  <si>
    <t>IMPERMEABILIZAÇÃO MURO DE ARRIMO COM 4 DEMÃOS DE EMULSAOASFALTICA (HIDROASFALTO</t>
  </si>
  <si>
    <t>MOLDURA TIPO "U" INVERTIDO EM ARGAMASSA COM 2CM DE ESPESSURA TIPO PINGADEIRA EM MURO/PLATIBANDA ( A PARTE VERTICAL DESCE 2,5CM)</t>
  </si>
  <si>
    <t>050250</t>
  </si>
  <si>
    <t>MARQUISE FRONTAL (ESTRUTURA METÁLICA E TELHA)</t>
  </si>
  <si>
    <t>COBERTURA COM TELHA TERMO ACÚSTICA</t>
  </si>
  <si>
    <t>TRANSPORTE DE MATERIAIS ENTRE GOIÂNIA E CAMPOS BELOS</t>
  </si>
  <si>
    <t>VIAGEM</t>
  </si>
  <si>
    <t>ESQUADRIA DE ALUMÍNIO NATURAL CORRER / VIDRO 2 FOLHAS C/FERRAGENS.(M.</t>
  </si>
  <si>
    <t>O.FAB.INC.MAT.)</t>
  </si>
  <si>
    <t>180101</t>
  </si>
  <si>
    <t>180105</t>
  </si>
  <si>
    <t>210506</t>
  </si>
  <si>
    <t>PISO ELEVADO (AUDITÓRIO)</t>
  </si>
  <si>
    <t>PEITORIL EM GRANITO</t>
  </si>
  <si>
    <t>VAPT VUPT</t>
  </si>
  <si>
    <t>RUA TEMISTOCLES ROCHA C/ RUA LARANJEIRAS-QD-15-C, LT-16A/B-SETOR AEROPORTO-CAMPOS BELOS-GO</t>
  </si>
  <si>
    <t>SETEMBRO/2013</t>
  </si>
  <si>
    <t>INSULFIME COR BRONZE LAMINADO</t>
  </si>
  <si>
    <t>PAVIMENTO INTERTRAVADO SEXTAVADO (BLOKRET) - 8 CM PRE-FABR.FCK 22</t>
  </si>
  <si>
    <t>MPA</t>
  </si>
  <si>
    <t>270503</t>
  </si>
  <si>
    <t>PORTAO EM ALUMINIO</t>
  </si>
  <si>
    <t>BARRA CONTENÇÃO DE PNEUS NAS VAGAS DE GARAGEM</t>
  </si>
  <si>
    <t>SETEMBRO/2013.</t>
  </si>
  <si>
    <t>VAPT VUPT-CAMPOS BELOS-GO</t>
  </si>
  <si>
    <t>PLANTIO GRAMA ESMERALDA PLACA C/ IRRIG., ADUBO,TERRA VEGETAL (O.C.) A&lt;11.000,00M2REVESTIMENTOS (PADRÃO AGETOP)</t>
  </si>
  <si>
    <t>considerando 6 meses de obra</t>
  </si>
  <si>
    <t>PISO PORCELANATO ANTIDERRAPANTE 60X60 CM PI-V ASSENTADO SOBRE ARGAMASSA DE CIMENTO COLANTE E REJUNTADO COM CIMENTO BRANCO ÁREA EXTERNA</t>
  </si>
  <si>
    <t>APLICAÇÃO DE ACM FACHADA FRONTAL - COR AZUL</t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</si>
</sst>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€]#\!#0.00_);[Red]\([$€]#,##0.00\)"/>
    <numFmt numFmtId="167" formatCode="#,##0.00&quot; &quot;;&quot; (&quot;#,##0.00&quot;)&quot;;&quot; -&quot;#&quot; &quot;;@&quot; &quot;"/>
    <numFmt numFmtId="168" formatCode="[$R$-416]&quot; &quot;#,##0.00;[Red]&quot;-&quot;[$R$-416]&quot; &quot;#,##0.00"/>
    <numFmt numFmtId="169" formatCode="General_)"/>
    <numFmt numFmtId="170" formatCode="#,#00"/>
    <numFmt numFmtId="171" formatCode="%#,#00"/>
    <numFmt numFmtId="172" formatCode="#.##000"/>
    <numFmt numFmtId="173" formatCode="#,"/>
    <numFmt numFmtId="174" formatCode="000000"/>
  </numFmts>
  <fonts count="46"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sz val="10"/>
      <color indexed="8"/>
      <name val="Arial1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2"/>
      <name val="Courier"/>
      <family val="3"/>
    </font>
    <font>
      <b/>
      <i/>
      <u val="single"/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"/>
      <color indexed="8"/>
      <name val="Courier"/>
      <family val="3"/>
    </font>
    <font>
      <sz val="10"/>
      <name val="Helv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10"/>
      <name val="Times New Roman"/>
      <family val="1"/>
    </font>
    <font>
      <b/>
      <sz val="16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</borders>
  <cellStyleXfs count="25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31" fillId="0" borderId="0">
      <alignment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>
      <alignment/>
      <protection/>
    </xf>
    <xf numFmtId="0" fontId="7" fillId="16" borderId="1" applyNumberFormat="0" applyAlignment="0" applyProtection="0"/>
    <xf numFmtId="0" fontId="8" fillId="17" borderId="2" applyNumberFormat="0" applyAlignment="0" applyProtection="0"/>
    <xf numFmtId="0" fontId="23" fillId="0" borderId="0">
      <alignment/>
      <protection locked="0"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31" fillId="0" borderId="0">
      <alignment/>
      <protection/>
    </xf>
    <xf numFmtId="166" fontId="11" fillId="0" borderId="0" applyFont="0" applyFill="0" applyBorder="0" applyAlignment="0" applyProtection="0"/>
    <xf numFmtId="0" fontId="3" fillId="0" borderId="0">
      <alignment/>
      <protection/>
    </xf>
    <xf numFmtId="167" fontId="24" fillId="0" borderId="0">
      <alignment/>
      <protection/>
    </xf>
    <xf numFmtId="170" fontId="23" fillId="0" borderId="0">
      <alignment/>
      <protection locked="0"/>
    </xf>
    <xf numFmtId="0" fontId="6" fillId="22" borderId="0" applyNumberFormat="0" applyBorder="0" applyAlignment="0" applyProtection="0"/>
    <xf numFmtId="0" fontId="25" fillId="0" borderId="0">
      <alignment horizontal="center"/>
      <protection/>
    </xf>
    <xf numFmtId="0" fontId="25" fillId="0" borderId="0">
      <alignment horizontal="center" textRotation="90"/>
      <protection/>
    </xf>
    <xf numFmtId="0" fontId="26" fillId="0" borderId="0" applyNumberFormat="0" applyFill="0" applyBorder="0">
      <alignment/>
      <protection locked="0"/>
    </xf>
    <xf numFmtId="0" fontId="12" fillId="3" borderId="0" applyNumberFormat="0" applyBorder="0" applyAlignment="0" applyProtection="0"/>
    <xf numFmtId="0" fontId="10" fillId="23" borderId="1" applyNumberFormat="0" applyAlignment="0" applyProtection="0"/>
    <xf numFmtId="0" fontId="9" fillId="0" borderId="3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0" fillId="26" borderId="4" applyNumberFormat="0" applyAlignment="0" applyProtection="0"/>
    <xf numFmtId="171" fontId="23" fillId="0" borderId="0">
      <alignment/>
      <protection locked="0"/>
    </xf>
    <xf numFmtId="172" fontId="23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>
      <alignment/>
      <protection/>
    </xf>
    <xf numFmtId="168" fontId="28" fillId="0" borderId="0">
      <alignment/>
      <protection/>
    </xf>
    <xf numFmtId="0" fontId="14" fillId="16" borderId="5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9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173" fontId="30" fillId="0" borderId="0">
      <alignment/>
      <protection locked="0"/>
    </xf>
    <xf numFmtId="173" fontId="30" fillId="0" borderId="0">
      <alignment/>
      <protection locked="0"/>
    </xf>
    <xf numFmtId="0" fontId="21" fillId="0" borderId="10" applyNumberFormat="0" applyFill="0" applyAlignment="0" applyProtection="0"/>
    <xf numFmtId="0" fontId="32" fillId="0" borderId="0" applyNumberFormat="0" applyFont="0" applyFill="0" applyBorder="0" applyProtection="0">
      <alignment/>
    </xf>
    <xf numFmtId="0" fontId="32" fillId="0" borderId="0" applyNumberFormat="0" applyFont="0" applyFill="0" applyBorder="0" applyProtection="0">
      <alignment/>
    </xf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165">
      <alignment/>
      <protection/>
    </xf>
    <xf numFmtId="14" fontId="35" fillId="0" borderId="11" xfId="165" applyNumberFormat="1" applyFont="1" applyBorder="1" applyAlignment="1">
      <alignment horizontal="center" vertical="center"/>
      <protection/>
    </xf>
    <xf numFmtId="0" fontId="35" fillId="0" borderId="11" xfId="165" applyFont="1" applyBorder="1" applyAlignment="1">
      <alignment horizontal="center" vertical="center"/>
      <protection/>
    </xf>
    <xf numFmtId="165" fontId="35" fillId="0" borderId="11" xfId="230" applyFont="1" applyBorder="1" applyAlignment="1">
      <alignment horizontal="center" vertical="center"/>
    </xf>
    <xf numFmtId="4" fontId="35" fillId="0" borderId="11" xfId="165" applyNumberFormat="1" applyFont="1" applyBorder="1" applyAlignment="1">
      <alignment horizontal="center" vertical="center"/>
      <protection/>
    </xf>
    <xf numFmtId="0" fontId="0" fillId="0" borderId="0" xfId="165" applyAlignment="1">
      <alignment vertical="center"/>
      <protection/>
    </xf>
    <xf numFmtId="4" fontId="0" fillId="0" borderId="0" xfId="165" applyNumberFormat="1">
      <alignment/>
      <protection/>
    </xf>
    <xf numFmtId="0" fontId="0" fillId="0" borderId="0" xfId="165" applyAlignment="1">
      <alignment wrapText="1"/>
      <protection/>
    </xf>
    <xf numFmtId="49" fontId="0" fillId="0" borderId="0" xfId="165" applyNumberFormat="1" applyAlignment="1">
      <alignment horizontal="center"/>
      <protection/>
    </xf>
    <xf numFmtId="4" fontId="34" fillId="0" borderId="0" xfId="165" applyNumberFormat="1" applyFont="1">
      <alignment/>
      <protection/>
    </xf>
    <xf numFmtId="4" fontId="34" fillId="0" borderId="0" xfId="165" applyNumberFormat="1" applyFont="1" applyAlignment="1">
      <alignment vertical="center"/>
      <protection/>
    </xf>
    <xf numFmtId="0" fontId="0" fillId="0" borderId="0" xfId="166">
      <alignment/>
      <protection/>
    </xf>
    <xf numFmtId="0" fontId="0" fillId="0" borderId="0" xfId="167">
      <alignment/>
      <protection/>
    </xf>
    <xf numFmtId="0" fontId="36" fillId="0" borderId="0" xfId="0" applyFont="1" applyAlignment="1">
      <alignment/>
    </xf>
    <xf numFmtId="0" fontId="2" fillId="0" borderId="0" xfId="0" applyFont="1" applyAlignment="1">
      <alignment/>
    </xf>
    <xf numFmtId="0" fontId="3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6" fillId="0" borderId="0" xfId="0" applyFont="1" applyBorder="1" applyAlignment="1">
      <alignment horizontal="right" indent="4"/>
    </xf>
    <xf numFmtId="0" fontId="2" fillId="0" borderId="0" xfId="0" applyFont="1" applyAlignment="1">
      <alignment horizontal="center"/>
    </xf>
    <xf numFmtId="0" fontId="36" fillId="0" borderId="0" xfId="0" applyFont="1" applyBorder="1" applyAlignment="1">
      <alignment/>
    </xf>
    <xf numFmtId="14" fontId="36" fillId="0" borderId="0" xfId="0" applyNumberFormat="1" applyFont="1" applyBorder="1" applyAlignment="1">
      <alignment horizontal="left"/>
    </xf>
    <xf numFmtId="4" fontId="2" fillId="0" borderId="0" xfId="0" applyNumberFormat="1" applyFont="1" applyAlignment="1">
      <alignment vertical="center"/>
    </xf>
    <xf numFmtId="4" fontId="2" fillId="27" borderId="11" xfId="0" applyNumberFormat="1" applyFont="1" applyFill="1" applyBorder="1" applyAlignment="1">
      <alignment horizontal="center" vertical="center"/>
    </xf>
    <xf numFmtId="0" fontId="0" fillId="0" borderId="0" xfId="165" applyFont="1">
      <alignment/>
      <protection/>
    </xf>
    <xf numFmtId="4" fontId="34" fillId="28" borderId="0" xfId="165" applyNumberFormat="1" applyFont="1" applyFill="1">
      <alignment/>
      <protection/>
    </xf>
    <xf numFmtId="4" fontId="41" fillId="0" borderId="0" xfId="165" applyNumberFormat="1" applyFont="1">
      <alignment/>
      <protection/>
    </xf>
    <xf numFmtId="0" fontId="42" fillId="0" borderId="0" xfId="0" applyFont="1" applyAlignment="1">
      <alignment/>
    </xf>
    <xf numFmtId="49" fontId="2" fillId="27" borderId="11" xfId="165" applyNumberFormat="1" applyFont="1" applyFill="1" applyBorder="1" applyAlignment="1">
      <alignment horizontal="center" vertical="center"/>
      <protection/>
    </xf>
    <xf numFmtId="0" fontId="2" fillId="27" borderId="11" xfId="165" applyFont="1" applyFill="1" applyBorder="1" applyAlignment="1">
      <alignment vertical="center" wrapText="1"/>
      <protection/>
    </xf>
    <xf numFmtId="0" fontId="2" fillId="27" borderId="11" xfId="165" applyFont="1" applyFill="1" applyBorder="1" applyAlignment="1">
      <alignment horizontal="center" vertical="center"/>
      <protection/>
    </xf>
    <xf numFmtId="2" fontId="2" fillId="27" borderId="11" xfId="165" applyNumberFormat="1" applyFont="1" applyFill="1" applyBorder="1" applyAlignment="1">
      <alignment vertical="center"/>
      <protection/>
    </xf>
    <xf numFmtId="4" fontId="2" fillId="27" borderId="11" xfId="165" applyNumberFormat="1" applyFont="1" applyFill="1" applyBorder="1" applyAlignment="1">
      <alignment vertical="center"/>
      <protection/>
    </xf>
    <xf numFmtId="165" fontId="2" fillId="27" borderId="11" xfId="230" applyFont="1" applyFill="1" applyBorder="1" applyAlignment="1">
      <alignment/>
    </xf>
    <xf numFmtId="2" fontId="2" fillId="27" borderId="11" xfId="165" applyNumberFormat="1" applyFont="1" applyFill="1" applyBorder="1" applyAlignment="1">
      <alignment vertical="center"/>
      <protection/>
    </xf>
    <xf numFmtId="4" fontId="2" fillId="27" borderId="11" xfId="165" applyNumberFormat="1" applyFont="1" applyFill="1" applyBorder="1" applyAlignment="1">
      <alignment vertical="center"/>
      <protection/>
    </xf>
    <xf numFmtId="0" fontId="36" fillId="27" borderId="11" xfId="165" applyFont="1" applyFill="1" applyBorder="1" applyAlignment="1">
      <alignment horizontal="center" vertical="center" wrapText="1"/>
      <protection/>
    </xf>
    <xf numFmtId="165" fontId="36" fillId="27" borderId="11" xfId="231" applyFont="1" applyFill="1" applyBorder="1" applyAlignment="1">
      <alignment vertical="center"/>
    </xf>
    <xf numFmtId="165" fontId="36" fillId="0" borderId="11" xfId="230" applyFont="1" applyBorder="1" applyAlignment="1">
      <alignment vertical="center"/>
    </xf>
    <xf numFmtId="49" fontId="36" fillId="27" borderId="11" xfId="165" applyNumberFormat="1" applyFont="1" applyFill="1" applyBorder="1" applyAlignment="1">
      <alignment horizontal="center" vertical="center"/>
      <protection/>
    </xf>
    <xf numFmtId="49" fontId="35" fillId="0" borderId="11" xfId="165" applyNumberFormat="1" applyFont="1" applyBorder="1" applyAlignment="1">
      <alignment horizontal="center" vertical="center"/>
      <protection/>
    </xf>
    <xf numFmtId="0" fontId="36" fillId="27" borderId="11" xfId="165" applyFont="1" applyFill="1" applyBorder="1" applyAlignment="1">
      <alignment vertical="center" wrapText="1"/>
      <protection/>
    </xf>
    <xf numFmtId="0" fontId="39" fillId="27" borderId="11" xfId="165" applyFont="1" applyFill="1" applyBorder="1" applyAlignment="1">
      <alignment vertical="center"/>
      <protection/>
    </xf>
    <xf numFmtId="4" fontId="39" fillId="27" borderId="11" xfId="165" applyNumberFormat="1" applyFont="1" applyFill="1" applyBorder="1" applyAlignment="1">
      <alignment vertical="center"/>
      <protection/>
    </xf>
    <xf numFmtId="165" fontId="39" fillId="27" borderId="11" xfId="230" applyFont="1" applyFill="1" applyBorder="1" applyAlignment="1">
      <alignment vertical="center"/>
    </xf>
    <xf numFmtId="0" fontId="2" fillId="27" borderId="11" xfId="165" applyFont="1" applyFill="1" applyBorder="1" applyAlignment="1">
      <alignment vertical="center"/>
      <protection/>
    </xf>
    <xf numFmtId="4" fontId="2" fillId="27" borderId="11" xfId="165" applyNumberFormat="1" applyFont="1" applyFill="1" applyBorder="1" applyAlignment="1">
      <alignment vertical="center"/>
      <protection/>
    </xf>
    <xf numFmtId="4" fontId="2" fillId="27" borderId="11" xfId="165" applyNumberFormat="1" applyFont="1" applyFill="1" applyBorder="1" applyAlignment="1">
      <alignment horizontal="right" vertical="center"/>
      <protection/>
    </xf>
    <xf numFmtId="0" fontId="36" fillId="27" borderId="11" xfId="165" applyFont="1" applyFill="1" applyBorder="1" applyAlignment="1">
      <alignment horizontal="center" vertical="center" wrapText="1"/>
      <protection/>
    </xf>
    <xf numFmtId="0" fontId="2" fillId="27" borderId="11" xfId="165" applyFont="1" applyFill="1" applyBorder="1" applyAlignment="1">
      <alignment horizontal="center" vertical="center"/>
      <protection/>
    </xf>
    <xf numFmtId="165" fontId="36" fillId="27" borderId="11" xfId="230" applyFont="1" applyFill="1" applyBorder="1" applyAlignment="1">
      <alignment vertical="center"/>
    </xf>
    <xf numFmtId="165" fontId="36" fillId="27" borderId="11" xfId="230" applyFont="1" applyFill="1" applyBorder="1" applyAlignment="1">
      <alignment vertical="center"/>
    </xf>
    <xf numFmtId="49" fontId="35" fillId="27" borderId="11" xfId="165" applyNumberFormat="1" applyFont="1" applyFill="1" applyBorder="1" applyAlignment="1">
      <alignment horizontal="center" vertical="center"/>
      <protection/>
    </xf>
    <xf numFmtId="0" fontId="36" fillId="27" borderId="11" xfId="165" applyFont="1" applyFill="1" applyBorder="1" applyAlignment="1">
      <alignment horizontal="left" vertical="center" wrapText="1"/>
      <protection/>
    </xf>
    <xf numFmtId="14" fontId="2" fillId="27" borderId="11" xfId="165" applyNumberFormat="1" applyFont="1" applyFill="1" applyBorder="1" applyAlignment="1">
      <alignment horizontal="left" vertical="center"/>
      <protection/>
    </xf>
    <xf numFmtId="165" fontId="2" fillId="27" borderId="11" xfId="230" applyFont="1" applyFill="1" applyBorder="1" applyAlignment="1">
      <alignment horizontal="right" vertical="center"/>
    </xf>
    <xf numFmtId="4" fontId="2" fillId="27" borderId="11" xfId="165" applyNumberFormat="1" applyFont="1" applyFill="1" applyBorder="1" applyAlignment="1">
      <alignment horizontal="right" vertical="center"/>
      <protection/>
    </xf>
    <xf numFmtId="0" fontId="2" fillId="27" borderId="11" xfId="165" applyFont="1" applyFill="1" applyBorder="1" applyAlignment="1">
      <alignment horizontal="right" vertical="center"/>
      <protection/>
    </xf>
    <xf numFmtId="165" fontId="2" fillId="27" borderId="11" xfId="230" applyFont="1" applyFill="1" applyBorder="1" applyAlignment="1">
      <alignment/>
    </xf>
    <xf numFmtId="0" fontId="2" fillId="27" borderId="11" xfId="165" applyFont="1" applyFill="1" applyBorder="1" applyAlignment="1">
      <alignment horizontal="center" vertical="center" wrapText="1"/>
      <protection/>
    </xf>
    <xf numFmtId="165" fontId="2" fillId="27" borderId="11" xfId="231" applyFont="1" applyFill="1" applyBorder="1" applyAlignment="1">
      <alignment/>
    </xf>
    <xf numFmtId="2" fontId="2" fillId="27" borderId="11" xfId="165" applyNumberFormat="1" applyFont="1" applyFill="1" applyBorder="1" applyAlignment="1">
      <alignment vertical="center"/>
      <protection/>
    </xf>
    <xf numFmtId="4" fontId="2" fillId="27" borderId="11" xfId="167" applyNumberFormat="1" applyFont="1" applyFill="1" applyBorder="1" applyAlignment="1">
      <alignment/>
      <protection/>
    </xf>
    <xf numFmtId="165" fontId="2" fillId="27" borderId="11" xfId="230" applyFont="1" applyFill="1" applyBorder="1" applyAlignment="1">
      <alignment/>
    </xf>
    <xf numFmtId="0" fontId="2" fillId="27" borderId="11" xfId="165" applyFont="1" applyFill="1" applyBorder="1" applyAlignment="1">
      <alignment horizontal="left" vertical="center" wrapText="1"/>
      <protection/>
    </xf>
    <xf numFmtId="49" fontId="39" fillId="27" borderId="11" xfId="165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Continuous" vertical="center"/>
    </xf>
    <xf numFmtId="4" fontId="2" fillId="0" borderId="11" xfId="0" applyNumberFormat="1" applyFont="1" applyBorder="1" applyAlignment="1">
      <alignment horizontal="right" vertical="center"/>
    </xf>
    <xf numFmtId="10" fontId="2" fillId="0" borderId="11" xfId="0" applyNumberFormat="1" applyFont="1" applyBorder="1" applyAlignment="1">
      <alignment horizontal="center" vertical="center"/>
    </xf>
    <xf numFmtId="4" fontId="2" fillId="29" borderId="11" xfId="0" applyNumberFormat="1" applyFont="1" applyFill="1" applyBorder="1" applyAlignment="1">
      <alignment horizontal="center" vertical="center"/>
    </xf>
    <xf numFmtId="10" fontId="2" fillId="29" borderId="11" xfId="0" applyNumberFormat="1" applyFont="1" applyFill="1" applyBorder="1" applyAlignment="1">
      <alignment horizontal="center" vertical="center"/>
    </xf>
    <xf numFmtId="10" fontId="2" fillId="27" borderId="11" xfId="0" applyNumberFormat="1" applyFont="1" applyFill="1" applyBorder="1" applyAlignment="1">
      <alignment horizontal="center" vertical="center"/>
    </xf>
    <xf numFmtId="4" fontId="43" fillId="27" borderId="11" xfId="0" applyNumberFormat="1" applyFont="1" applyFill="1" applyBorder="1" applyAlignment="1">
      <alignment horizontal="right" vertical="center"/>
    </xf>
    <xf numFmtId="10" fontId="43" fillId="27" borderId="11" xfId="0" applyNumberFormat="1" applyFont="1" applyFill="1" applyBorder="1" applyAlignment="1">
      <alignment horizontal="center" vertical="center"/>
    </xf>
    <xf numFmtId="4" fontId="43" fillId="29" borderId="11" xfId="0" applyNumberFormat="1" applyFont="1" applyFill="1" applyBorder="1" applyAlignment="1">
      <alignment horizontal="center" vertical="center"/>
    </xf>
    <xf numFmtId="10" fontId="43" fillId="29" borderId="11" xfId="0" applyNumberFormat="1" applyFont="1" applyFill="1" applyBorder="1" applyAlignment="1">
      <alignment horizontal="center" vertical="center"/>
    </xf>
    <xf numFmtId="4" fontId="43" fillId="27" borderId="11" xfId="0" applyNumberFormat="1" applyFont="1" applyFill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4" fontId="36" fillId="0" borderId="11" xfId="0" applyNumberFormat="1" applyFont="1" applyBorder="1" applyAlignment="1">
      <alignment vertical="center"/>
    </xf>
    <xf numFmtId="10" fontId="36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/>
    </xf>
    <xf numFmtId="4" fontId="36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10" fontId="36" fillId="0" borderId="11" xfId="225" applyNumberFormat="1" applyFont="1" applyBorder="1" applyAlignment="1">
      <alignment horizontal="center" vertical="center"/>
    </xf>
    <xf numFmtId="49" fontId="0" fillId="30" borderId="11" xfId="165" applyNumberFormat="1" applyFill="1" applyBorder="1" applyAlignment="1">
      <alignment horizontal="center"/>
      <protection/>
    </xf>
    <xf numFmtId="0" fontId="0" fillId="30" borderId="11" xfId="165" applyFill="1" applyBorder="1" applyAlignment="1">
      <alignment wrapText="1"/>
      <protection/>
    </xf>
    <xf numFmtId="0" fontId="0" fillId="30" borderId="11" xfId="165" applyFill="1" applyBorder="1">
      <alignment/>
      <protection/>
    </xf>
    <xf numFmtId="4" fontId="0" fillId="30" borderId="11" xfId="165" applyNumberFormat="1" applyFill="1" applyBorder="1">
      <alignment/>
      <protection/>
    </xf>
    <xf numFmtId="0" fontId="0" fillId="0" borderId="11" xfId="0" applyBorder="1" applyAlignment="1">
      <alignment/>
    </xf>
    <xf numFmtId="49" fontId="37" fillId="30" borderId="11" xfId="165" applyNumberFormat="1" applyFont="1" applyFill="1" applyBorder="1" applyAlignment="1">
      <alignment horizontal="center"/>
      <protection/>
    </xf>
    <xf numFmtId="174" fontId="37" fillId="30" borderId="11" xfId="165" applyNumberFormat="1" applyFont="1" applyFill="1" applyBorder="1" applyAlignment="1">
      <alignment/>
      <protection/>
    </xf>
    <xf numFmtId="49" fontId="38" fillId="30" borderId="11" xfId="165" applyNumberFormat="1" applyFont="1" applyFill="1" applyBorder="1" applyAlignment="1">
      <alignment horizontal="center"/>
      <protection/>
    </xf>
    <xf numFmtId="174" fontId="38" fillId="30" borderId="11" xfId="165" applyNumberFormat="1" applyFont="1" applyFill="1" applyBorder="1" applyAlignment="1">
      <alignment/>
      <protection/>
    </xf>
    <xf numFmtId="0" fontId="0" fillId="0" borderId="11" xfId="165" applyBorder="1">
      <alignment/>
      <protection/>
    </xf>
    <xf numFmtId="49" fontId="33" fillId="30" borderId="11" xfId="165" applyNumberFormat="1" applyFont="1" applyFill="1" applyBorder="1" applyAlignment="1">
      <alignment horizontal="left"/>
      <protection/>
    </xf>
    <xf numFmtId="49" fontId="2" fillId="27" borderId="11" xfId="167" applyNumberFormat="1" applyFont="1" applyFill="1" applyBorder="1" applyAlignment="1">
      <alignment horizontal="center" vertical="top"/>
      <protection/>
    </xf>
    <xf numFmtId="49" fontId="36" fillId="27" borderId="11" xfId="167" applyNumberFormat="1" applyFont="1" applyFill="1" applyBorder="1" applyAlignment="1">
      <alignment horizontal="center" vertical="top"/>
      <protection/>
    </xf>
    <xf numFmtId="49" fontId="2" fillId="27" borderId="11" xfId="165" applyNumberFormat="1" applyFont="1" applyFill="1" applyBorder="1" applyAlignment="1">
      <alignment horizontal="center" vertical="center"/>
      <protection/>
    </xf>
    <xf numFmtId="49" fontId="2" fillId="27" borderId="11" xfId="167" applyNumberFormat="1" applyFont="1" applyFill="1" applyBorder="1" applyAlignment="1">
      <alignment horizontal="center" vertical="top"/>
      <protection/>
    </xf>
    <xf numFmtId="165" fontId="2" fillId="27" borderId="11" xfId="230" applyFont="1" applyFill="1" applyBorder="1" applyAlignment="1">
      <alignment vertical="center"/>
    </xf>
    <xf numFmtId="0" fontId="2" fillId="27" borderId="11" xfId="165" applyFont="1" applyFill="1" applyBorder="1" applyAlignment="1">
      <alignment vertical="center" wrapText="1"/>
      <protection/>
    </xf>
    <xf numFmtId="0" fontId="2" fillId="27" borderId="11" xfId="165" applyFont="1" applyFill="1" applyBorder="1" applyAlignment="1">
      <alignment vertical="center"/>
      <protection/>
    </xf>
    <xf numFmtId="165" fontId="36" fillId="27" borderId="11" xfId="230" applyFont="1" applyFill="1" applyBorder="1" applyAlignment="1">
      <alignment vertical="center"/>
    </xf>
    <xf numFmtId="0" fontId="40" fillId="27" borderId="11" xfId="165" applyFont="1" applyFill="1" applyBorder="1" applyAlignment="1">
      <alignment horizontal="center" vertical="center"/>
      <protection/>
    </xf>
    <xf numFmtId="0" fontId="40" fillId="27" borderId="11" xfId="165" applyFont="1" applyFill="1" applyBorder="1" applyAlignment="1">
      <alignment vertical="center"/>
      <protection/>
    </xf>
    <xf numFmtId="4" fontId="40" fillId="27" borderId="11" xfId="165" applyNumberFormat="1" applyFont="1" applyFill="1" applyBorder="1" applyAlignment="1">
      <alignment vertical="center"/>
      <protection/>
    </xf>
    <xf numFmtId="165" fontId="40" fillId="27" borderId="11" xfId="230" applyFont="1" applyFill="1" applyBorder="1" applyAlignment="1">
      <alignment vertical="center"/>
    </xf>
    <xf numFmtId="49" fontId="43" fillId="27" borderId="11" xfId="165" applyNumberFormat="1" applyFont="1" applyFill="1" applyBorder="1" applyAlignment="1">
      <alignment horizontal="center" vertical="center"/>
      <protection/>
    </xf>
    <xf numFmtId="0" fontId="43" fillId="27" borderId="11" xfId="165" applyFont="1" applyFill="1" applyBorder="1" applyAlignment="1">
      <alignment vertical="center" wrapText="1"/>
      <protection/>
    </xf>
    <xf numFmtId="0" fontId="43" fillId="27" borderId="11" xfId="165" applyFont="1" applyFill="1" applyBorder="1" applyAlignment="1">
      <alignment horizontal="center" vertical="center"/>
      <protection/>
    </xf>
    <xf numFmtId="2" fontId="43" fillId="27" borderId="11" xfId="165" applyNumberFormat="1" applyFont="1" applyFill="1" applyBorder="1" applyAlignment="1">
      <alignment vertical="center"/>
      <protection/>
    </xf>
    <xf numFmtId="4" fontId="43" fillId="27" borderId="11" xfId="165" applyNumberFormat="1" applyFont="1" applyFill="1" applyBorder="1" applyAlignment="1">
      <alignment vertical="center"/>
      <protection/>
    </xf>
    <xf numFmtId="165" fontId="43" fillId="27" borderId="11" xfId="230" applyFont="1" applyFill="1" applyBorder="1" applyAlignment="1">
      <alignment vertical="center"/>
    </xf>
    <xf numFmtId="49" fontId="2" fillId="0" borderId="11" xfId="165" applyNumberFormat="1" applyFont="1" applyBorder="1" applyAlignment="1">
      <alignment horizontal="center" vertical="center"/>
      <protection/>
    </xf>
    <xf numFmtId="0" fontId="36" fillId="0" borderId="11" xfId="165" applyFont="1" applyBorder="1" applyAlignment="1">
      <alignment horizontal="center" vertical="center" wrapText="1"/>
      <protection/>
    </xf>
    <xf numFmtId="0" fontId="2" fillId="0" borderId="11" xfId="165" applyFont="1" applyBorder="1" applyAlignment="1">
      <alignment horizontal="center" vertical="center"/>
      <protection/>
    </xf>
    <xf numFmtId="2" fontId="2" fillId="0" borderId="11" xfId="165" applyNumberFormat="1" applyFont="1" applyBorder="1" applyAlignment="1">
      <alignment vertical="center"/>
      <protection/>
    </xf>
    <xf numFmtId="4" fontId="2" fillId="0" borderId="11" xfId="165" applyNumberFormat="1" applyFont="1" applyBorder="1" applyAlignment="1">
      <alignment vertical="center"/>
      <protection/>
    </xf>
    <xf numFmtId="165" fontId="36" fillId="0" borderId="11" xfId="230" applyFont="1" applyBorder="1" applyAlignment="1">
      <alignment vertical="center"/>
    </xf>
    <xf numFmtId="0" fontId="36" fillId="0" borderId="11" xfId="165" applyFont="1" applyBorder="1" applyAlignment="1">
      <alignment horizontal="right" vertical="center" wrapText="1"/>
      <protection/>
    </xf>
    <xf numFmtId="0" fontId="2" fillId="0" borderId="11" xfId="165" applyFont="1" applyBorder="1" applyAlignment="1">
      <alignment vertical="center"/>
      <protection/>
    </xf>
    <xf numFmtId="43" fontId="36" fillId="0" borderId="11" xfId="230" applyNumberFormat="1" applyFont="1" applyBorder="1" applyAlignment="1">
      <alignment vertical="center"/>
    </xf>
    <xf numFmtId="0" fontId="36" fillId="0" borderId="11" xfId="165" applyFont="1" applyBorder="1" applyAlignment="1">
      <alignment horizontal="right" vertical="center" wrapText="1"/>
      <protection/>
    </xf>
    <xf numFmtId="174" fontId="33" fillId="30" borderId="11" xfId="165" applyNumberFormat="1" applyFont="1" applyFill="1" applyBorder="1" applyAlignment="1">
      <alignment horizontal="center"/>
      <protection/>
    </xf>
    <xf numFmtId="0" fontId="33" fillId="30" borderId="11" xfId="165" applyFont="1" applyFill="1" applyBorder="1" applyAlignment="1">
      <alignment horizontal="left"/>
      <protection/>
    </xf>
    <xf numFmtId="49" fontId="33" fillId="30" borderId="11" xfId="165" applyNumberFormat="1" applyFont="1" applyFill="1" applyBorder="1" applyAlignment="1">
      <alignment horizontal="left"/>
      <protection/>
    </xf>
    <xf numFmtId="0" fontId="33" fillId="30" borderId="0" xfId="165" applyFont="1" applyFill="1" applyBorder="1" applyAlignment="1">
      <alignment horizontal="left"/>
      <protection/>
    </xf>
    <xf numFmtId="0" fontId="33" fillId="30" borderId="12" xfId="165" applyFont="1" applyFill="1" applyBorder="1" applyAlignment="1">
      <alignment horizontal="left"/>
      <protection/>
    </xf>
    <xf numFmtId="0" fontId="36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justify"/>
    </xf>
    <xf numFmtId="0" fontId="36" fillId="0" borderId="0" xfId="0" applyFont="1" applyBorder="1" applyAlignment="1">
      <alignment horizontal="right" indent="4"/>
    </xf>
    <xf numFmtId="0" fontId="36" fillId="16" borderId="13" xfId="0" applyFont="1" applyFill="1" applyBorder="1" applyAlignment="1">
      <alignment horizontal="center" vertical="center"/>
    </xf>
    <xf numFmtId="0" fontId="36" fillId="16" borderId="14" xfId="0" applyFont="1" applyFill="1" applyBorder="1" applyAlignment="1">
      <alignment horizontal="center" vertical="center"/>
    </xf>
    <xf numFmtId="0" fontId="36" fillId="16" borderId="15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" fontId="36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16" borderId="16" xfId="0" applyFont="1" applyFill="1" applyBorder="1" applyAlignment="1">
      <alignment horizontal="center" vertical="center" textRotation="255"/>
    </xf>
    <xf numFmtId="0" fontId="36" fillId="16" borderId="17" xfId="0" applyFont="1" applyFill="1" applyBorder="1" applyAlignment="1">
      <alignment horizontal="center" vertical="center" textRotation="255"/>
    </xf>
    <xf numFmtId="0" fontId="36" fillId="16" borderId="18" xfId="0" applyFont="1" applyFill="1" applyBorder="1" applyAlignment="1">
      <alignment horizontal="center" vertical="justify"/>
    </xf>
    <xf numFmtId="0" fontId="36" fillId="16" borderId="13" xfId="0" applyFont="1" applyFill="1" applyBorder="1" applyAlignment="1">
      <alignment horizontal="center" vertical="justify"/>
    </xf>
    <xf numFmtId="0" fontId="36" fillId="16" borderId="14" xfId="0" applyFont="1" applyFill="1" applyBorder="1" applyAlignment="1">
      <alignment horizontal="center" vertical="justify"/>
    </xf>
    <xf numFmtId="0" fontId="36" fillId="0" borderId="0" xfId="0" applyFont="1" applyBorder="1" applyAlignment="1">
      <alignment horizontal="left" indent="3"/>
    </xf>
    <xf numFmtId="0" fontId="36" fillId="16" borderId="11" xfId="0" applyFont="1" applyFill="1" applyBorder="1" applyAlignment="1">
      <alignment horizontal="center" vertical="center"/>
    </xf>
    <xf numFmtId="0" fontId="36" fillId="16" borderId="19" xfId="0" applyFont="1" applyFill="1" applyBorder="1" applyAlignment="1">
      <alignment horizontal="center" vertical="center"/>
    </xf>
    <xf numFmtId="0" fontId="36" fillId="16" borderId="20" xfId="0" applyFont="1" applyFill="1" applyBorder="1" applyAlignment="1">
      <alignment horizontal="center" vertical="center"/>
    </xf>
    <xf numFmtId="0" fontId="36" fillId="16" borderId="21" xfId="0" applyFont="1" applyFill="1" applyBorder="1" applyAlignment="1">
      <alignment horizontal="center" vertical="center"/>
    </xf>
    <xf numFmtId="0" fontId="36" fillId="16" borderId="22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16" borderId="23" xfId="0" applyFont="1" applyFill="1" applyBorder="1" applyAlignment="1">
      <alignment horizontal="center" vertical="justify"/>
    </xf>
    <xf numFmtId="0" fontId="36" fillId="16" borderId="24" xfId="0" applyFont="1" applyFill="1" applyBorder="1" applyAlignment="1">
      <alignment horizontal="center" vertical="justify"/>
    </xf>
    <xf numFmtId="14" fontId="36" fillId="0" borderId="25" xfId="0" applyNumberFormat="1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/>
    </xf>
  </cellXfs>
  <cellStyles count="2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1  Academia de Policia Memoria" xfId="20"/>
    <cellStyle name="_1  Academia de Policia Memoria_Administração  LIDERTEX" xfId="21"/>
    <cellStyle name="_1  Academia de Policia Memoria_Concreto Blocos 1,2 e 3 Cachoeira Grande" xfId="22"/>
    <cellStyle name="_1  Academia de Policia Memoria_Galpão  LIDERTEX memória" xfId="23"/>
    <cellStyle name="_1  Academia de Policia Memoria_Guarita LIDERTEX" xfId="24"/>
    <cellStyle name="_1  Academia de Policia Memoria_LIDERTEX - ORÇAMENTO E CRONOGRAMA" xfId="25"/>
    <cellStyle name="_1  Academia de Policia Memoria_PQ TECNOLÓGICO_ADITIVO N.01_ENGEBRAS_(Comentado pela Engª Mirtes)" xfId="26"/>
    <cellStyle name="_1  Academia de Policia Memoria_Refeitório  LIDERTEX" xfId="27"/>
    <cellStyle name="_Centro Comunitário de Buenolândia MEMORIA DE ALVENARIA" xfId="28"/>
    <cellStyle name="_Flex Memoria" xfId="29"/>
    <cellStyle name="_Flex Memoria_Administração  LIDERTEX" xfId="30"/>
    <cellStyle name="_Flex Memoria_Concreto Blocos 1,2 e 3 Cachoeira Grande" xfId="31"/>
    <cellStyle name="_Flex Memoria_Galpão  LIDERTEX memória" xfId="32"/>
    <cellStyle name="_Flex Memoria_Guarita LIDERTEX" xfId="33"/>
    <cellStyle name="_Flex Memoria_LIDERTEX - ORÇAMENTO E CRONOGRAMA" xfId="34"/>
    <cellStyle name="_Flex Memoria_PQ TECNOLÓGICO_ADITIVO N.01_ENGEBRAS_(Comentado pela Engª Mirtes)" xfId="35"/>
    <cellStyle name="_Flex Memoria_Refeitório  LIDERTEX" xfId="36"/>
    <cellStyle name="_Hotel Canoas" xfId="37"/>
    <cellStyle name="_Planilha alvenaria SALÃO DE EVENTOS BALNEÁRIO CACHOEIRA GRANDE" xfId="38"/>
    <cellStyle name="_Planilha para levantamento de alvenaria" xfId="39"/>
    <cellStyle name="_Planilha para levantamento de revestimento" xfId="40"/>
    <cellStyle name="_Planilha Revestimentos SALÃO DE EVENTOS BALNEÁRIO CACHOEIRA GRANDE" xfId="41"/>
    <cellStyle name="_PLANILHAS  VESTIÁRIOS CACHOEIRA GRANDE" xfId="42"/>
    <cellStyle name="_PLANILHAS GUARITA.PORTARIA BALNEÁRIO CACHOEIRA GRANDE" xfId="43"/>
    <cellStyle name="_SENAC Caldas Novas Memoria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rrafo de 5" xfId="63"/>
    <cellStyle name="Calculation" xfId="64"/>
    <cellStyle name="Célula de Verificação" xfId="65"/>
    <cellStyle name="Data" xfId="66"/>
    <cellStyle name="Accent1" xfId="67"/>
    <cellStyle name="Accent2" xfId="68"/>
    <cellStyle name="Accent3" xfId="69"/>
    <cellStyle name="Accent4" xfId="70"/>
    <cellStyle name="Accent5" xfId="71"/>
    <cellStyle name="Accent6" xfId="72"/>
    <cellStyle name="Estilo 1" xfId="73"/>
    <cellStyle name="Euro" xfId="74"/>
    <cellStyle name="Excel Built-in Normal" xfId="75"/>
    <cellStyle name="Excel_BuiltIn_Comma" xfId="76"/>
    <cellStyle name="Fixo" xfId="77"/>
    <cellStyle name="Bom" xfId="78"/>
    <cellStyle name="Heading" xfId="79"/>
    <cellStyle name="Heading1" xfId="80"/>
    <cellStyle name="Hyperlink 2" xfId="81"/>
    <cellStyle name="Bad" xfId="82"/>
    <cellStyle name="Entrada" xfId="83"/>
    <cellStyle name="Célula Vinculada" xfId="84"/>
    <cellStyle name="Moeda 2" xfId="85"/>
    <cellStyle name="Moeda 2 2" xfId="86"/>
    <cellStyle name="Moeda 3" xfId="87"/>
    <cellStyle name="Moeda 4" xfId="88"/>
    <cellStyle name="Moeda 5" xfId="89"/>
    <cellStyle name="Neutra" xfId="90"/>
    <cellStyle name="Normal 10" xfId="91"/>
    <cellStyle name="Normal 11" xfId="92"/>
    <cellStyle name="Normal 12" xfId="93"/>
    <cellStyle name="Normal 13" xfId="94"/>
    <cellStyle name="Normal 14" xfId="95"/>
    <cellStyle name="Normal 15" xfId="96"/>
    <cellStyle name="Normal 16" xfId="97"/>
    <cellStyle name="Normal 17" xfId="98"/>
    <cellStyle name="Normal 18" xfId="99"/>
    <cellStyle name="Normal 19" xfId="100"/>
    <cellStyle name="Normal 2" xfId="101"/>
    <cellStyle name="Normal 2 10" xfId="102"/>
    <cellStyle name="Normal 2 11" xfId="103"/>
    <cellStyle name="Normal 2 12" xfId="104"/>
    <cellStyle name="Normal 2 13" xfId="105"/>
    <cellStyle name="Normal 2 14" xfId="106"/>
    <cellStyle name="Normal 2 15" xfId="107"/>
    <cellStyle name="Normal 2 16" xfId="108"/>
    <cellStyle name="Normal 2 17" xfId="109"/>
    <cellStyle name="Normal 2 18" xfId="110"/>
    <cellStyle name="Normal 2 19" xfId="111"/>
    <cellStyle name="Normal 2 2" xfId="112"/>
    <cellStyle name="Normal 2 20" xfId="113"/>
    <cellStyle name="Normal 2 3" xfId="114"/>
    <cellStyle name="Normal 2 4" xfId="115"/>
    <cellStyle name="Normal 2 5" xfId="116"/>
    <cellStyle name="Normal 2 6" xfId="117"/>
    <cellStyle name="Normal 2 7" xfId="118"/>
    <cellStyle name="Normal 2 8" xfId="119"/>
    <cellStyle name="Normal 2 9" xfId="120"/>
    <cellStyle name="Normal 2_1  Academia de Policia Memoria" xfId="121"/>
    <cellStyle name="Normal 20" xfId="122"/>
    <cellStyle name="Normal 21" xfId="123"/>
    <cellStyle name="Normal 22" xfId="124"/>
    <cellStyle name="Normal 23" xfId="125"/>
    <cellStyle name="Normal 24" xfId="126"/>
    <cellStyle name="Normal 25" xfId="127"/>
    <cellStyle name="Normal 26" xfId="128"/>
    <cellStyle name="Normal 27" xfId="129"/>
    <cellStyle name="Normal 28" xfId="130"/>
    <cellStyle name="Normal 29" xfId="131"/>
    <cellStyle name="Normal 3" xfId="132"/>
    <cellStyle name="Normal 30" xfId="133"/>
    <cellStyle name="Normal 31" xfId="134"/>
    <cellStyle name="Normal 32" xfId="135"/>
    <cellStyle name="Normal 33" xfId="136"/>
    <cellStyle name="Normal 34" xfId="137"/>
    <cellStyle name="Normal 35" xfId="138"/>
    <cellStyle name="Normal 36" xfId="139"/>
    <cellStyle name="Normal 37" xfId="140"/>
    <cellStyle name="Normal 38" xfId="141"/>
    <cellStyle name="Normal 39" xfId="142"/>
    <cellStyle name="Normal 4" xfId="143"/>
    <cellStyle name="Normal 40" xfId="144"/>
    <cellStyle name="Normal 41" xfId="145"/>
    <cellStyle name="Normal 42" xfId="146"/>
    <cellStyle name="Normal 43" xfId="147"/>
    <cellStyle name="Normal 44" xfId="148"/>
    <cellStyle name="Normal 45" xfId="149"/>
    <cellStyle name="Normal 46" xfId="150"/>
    <cellStyle name="Normal 47" xfId="151"/>
    <cellStyle name="Normal 48" xfId="152"/>
    <cellStyle name="Normal 49" xfId="153"/>
    <cellStyle name="Normal 5" xfId="154"/>
    <cellStyle name="Normal 50" xfId="155"/>
    <cellStyle name="Normal 51" xfId="156"/>
    <cellStyle name="Normal 52" xfId="157"/>
    <cellStyle name="Normal 53" xfId="158"/>
    <cellStyle name="Normal 54" xfId="159"/>
    <cellStyle name="Normal 55" xfId="160"/>
    <cellStyle name="Normal 6" xfId="161"/>
    <cellStyle name="Normal 7" xfId="162"/>
    <cellStyle name="Normal 8" xfId="163"/>
    <cellStyle name="Normal 9" xfId="164"/>
    <cellStyle name="Normal_Orçamento Centro Comercial Lago das Acácias" xfId="165"/>
    <cellStyle name="Normal_Orçamento Portaria.Guarita Balneário Cachoeira Grande" xfId="166"/>
    <cellStyle name="Normal_Orçamento Vestiários Balneário Cachoeira Grande" xfId="167"/>
    <cellStyle name="Nota 10" xfId="168"/>
    <cellStyle name="Nota 11" xfId="169"/>
    <cellStyle name="Nota 12" xfId="170"/>
    <cellStyle name="Nota 13" xfId="171"/>
    <cellStyle name="Nota 14" xfId="172"/>
    <cellStyle name="Nota 15" xfId="173"/>
    <cellStyle name="Nota 16" xfId="174"/>
    <cellStyle name="Nota 17" xfId="175"/>
    <cellStyle name="Nota 18" xfId="176"/>
    <cellStyle name="Nota 19" xfId="177"/>
    <cellStyle name="Nota 2" xfId="178"/>
    <cellStyle name="Nota 20" xfId="179"/>
    <cellStyle name="Nota 21" xfId="180"/>
    <cellStyle name="Nota 22" xfId="181"/>
    <cellStyle name="Nota 23" xfId="182"/>
    <cellStyle name="Nota 24" xfId="183"/>
    <cellStyle name="Nota 25" xfId="184"/>
    <cellStyle name="Nota 26" xfId="185"/>
    <cellStyle name="Nota 27" xfId="186"/>
    <cellStyle name="Nota 28" xfId="187"/>
    <cellStyle name="Nota 29" xfId="188"/>
    <cellStyle name="Nota 3" xfId="189"/>
    <cellStyle name="Nota 30" xfId="190"/>
    <cellStyle name="Nota 31" xfId="191"/>
    <cellStyle name="Nota 32" xfId="192"/>
    <cellStyle name="Nota 33" xfId="193"/>
    <cellStyle name="Nota 34" xfId="194"/>
    <cellStyle name="Nota 35" xfId="195"/>
    <cellStyle name="Nota 36" xfId="196"/>
    <cellStyle name="Nota 37" xfId="197"/>
    <cellStyle name="Nota 38" xfId="198"/>
    <cellStyle name="Nota 39" xfId="199"/>
    <cellStyle name="Nota 4" xfId="200"/>
    <cellStyle name="Nota 40" xfId="201"/>
    <cellStyle name="Nota 41" xfId="202"/>
    <cellStyle name="Nota 42" xfId="203"/>
    <cellStyle name="Nota 43" xfId="204"/>
    <cellStyle name="Nota 44" xfId="205"/>
    <cellStyle name="Nota 45" xfId="206"/>
    <cellStyle name="Nota 46" xfId="207"/>
    <cellStyle name="Nota 47" xfId="208"/>
    <cellStyle name="Nota 48" xfId="209"/>
    <cellStyle name="Nota 49" xfId="210"/>
    <cellStyle name="Nota 5" xfId="211"/>
    <cellStyle name="Nota 50" xfId="212"/>
    <cellStyle name="Nota 51" xfId="213"/>
    <cellStyle name="Nota 52" xfId="214"/>
    <cellStyle name="Nota 53" xfId="215"/>
    <cellStyle name="Nota 54" xfId="216"/>
    <cellStyle name="Nota 55" xfId="217"/>
    <cellStyle name="Nota 6" xfId="218"/>
    <cellStyle name="Nota 7" xfId="219"/>
    <cellStyle name="Nota 8" xfId="220"/>
    <cellStyle name="Nota 9" xfId="221"/>
    <cellStyle name="Nota" xfId="222"/>
    <cellStyle name="Percentual" xfId="223"/>
    <cellStyle name="Ponto" xfId="224"/>
    <cellStyle name="Porcentagem" xfId="225"/>
    <cellStyle name="Porcentagem 2" xfId="226"/>
    <cellStyle name="Result" xfId="227"/>
    <cellStyle name="Result2" xfId="228"/>
    <cellStyle name="Output" xfId="229"/>
    <cellStyle name="Separador de milhares" xfId="230"/>
    <cellStyle name="Separador de milhares 2" xfId="231"/>
    <cellStyle name="Separador de milhares 2 2" xfId="232"/>
    <cellStyle name="Separador de milhares 3" xfId="233"/>
    <cellStyle name="Separador de milhares 3 2" xfId="234"/>
    <cellStyle name="Separador de milhares 4" xfId="235"/>
    <cellStyle name="Separador de milhares 5" xfId="236"/>
    <cellStyle name="Separador de milhares 6" xfId="237"/>
    <cellStyle name="Separador de milhares 7" xfId="238"/>
    <cellStyle name="Separador de milhares 8" xfId="239"/>
    <cellStyle name="Explanatory Text" xfId="240"/>
    <cellStyle name="Title" xfId="241"/>
    <cellStyle name="Heading 1" xfId="242"/>
    <cellStyle name="Título 1 1" xfId="243"/>
    <cellStyle name="Heading 2" xfId="244"/>
    <cellStyle name="Heading 3" xfId="245"/>
    <cellStyle name="Heading 4" xfId="246"/>
    <cellStyle name="Titulo1" xfId="247"/>
    <cellStyle name="Titulo2" xfId="248"/>
    <cellStyle name="Total" xfId="249"/>
    <cellStyle name="UN" xfId="250"/>
    <cellStyle name="UN." xfId="251"/>
    <cellStyle name="Vírgula 2" xfId="252"/>
    <cellStyle name="Texto de Aviso" xfId="2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2619375</xdr:colOff>
      <xdr:row>44</xdr:row>
      <xdr:rowOff>0</xdr:rowOff>
    </xdr:from>
    <xdr:ext cx="180975" cy="266700"/>
    <xdr:sp macro="" textlink="">
      <xdr:nvSpPr>
        <xdr:cNvPr id="3" name="CaixaDeTexto 2"/>
        <xdr:cNvSpPr txBox="1"/>
      </xdr:nvSpPr>
      <xdr:spPr>
        <a:xfrm>
          <a:off x="3333750" y="730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2619375</xdr:colOff>
      <xdr:row>48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3333750" y="795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1</xdr:col>
      <xdr:colOff>285750</xdr:colOff>
      <xdr:row>0</xdr:row>
      <xdr:rowOff>142875</xdr:rowOff>
    </xdr:from>
    <xdr:to>
      <xdr:col>5</xdr:col>
      <xdr:colOff>476250</xdr:colOff>
      <xdr:row>5</xdr:row>
      <xdr:rowOff>114300</xdr:rowOff>
    </xdr:to>
    <xdr:pic>
      <xdr:nvPicPr>
        <xdr:cNvPr id="103941" name="Picture 1129" descr="logo-agdr-jun-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00125" y="142875"/>
          <a:ext cx="5172075" cy="85725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2619375</xdr:colOff>
      <xdr:row>55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3333750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133350</xdr:rowOff>
    </xdr:from>
    <xdr:to>
      <xdr:col>12</xdr:col>
      <xdr:colOff>381000</xdr:colOff>
      <xdr:row>6</xdr:row>
      <xdr:rowOff>133350</xdr:rowOff>
    </xdr:to>
    <xdr:pic>
      <xdr:nvPicPr>
        <xdr:cNvPr id="104467" name="Picture 1129" descr="logo-agdr-jun-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42950" y="133350"/>
          <a:ext cx="7620000" cy="9525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1952625</xdr:colOff>
      <xdr:row>19</xdr:row>
      <xdr:rowOff>0</xdr:rowOff>
    </xdr:from>
    <xdr:ext cx="171450" cy="266700"/>
    <xdr:sp macro="" textlink="">
      <xdr:nvSpPr>
        <xdr:cNvPr id="3" name="CaixaDeTexto 2"/>
        <xdr:cNvSpPr txBox="1"/>
      </xdr:nvSpPr>
      <xdr:spPr>
        <a:xfrm>
          <a:off x="2295525" y="36385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GEBRAS\UFG-Pq.Tecnol&#243;gico\AR%20CONDICIONADO\AR%20CONDICIONADO%20PLANILHA%20ORCAMENTA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o%20Luiz\Meus%20documentos\Downloads\ENGEBRAS\UFG-Pq.Tecnol&#243;gico\AR%20CONDICIONADO\AR%20CONDICIONADO%20PLANILHA%20ORCAMENTA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NGEBRAS\UFG-Pq.Tecnol&#243;gico\eletrico\HVAC_PQ_TEC_LABORATORIOS__PLANILHA_ORCAMENTARIA_11_10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o%20Luiz\Meus%20documentos\Downloads\ENGEBRAS\UFG-Pq.Tecnol&#243;gico\eletrico\HVAC_PQ_TEC_LABORATORIOS__PLANILHA_ORCAMENTARIA_11_10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/>
      <sheetData sheetId="1"/>
      <sheetData sheetId="2"/>
      <sheetData sheetId="3"/>
      <sheetData sheetId="4">
        <row r="2">
          <cell r="C2">
            <v>0.1</v>
          </cell>
        </row>
        <row r="3">
          <cell r="C3">
            <v>0.05</v>
          </cell>
        </row>
        <row r="4">
          <cell r="C4">
            <v>0.92</v>
          </cell>
        </row>
        <row r="5">
          <cell r="C5">
            <v>0.92</v>
          </cell>
        </row>
        <row r="6">
          <cell r="C6">
            <v>1.1</v>
          </cell>
        </row>
        <row r="7">
          <cell r="C7">
            <v>1.1</v>
          </cell>
        </row>
        <row r="8">
          <cell r="C8">
            <v>1.1</v>
          </cell>
        </row>
        <row r="9">
          <cell r="C9">
            <v>1.2</v>
          </cell>
        </row>
        <row r="14">
          <cell r="C14">
            <v>0.1</v>
          </cell>
        </row>
        <row r="16">
          <cell r="C16">
            <v>56</v>
          </cell>
        </row>
        <row r="17">
          <cell r="C17">
            <v>15.68</v>
          </cell>
        </row>
        <row r="18">
          <cell r="C18">
            <v>9.3</v>
          </cell>
        </row>
        <row r="19">
          <cell r="C19">
            <v>1.82</v>
          </cell>
        </row>
        <row r="23">
          <cell r="C23">
            <v>1.74</v>
          </cell>
        </row>
        <row r="25">
          <cell r="C25">
            <v>0.72</v>
          </cell>
        </row>
        <row r="26">
          <cell r="C26">
            <v>2.48</v>
          </cell>
        </row>
        <row r="27">
          <cell r="C27">
            <v>2.58</v>
          </cell>
        </row>
        <row r="29">
          <cell r="C29">
            <v>2.74</v>
          </cell>
        </row>
        <row r="30">
          <cell r="C30">
            <v>2.86</v>
          </cell>
        </row>
        <row r="31">
          <cell r="C31">
            <v>3.38</v>
          </cell>
        </row>
        <row r="33">
          <cell r="C33">
            <v>3.8</v>
          </cell>
        </row>
        <row r="34">
          <cell r="C34">
            <v>4.34</v>
          </cell>
        </row>
        <row r="35">
          <cell r="C35">
            <v>7.15</v>
          </cell>
        </row>
        <row r="36">
          <cell r="C36">
            <v>7.79</v>
          </cell>
        </row>
        <row r="38">
          <cell r="C38">
            <v>9.18</v>
          </cell>
        </row>
        <row r="39">
          <cell r="C39">
            <v>11.17</v>
          </cell>
        </row>
        <row r="42">
          <cell r="C42">
            <v>5.01795</v>
          </cell>
        </row>
        <row r="43">
          <cell r="C43">
            <v>7.245</v>
          </cell>
        </row>
        <row r="44">
          <cell r="C44">
            <v>9.475200000000001</v>
          </cell>
        </row>
        <row r="45">
          <cell r="C45">
            <v>13.16385</v>
          </cell>
        </row>
        <row r="47">
          <cell r="C47">
            <v>18.774</v>
          </cell>
        </row>
        <row r="48">
          <cell r="C48">
            <v>37.90395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/>
      <sheetData sheetId="1"/>
      <sheetData sheetId="2"/>
      <sheetData sheetId="3"/>
      <sheetData sheetId="4">
        <row r="2">
          <cell r="C2">
            <v>0.1</v>
          </cell>
        </row>
        <row r="3">
          <cell r="C3">
            <v>0.05</v>
          </cell>
        </row>
        <row r="4">
          <cell r="C4">
            <v>0.92</v>
          </cell>
        </row>
        <row r="5">
          <cell r="C5">
            <v>0.92</v>
          </cell>
        </row>
        <row r="6">
          <cell r="C6">
            <v>1.1</v>
          </cell>
        </row>
        <row r="7">
          <cell r="C7">
            <v>1.1</v>
          </cell>
        </row>
        <row r="8">
          <cell r="C8">
            <v>1.1</v>
          </cell>
        </row>
        <row r="9">
          <cell r="C9">
            <v>1.2</v>
          </cell>
        </row>
        <row r="14">
          <cell r="C14">
            <v>0.1</v>
          </cell>
        </row>
        <row r="16">
          <cell r="C16">
            <v>56</v>
          </cell>
        </row>
        <row r="17">
          <cell r="C17">
            <v>15.68</v>
          </cell>
        </row>
        <row r="18">
          <cell r="C18">
            <v>9.3</v>
          </cell>
        </row>
        <row r="19">
          <cell r="C19">
            <v>1.82</v>
          </cell>
        </row>
        <row r="23">
          <cell r="C23">
            <v>1.74</v>
          </cell>
        </row>
        <row r="25">
          <cell r="C25">
            <v>0.72</v>
          </cell>
        </row>
        <row r="26">
          <cell r="C26">
            <v>2.48</v>
          </cell>
        </row>
        <row r="27">
          <cell r="C27">
            <v>2.58</v>
          </cell>
        </row>
        <row r="29">
          <cell r="C29">
            <v>2.74</v>
          </cell>
        </row>
        <row r="30">
          <cell r="C30">
            <v>2.86</v>
          </cell>
        </row>
        <row r="31">
          <cell r="C31">
            <v>3.38</v>
          </cell>
        </row>
        <row r="33">
          <cell r="C33">
            <v>3.8</v>
          </cell>
        </row>
        <row r="34">
          <cell r="C34">
            <v>4.34</v>
          </cell>
        </row>
        <row r="35">
          <cell r="C35">
            <v>7.15</v>
          </cell>
        </row>
        <row r="36">
          <cell r="C36">
            <v>7.79</v>
          </cell>
        </row>
        <row r="38">
          <cell r="C38">
            <v>9.18</v>
          </cell>
        </row>
        <row r="39">
          <cell r="C39">
            <v>11.17</v>
          </cell>
        </row>
        <row r="42">
          <cell r="C42">
            <v>5.01795</v>
          </cell>
        </row>
        <row r="43">
          <cell r="C43">
            <v>7.245</v>
          </cell>
        </row>
        <row r="44">
          <cell r="C44">
            <v>9.475200000000001</v>
          </cell>
        </row>
        <row r="45">
          <cell r="C45">
            <v>13.16385</v>
          </cell>
        </row>
        <row r="47">
          <cell r="C47">
            <v>18.774</v>
          </cell>
        </row>
        <row r="48">
          <cell r="C48">
            <v>37.90395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C12">
            <v>0.1</v>
          </cell>
        </row>
        <row r="14">
          <cell r="C14">
            <v>0.1</v>
          </cell>
        </row>
        <row r="20">
          <cell r="C20">
            <v>12.5</v>
          </cell>
        </row>
        <row r="52">
          <cell r="C52">
            <v>4.54</v>
          </cell>
        </row>
        <row r="56">
          <cell r="C56">
            <v>2.23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C12">
            <v>0.1</v>
          </cell>
        </row>
        <row r="14">
          <cell r="C14">
            <v>0.1</v>
          </cell>
        </row>
        <row r="20">
          <cell r="C20">
            <v>12.5</v>
          </cell>
        </row>
        <row r="52">
          <cell r="C52">
            <v>4.54</v>
          </cell>
        </row>
        <row r="56">
          <cell r="C56">
            <v>2.23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78"/>
  <sheetViews>
    <sheetView view="pageBreakPreview" zoomScale="130" zoomScaleSheetLayoutView="130" workbookViewId="0" topLeftCell="A259">
      <selection activeCell="J268" sqref="J268"/>
    </sheetView>
  </sheetViews>
  <sheetFormatPr defaultColWidth="9.140625" defaultRowHeight="12.75"/>
  <cols>
    <col min="1" max="1" width="10.7109375" style="9" customWidth="1"/>
    <col min="2" max="2" width="49.140625" style="8" customWidth="1"/>
    <col min="3" max="3" width="6.7109375" style="1" customWidth="1"/>
    <col min="4" max="4" width="9.8515625" style="1" customWidth="1"/>
    <col min="5" max="5" width="9.00390625" style="7" customWidth="1"/>
    <col min="6" max="6" width="8.28125" style="7" customWidth="1"/>
    <col min="7" max="7" width="8.8515625" style="7" customWidth="1"/>
    <col min="8" max="8" width="11.421875" style="1" customWidth="1"/>
    <col min="9" max="9" width="9.140625" style="10" customWidth="1"/>
    <col min="10" max="16384" width="9.140625" style="1" customWidth="1"/>
  </cols>
  <sheetData>
    <row r="1" spans="1:8" ht="12.75">
      <c r="A1" s="90"/>
      <c r="B1" s="91"/>
      <c r="C1" s="92"/>
      <c r="D1" s="92"/>
      <c r="E1" s="93"/>
      <c r="F1" s="93"/>
      <c r="G1" s="93"/>
      <c r="H1" s="92"/>
    </row>
    <row r="2" spans="1:8" ht="12.75">
      <c r="A2" s="90"/>
      <c r="B2" s="94"/>
      <c r="C2" s="92"/>
      <c r="D2" s="92"/>
      <c r="E2" s="93"/>
      <c r="F2" s="93"/>
      <c r="G2" s="93"/>
      <c r="H2" s="92"/>
    </row>
    <row r="3" spans="1:9" ht="12" customHeight="1">
      <c r="A3" s="95"/>
      <c r="B3" s="96"/>
      <c r="C3" s="96"/>
      <c r="D3" s="96"/>
      <c r="E3" s="96"/>
      <c r="F3" s="96"/>
      <c r="G3" s="96"/>
      <c r="H3" s="92"/>
      <c r="I3" s="10" t="s">
        <v>518</v>
      </c>
    </row>
    <row r="4" spans="1:8" ht="19.5" customHeight="1">
      <c r="A4" s="97"/>
      <c r="B4" s="98"/>
      <c r="C4" s="99"/>
      <c r="D4" s="98"/>
      <c r="E4" s="98"/>
      <c r="F4" s="98"/>
      <c r="G4" s="98"/>
      <c r="H4" s="98"/>
    </row>
    <row r="5" spans="1:8" ht="12.75" customHeight="1">
      <c r="A5" s="97"/>
      <c r="B5" s="98"/>
      <c r="C5" s="99"/>
      <c r="D5" s="98"/>
      <c r="E5" s="98"/>
      <c r="F5" s="98"/>
      <c r="G5" s="98"/>
      <c r="H5" s="98"/>
    </row>
    <row r="6" spans="1:8" ht="12.75" customHeight="1">
      <c r="A6" s="97"/>
      <c r="B6" s="98"/>
      <c r="C6" s="99"/>
      <c r="D6" s="98"/>
      <c r="E6" s="98"/>
      <c r="F6" s="98"/>
      <c r="G6" s="98"/>
      <c r="H6" s="98"/>
    </row>
    <row r="7" spans="1:8" ht="12.75">
      <c r="A7" s="100" t="s">
        <v>6</v>
      </c>
      <c r="B7" s="130" t="s">
        <v>506</v>
      </c>
      <c r="C7" s="130"/>
      <c r="D7" s="130"/>
      <c r="E7" s="130"/>
      <c r="F7" s="130"/>
      <c r="G7" s="130"/>
      <c r="H7" s="130"/>
    </row>
    <row r="8" spans="1:8" ht="12.75">
      <c r="A8" s="100" t="s">
        <v>7</v>
      </c>
      <c r="B8" s="130" t="s">
        <v>507</v>
      </c>
      <c r="C8" s="130"/>
      <c r="D8" s="130"/>
      <c r="E8" s="130"/>
      <c r="F8" s="130"/>
      <c r="G8" s="130"/>
      <c r="H8" s="130"/>
    </row>
    <row r="9" spans="1:8" ht="12.75">
      <c r="A9" s="100" t="s">
        <v>8</v>
      </c>
      <c r="B9" s="131" t="s">
        <v>508</v>
      </c>
      <c r="C9" s="131"/>
      <c r="D9" s="131"/>
      <c r="E9" s="131"/>
      <c r="F9" s="131"/>
      <c r="G9" s="131"/>
      <c r="H9" s="131"/>
    </row>
    <row r="10" spans="1:8" ht="12.75">
      <c r="A10" s="129" t="s">
        <v>4</v>
      </c>
      <c r="B10" s="129"/>
      <c r="C10" s="129"/>
      <c r="D10" s="129"/>
      <c r="E10" s="129"/>
      <c r="F10" s="129"/>
      <c r="G10" s="129"/>
      <c r="H10" s="129"/>
    </row>
    <row r="11" spans="1:8" ht="18" customHeight="1">
      <c r="A11" s="45" t="s">
        <v>9</v>
      </c>
      <c r="B11" s="2" t="s">
        <v>10</v>
      </c>
      <c r="C11" s="3" t="s">
        <v>11</v>
      </c>
      <c r="D11" s="4" t="s">
        <v>3</v>
      </c>
      <c r="E11" s="5" t="s">
        <v>12</v>
      </c>
      <c r="F11" s="5" t="s">
        <v>13</v>
      </c>
      <c r="G11" s="3" t="s">
        <v>14</v>
      </c>
      <c r="H11" s="3" t="s">
        <v>15</v>
      </c>
    </row>
    <row r="12" spans="1:9" s="6" customFormat="1" ht="12.75">
      <c r="A12" s="44" t="s">
        <v>217</v>
      </c>
      <c r="B12" s="46" t="s">
        <v>463</v>
      </c>
      <c r="C12" s="47"/>
      <c r="D12" s="47"/>
      <c r="E12" s="48"/>
      <c r="F12" s="48"/>
      <c r="G12" s="48"/>
      <c r="H12" s="49"/>
      <c r="I12" s="11"/>
    </row>
    <row r="13" spans="1:9" s="6" customFormat="1" ht="12.75">
      <c r="A13" s="33" t="s">
        <v>218</v>
      </c>
      <c r="B13" s="59" t="s">
        <v>118</v>
      </c>
      <c r="C13" s="35" t="s">
        <v>219</v>
      </c>
      <c r="D13" s="60">
        <v>2395.17</v>
      </c>
      <c r="E13" s="61">
        <v>0.18</v>
      </c>
      <c r="F13" s="61">
        <v>0</v>
      </c>
      <c r="G13" s="62">
        <v>0.18</v>
      </c>
      <c r="H13" s="63">
        <f aca="true" t="shared" si="0" ref="H13:H23">G13*D13</f>
        <v>431.1306</v>
      </c>
      <c r="I13" s="11"/>
    </row>
    <row r="14" spans="1:8" ht="12.75">
      <c r="A14" s="33" t="s">
        <v>69</v>
      </c>
      <c r="B14" s="34" t="s">
        <v>68</v>
      </c>
      <c r="C14" s="35" t="s">
        <v>219</v>
      </c>
      <c r="D14" s="36">
        <v>785.27</v>
      </c>
      <c r="E14" s="37">
        <v>1.23</v>
      </c>
      <c r="F14" s="37">
        <v>0</v>
      </c>
      <c r="G14" s="37">
        <v>1.23</v>
      </c>
      <c r="H14" s="38">
        <f t="shared" si="0"/>
        <v>965.8820999999999</v>
      </c>
    </row>
    <row r="15" spans="1:8" ht="12.75">
      <c r="A15" s="33" t="s">
        <v>220</v>
      </c>
      <c r="B15" s="34" t="s">
        <v>221</v>
      </c>
      <c r="C15" s="35" t="s">
        <v>11</v>
      </c>
      <c r="D15" s="36">
        <v>1</v>
      </c>
      <c r="E15" s="37">
        <v>4764.25</v>
      </c>
      <c r="F15" s="37">
        <v>1319.76</v>
      </c>
      <c r="G15" s="37">
        <v>6084.01</v>
      </c>
      <c r="H15" s="38">
        <f t="shared" si="0"/>
        <v>6084.01</v>
      </c>
    </row>
    <row r="16" spans="1:8" ht="12.75">
      <c r="A16" s="33" t="s">
        <v>90</v>
      </c>
      <c r="B16" s="34" t="s">
        <v>91</v>
      </c>
      <c r="C16" s="35" t="s">
        <v>219</v>
      </c>
      <c r="D16" s="36">
        <v>18</v>
      </c>
      <c r="E16" s="37">
        <v>126.61</v>
      </c>
      <c r="F16" s="37">
        <v>9.77</v>
      </c>
      <c r="G16" s="37">
        <v>136.38</v>
      </c>
      <c r="H16" s="38">
        <f t="shared" si="0"/>
        <v>2454.84</v>
      </c>
    </row>
    <row r="17" spans="1:8" ht="12.75">
      <c r="A17" s="33" t="s">
        <v>222</v>
      </c>
      <c r="B17" s="34" t="s">
        <v>223</v>
      </c>
      <c r="C17" s="35" t="s">
        <v>11</v>
      </c>
      <c r="D17" s="36">
        <v>1</v>
      </c>
      <c r="E17" s="37">
        <v>651.31</v>
      </c>
      <c r="F17" s="37">
        <v>1306.98</v>
      </c>
      <c r="G17" s="37">
        <v>1958.29</v>
      </c>
      <c r="H17" s="38">
        <f t="shared" si="0"/>
        <v>1958.29</v>
      </c>
    </row>
    <row r="18" spans="1:8" ht="12.75">
      <c r="A18" s="33" t="s">
        <v>224</v>
      </c>
      <c r="B18" s="34" t="s">
        <v>225</v>
      </c>
      <c r="C18" s="35" t="s">
        <v>11</v>
      </c>
      <c r="D18" s="36">
        <v>1</v>
      </c>
      <c r="E18" s="37">
        <v>1872.29</v>
      </c>
      <c r="F18" s="37">
        <v>471.26</v>
      </c>
      <c r="G18" s="37">
        <v>2343.55</v>
      </c>
      <c r="H18" s="38">
        <f t="shared" si="0"/>
        <v>2343.55</v>
      </c>
    </row>
    <row r="19" spans="1:8" ht="12.75">
      <c r="A19" s="33" t="s">
        <v>226</v>
      </c>
      <c r="B19" s="34" t="s">
        <v>119</v>
      </c>
      <c r="C19" s="35" t="s">
        <v>219</v>
      </c>
      <c r="D19" s="36">
        <v>99.79</v>
      </c>
      <c r="E19" s="37">
        <v>24.78</v>
      </c>
      <c r="F19" s="37">
        <v>14.67</v>
      </c>
      <c r="G19" s="37">
        <v>39.45</v>
      </c>
      <c r="H19" s="38">
        <f t="shared" si="0"/>
        <v>3936.7155000000007</v>
      </c>
    </row>
    <row r="20" spans="1:8" ht="12.75">
      <c r="A20" s="33" t="s">
        <v>227</v>
      </c>
      <c r="B20" s="34" t="s">
        <v>120</v>
      </c>
      <c r="C20" s="35" t="s">
        <v>219</v>
      </c>
      <c r="D20" s="36">
        <v>785.27</v>
      </c>
      <c r="E20" s="37">
        <v>2.62</v>
      </c>
      <c r="F20" s="37">
        <v>1.47</v>
      </c>
      <c r="G20" s="37">
        <v>4.09</v>
      </c>
      <c r="H20" s="38">
        <f t="shared" si="0"/>
        <v>3211.7542999999996</v>
      </c>
    </row>
    <row r="21" spans="1:8" ht="12.75">
      <c r="A21" s="33" t="s">
        <v>228</v>
      </c>
      <c r="B21" s="34" t="s">
        <v>121</v>
      </c>
      <c r="C21" s="35" t="s">
        <v>229</v>
      </c>
      <c r="D21" s="36">
        <v>363.42</v>
      </c>
      <c r="E21" s="37">
        <v>5.76</v>
      </c>
      <c r="F21" s="37">
        <v>0</v>
      </c>
      <c r="G21" s="37">
        <v>5.76</v>
      </c>
      <c r="H21" s="38">
        <f t="shared" si="0"/>
        <v>2093.2992</v>
      </c>
    </row>
    <row r="22" spans="1:8" ht="12.75">
      <c r="A22" s="33" t="s">
        <v>230</v>
      </c>
      <c r="B22" s="34" t="s">
        <v>122</v>
      </c>
      <c r="C22" s="35" t="s">
        <v>231</v>
      </c>
      <c r="D22" s="36">
        <v>2587.6</v>
      </c>
      <c r="E22" s="37">
        <v>0.45</v>
      </c>
      <c r="F22" s="37">
        <v>0</v>
      </c>
      <c r="G22" s="37">
        <v>0.45</v>
      </c>
      <c r="H22" s="38">
        <f t="shared" si="0"/>
        <v>1164.42</v>
      </c>
    </row>
    <row r="23" spans="1:8" ht="12.75">
      <c r="A23" s="33" t="s">
        <v>232</v>
      </c>
      <c r="B23" s="34" t="s">
        <v>233</v>
      </c>
      <c r="C23" s="35" t="s">
        <v>219</v>
      </c>
      <c r="D23" s="36">
        <v>785.27</v>
      </c>
      <c r="E23" s="37">
        <v>5.21</v>
      </c>
      <c r="F23" s="37">
        <v>0</v>
      </c>
      <c r="G23" s="37">
        <v>5.21</v>
      </c>
      <c r="H23" s="38">
        <f t="shared" si="0"/>
        <v>4091.2567</v>
      </c>
    </row>
    <row r="24" spans="1:8" ht="12.75">
      <c r="A24" s="101"/>
      <c r="B24" s="53" t="s">
        <v>17</v>
      </c>
      <c r="C24" s="54"/>
      <c r="D24" s="50"/>
      <c r="E24" s="51"/>
      <c r="F24" s="52"/>
      <c r="G24" s="51"/>
      <c r="H24" s="55">
        <f>SUM(H13:H23)</f>
        <v>28735.148400000005</v>
      </c>
    </row>
    <row r="25" spans="1:8" ht="12.75">
      <c r="A25" s="44" t="s">
        <v>234</v>
      </c>
      <c r="B25" s="46" t="s">
        <v>464</v>
      </c>
      <c r="C25" s="47"/>
      <c r="D25" s="47"/>
      <c r="E25" s="48"/>
      <c r="F25" s="48"/>
      <c r="G25" s="48"/>
      <c r="H25" s="49"/>
    </row>
    <row r="26" spans="1:8" ht="12.75">
      <c r="A26" s="44"/>
      <c r="B26" s="34" t="s">
        <v>497</v>
      </c>
      <c r="C26" s="47" t="s">
        <v>498</v>
      </c>
      <c r="D26" s="36">
        <v>10</v>
      </c>
      <c r="E26" s="48">
        <v>2686.5</v>
      </c>
      <c r="F26" s="48">
        <v>0</v>
      </c>
      <c r="G26" s="48">
        <v>2686.5</v>
      </c>
      <c r="H26" s="38">
        <f aca="true" t="shared" si="1" ref="H26">G26*D26</f>
        <v>26865</v>
      </c>
    </row>
    <row r="27" spans="1:8" ht="12.75">
      <c r="A27" s="33" t="s">
        <v>235</v>
      </c>
      <c r="B27" s="64" t="s">
        <v>92</v>
      </c>
      <c r="C27" s="35" t="s">
        <v>219</v>
      </c>
      <c r="D27" s="60">
        <v>54.97</v>
      </c>
      <c r="E27" s="61">
        <v>25.73</v>
      </c>
      <c r="F27" s="61">
        <v>7.33</v>
      </c>
      <c r="G27" s="62">
        <v>33.06</v>
      </c>
      <c r="H27" s="63">
        <f>G27*D27</f>
        <v>1817.3082000000002</v>
      </c>
    </row>
    <row r="28" spans="1:8" s="13" customFormat="1" ht="14.25" customHeight="1">
      <c r="A28" s="101"/>
      <c r="B28" s="53" t="s">
        <v>17</v>
      </c>
      <c r="C28" s="54"/>
      <c r="D28" s="50"/>
      <c r="E28" s="51"/>
      <c r="F28" s="52"/>
      <c r="G28" s="51"/>
      <c r="H28" s="55">
        <f>SUM(H26:H27)</f>
        <v>28682.3082</v>
      </c>
    </row>
    <row r="29" spans="1:8" s="13" customFormat="1" ht="14.25" customHeight="1">
      <c r="A29" s="102" t="s">
        <v>236</v>
      </c>
      <c r="B29" s="58" t="s">
        <v>465</v>
      </c>
      <c r="C29" s="54"/>
      <c r="D29" s="50"/>
      <c r="E29" s="51"/>
      <c r="F29" s="52"/>
      <c r="G29" s="51"/>
      <c r="H29" s="55"/>
    </row>
    <row r="30" spans="1:8" s="13" customFormat="1" ht="14.25" customHeight="1">
      <c r="A30" s="33" t="s">
        <v>386</v>
      </c>
      <c r="B30" s="34" t="s">
        <v>123</v>
      </c>
      <c r="C30" s="35" t="s">
        <v>229</v>
      </c>
      <c r="D30" s="50">
        <v>372.79</v>
      </c>
      <c r="E30" s="51">
        <v>0</v>
      </c>
      <c r="F30" s="52">
        <v>33.08</v>
      </c>
      <c r="G30" s="51">
        <v>33.08</v>
      </c>
      <c r="H30" s="38">
        <f aca="true" t="shared" si="2" ref="H30:H34">G30*D30</f>
        <v>12331.8932</v>
      </c>
    </row>
    <row r="31" spans="1:8" s="13" customFormat="1" ht="14.25" customHeight="1">
      <c r="A31" s="33" t="s">
        <v>237</v>
      </c>
      <c r="B31" s="34" t="s">
        <v>126</v>
      </c>
      <c r="C31" s="35" t="s">
        <v>219</v>
      </c>
      <c r="D31" s="39">
        <v>785.27</v>
      </c>
      <c r="E31" s="40">
        <v>0</v>
      </c>
      <c r="F31" s="40">
        <v>4.07</v>
      </c>
      <c r="G31" s="40">
        <v>4.07</v>
      </c>
      <c r="H31" s="65">
        <f t="shared" si="2"/>
        <v>3196.0489000000002</v>
      </c>
    </row>
    <row r="32" spans="1:8" s="13" customFormat="1" ht="11.25" customHeight="1">
      <c r="A32" s="33" t="s">
        <v>387</v>
      </c>
      <c r="B32" s="34" t="s">
        <v>124</v>
      </c>
      <c r="C32" s="35" t="s">
        <v>229</v>
      </c>
      <c r="D32" s="39">
        <v>308.94</v>
      </c>
      <c r="E32" s="40">
        <v>0</v>
      </c>
      <c r="F32" s="40">
        <v>17.31</v>
      </c>
      <c r="G32" s="40">
        <v>17.31</v>
      </c>
      <c r="H32" s="65">
        <f t="shared" si="2"/>
        <v>5347.751399999999</v>
      </c>
    </row>
    <row r="33" spans="1:8" s="13" customFormat="1" ht="11.25" customHeight="1">
      <c r="A33" s="33" t="s">
        <v>238</v>
      </c>
      <c r="B33" s="34" t="s">
        <v>125</v>
      </c>
      <c r="C33" s="35" t="s">
        <v>229</v>
      </c>
      <c r="D33" s="39">
        <v>1200</v>
      </c>
      <c r="E33" s="40">
        <v>0.29</v>
      </c>
      <c r="F33" s="40">
        <v>2.47</v>
      </c>
      <c r="G33" s="40">
        <v>2.76</v>
      </c>
      <c r="H33" s="65">
        <f t="shared" si="2"/>
        <v>3311.9999999999995</v>
      </c>
    </row>
    <row r="34" spans="1:8" s="12" customFormat="1" ht="12.75" customHeight="1">
      <c r="A34" s="33" t="s">
        <v>239</v>
      </c>
      <c r="B34" s="34" t="s">
        <v>240</v>
      </c>
      <c r="C34" s="35" t="s">
        <v>229</v>
      </c>
      <c r="D34" s="39">
        <v>1200</v>
      </c>
      <c r="E34" s="40">
        <v>9.17</v>
      </c>
      <c r="F34" s="40">
        <v>0</v>
      </c>
      <c r="G34" s="40">
        <v>9.17</v>
      </c>
      <c r="H34" s="65">
        <f t="shared" si="2"/>
        <v>11004</v>
      </c>
    </row>
    <row r="35" spans="1:9" ht="12.75">
      <c r="A35" s="33"/>
      <c r="B35" s="41" t="s">
        <v>17</v>
      </c>
      <c r="C35" s="35"/>
      <c r="D35" s="39"/>
      <c r="E35" s="40"/>
      <c r="F35" s="40"/>
      <c r="G35" s="40"/>
      <c r="H35" s="42">
        <f>SUM(H30:H34)</f>
        <v>35191.6935</v>
      </c>
      <c r="I35" s="1"/>
    </row>
    <row r="36" spans="1:9" ht="12.75">
      <c r="A36" s="44" t="s">
        <v>241</v>
      </c>
      <c r="B36" s="46" t="s">
        <v>466</v>
      </c>
      <c r="C36" s="47"/>
      <c r="D36" s="47"/>
      <c r="E36" s="48"/>
      <c r="F36" s="48"/>
      <c r="G36" s="48"/>
      <c r="H36" s="49"/>
      <c r="I36" s="1"/>
    </row>
    <row r="37" spans="1:9" ht="12.75">
      <c r="A37" s="33" t="s">
        <v>388</v>
      </c>
      <c r="B37" s="34" t="s">
        <v>27</v>
      </c>
      <c r="C37" s="35" t="s">
        <v>1</v>
      </c>
      <c r="D37" s="36">
        <v>10</v>
      </c>
      <c r="E37" s="37">
        <v>15.36</v>
      </c>
      <c r="F37" s="37">
        <v>27.82</v>
      </c>
      <c r="G37" s="37">
        <v>43.18</v>
      </c>
      <c r="H37" s="38">
        <f aca="true" t="shared" si="3" ref="H37:H48">G37*D37</f>
        <v>431.8</v>
      </c>
      <c r="I37" s="1"/>
    </row>
    <row r="38" spans="1:9" ht="12.75">
      <c r="A38" s="33" t="s">
        <v>494</v>
      </c>
      <c r="B38" s="34" t="s">
        <v>127</v>
      </c>
      <c r="C38" s="35" t="s">
        <v>11</v>
      </c>
      <c r="D38" s="36">
        <v>1</v>
      </c>
      <c r="E38" s="37">
        <v>600</v>
      </c>
      <c r="F38" s="37">
        <v>0</v>
      </c>
      <c r="G38" s="37">
        <v>600</v>
      </c>
      <c r="H38" s="38">
        <f t="shared" si="3"/>
        <v>600</v>
      </c>
      <c r="I38" s="1"/>
    </row>
    <row r="39" spans="1:9" ht="12.75">
      <c r="A39" s="33" t="s">
        <v>389</v>
      </c>
      <c r="B39" s="34" t="s">
        <v>23</v>
      </c>
      <c r="C39" s="35" t="s">
        <v>229</v>
      </c>
      <c r="D39" s="36">
        <v>63.85</v>
      </c>
      <c r="E39" s="37">
        <v>224.47</v>
      </c>
      <c r="F39" s="37">
        <v>55.37</v>
      </c>
      <c r="G39" s="37">
        <v>279.84</v>
      </c>
      <c r="H39" s="38">
        <f t="shared" si="3"/>
        <v>17867.784</v>
      </c>
      <c r="I39" s="1"/>
    </row>
    <row r="40" spans="1:9" ht="12.75">
      <c r="A40" s="33" t="s">
        <v>398</v>
      </c>
      <c r="B40" s="34" t="s">
        <v>129</v>
      </c>
      <c r="C40" s="35" t="s">
        <v>229</v>
      </c>
      <c r="D40" s="36">
        <v>10.55</v>
      </c>
      <c r="E40" s="37">
        <v>223.84</v>
      </c>
      <c r="F40" s="37">
        <v>55.37</v>
      </c>
      <c r="G40" s="37">
        <v>279.21</v>
      </c>
      <c r="H40" s="38">
        <f t="shared" si="3"/>
        <v>2945.6655</v>
      </c>
      <c r="I40" s="1"/>
    </row>
    <row r="41" spans="1:9" ht="12.75">
      <c r="A41" s="33" t="s">
        <v>399</v>
      </c>
      <c r="B41" s="34" t="s">
        <v>25</v>
      </c>
      <c r="C41" s="35" t="s">
        <v>229</v>
      </c>
      <c r="D41" s="36">
        <v>10.55</v>
      </c>
      <c r="E41" s="37">
        <v>0</v>
      </c>
      <c r="F41" s="37">
        <v>122.19</v>
      </c>
      <c r="G41" s="37">
        <v>122.19</v>
      </c>
      <c r="H41" s="38">
        <f t="shared" si="3"/>
        <v>1289.1045000000001</v>
      </c>
      <c r="I41" s="1"/>
    </row>
    <row r="42" spans="1:9" ht="12.75">
      <c r="A42" s="33" t="s">
        <v>400</v>
      </c>
      <c r="B42" s="34" t="s">
        <v>24</v>
      </c>
      <c r="C42" s="35" t="s">
        <v>219</v>
      </c>
      <c r="D42" s="36">
        <v>166.5</v>
      </c>
      <c r="E42" s="37">
        <v>13.06</v>
      </c>
      <c r="F42" s="37">
        <v>31.77</v>
      </c>
      <c r="G42" s="37">
        <v>44.83</v>
      </c>
      <c r="H42" s="38">
        <f t="shared" si="3"/>
        <v>7464.195</v>
      </c>
      <c r="I42" s="1"/>
    </row>
    <row r="43" spans="1:9" ht="12.75">
      <c r="A43" s="33" t="s">
        <v>404</v>
      </c>
      <c r="B43" s="34" t="s">
        <v>403</v>
      </c>
      <c r="C43" s="35" t="s">
        <v>397</v>
      </c>
      <c r="D43" s="36">
        <v>293.7</v>
      </c>
      <c r="E43" s="37">
        <v>3.84</v>
      </c>
      <c r="F43" s="37">
        <v>1.95</v>
      </c>
      <c r="G43" s="37">
        <v>5.79</v>
      </c>
      <c r="H43" s="38">
        <f t="shared" si="3"/>
        <v>1700.523</v>
      </c>
      <c r="I43" s="1"/>
    </row>
    <row r="44" spans="1:9" ht="12.75">
      <c r="A44" s="33" t="s">
        <v>393</v>
      </c>
      <c r="B44" s="34" t="s">
        <v>390</v>
      </c>
      <c r="C44" s="35" t="s">
        <v>397</v>
      </c>
      <c r="D44" s="36">
        <v>126.8</v>
      </c>
      <c r="E44" s="37">
        <v>3.81</v>
      </c>
      <c r="F44" s="37">
        <v>1.95</v>
      </c>
      <c r="G44" s="37">
        <v>5.76</v>
      </c>
      <c r="H44" s="38">
        <f t="shared" si="3"/>
        <v>730.3679999999999</v>
      </c>
      <c r="I44" s="1"/>
    </row>
    <row r="45" spans="1:9" ht="12.75">
      <c r="A45" s="33" t="s">
        <v>394</v>
      </c>
      <c r="B45" s="34" t="s">
        <v>391</v>
      </c>
      <c r="C45" s="35" t="s">
        <v>397</v>
      </c>
      <c r="D45" s="36">
        <v>1568.1</v>
      </c>
      <c r="E45" s="37">
        <v>3.55</v>
      </c>
      <c r="F45" s="37">
        <v>1.95</v>
      </c>
      <c r="G45" s="37">
        <v>5.5</v>
      </c>
      <c r="H45" s="38">
        <f t="shared" si="3"/>
        <v>8624.55</v>
      </c>
      <c r="I45" s="1"/>
    </row>
    <row r="46" spans="1:9" ht="12.75">
      <c r="A46" s="33" t="s">
        <v>395</v>
      </c>
      <c r="B46" s="34" t="s">
        <v>392</v>
      </c>
      <c r="C46" s="35" t="s">
        <v>397</v>
      </c>
      <c r="D46" s="36">
        <v>506.4</v>
      </c>
      <c r="E46" s="37">
        <v>3.46</v>
      </c>
      <c r="F46" s="37">
        <v>2.45</v>
      </c>
      <c r="G46" s="37">
        <v>5.91</v>
      </c>
      <c r="H46" s="38">
        <f t="shared" si="3"/>
        <v>2992.824</v>
      </c>
      <c r="I46" s="1"/>
    </row>
    <row r="47" spans="1:9" ht="12.75">
      <c r="A47" s="33" t="s">
        <v>405</v>
      </c>
      <c r="B47" s="34" t="s">
        <v>402</v>
      </c>
      <c r="C47" s="35" t="s">
        <v>397</v>
      </c>
      <c r="D47" s="36">
        <v>46.7</v>
      </c>
      <c r="E47" s="37">
        <v>3.43</v>
      </c>
      <c r="F47" s="37">
        <v>2.45</v>
      </c>
      <c r="G47" s="37">
        <v>5.88</v>
      </c>
      <c r="H47" s="38">
        <f t="shared" si="3"/>
        <v>274.596</v>
      </c>
      <c r="I47" s="1"/>
    </row>
    <row r="48" spans="1:9" ht="12.75">
      <c r="A48" s="33" t="s">
        <v>396</v>
      </c>
      <c r="B48" s="34" t="s">
        <v>28</v>
      </c>
      <c r="C48" s="35" t="s">
        <v>397</v>
      </c>
      <c r="D48" s="36">
        <v>0.7</v>
      </c>
      <c r="E48" s="37">
        <v>3.4</v>
      </c>
      <c r="F48" s="37">
        <v>1.71</v>
      </c>
      <c r="G48" s="37">
        <v>5.11</v>
      </c>
      <c r="H48" s="38">
        <f t="shared" si="3"/>
        <v>3.577</v>
      </c>
      <c r="I48" s="1"/>
    </row>
    <row r="49" spans="1:9" ht="12.75">
      <c r="A49" s="101"/>
      <c r="B49" s="53" t="s">
        <v>17</v>
      </c>
      <c r="C49" s="54"/>
      <c r="D49" s="50"/>
      <c r="E49" s="51"/>
      <c r="F49" s="52"/>
      <c r="G49" s="51"/>
      <c r="H49" s="55">
        <f>SUM(H37:H48)</f>
        <v>44924.987</v>
      </c>
      <c r="I49" s="1"/>
    </row>
    <row r="50" spans="1:9" ht="12.75">
      <c r="A50" s="102" t="s">
        <v>242</v>
      </c>
      <c r="B50" s="58" t="s">
        <v>467</v>
      </c>
      <c r="C50" s="54"/>
      <c r="D50" s="50"/>
      <c r="E50" s="51"/>
      <c r="F50" s="52"/>
      <c r="G50" s="51"/>
      <c r="H50" s="55"/>
      <c r="I50" s="1"/>
    </row>
    <row r="51" spans="1:9" ht="12.75">
      <c r="A51" s="33" t="s">
        <v>406</v>
      </c>
      <c r="B51" s="34" t="s">
        <v>129</v>
      </c>
      <c r="C51" s="35" t="s">
        <v>229</v>
      </c>
      <c r="D51" s="36">
        <v>156.64</v>
      </c>
      <c r="E51" s="37">
        <v>223.84</v>
      </c>
      <c r="F51" s="37">
        <v>55.37</v>
      </c>
      <c r="G51" s="37">
        <v>279.21</v>
      </c>
      <c r="H51" s="38">
        <f aca="true" t="shared" si="4" ref="H51:H62">G51*D51</f>
        <v>43735.454399999995</v>
      </c>
      <c r="I51" s="1"/>
    </row>
    <row r="52" spans="1:9" ht="12.75">
      <c r="A52" s="33" t="s">
        <v>407</v>
      </c>
      <c r="B52" s="34" t="s">
        <v>25</v>
      </c>
      <c r="C52" s="35" t="s">
        <v>229</v>
      </c>
      <c r="D52" s="36">
        <v>156.64</v>
      </c>
      <c r="E52" s="37">
        <v>0</v>
      </c>
      <c r="F52" s="37">
        <v>152.74</v>
      </c>
      <c r="G52" s="37">
        <v>152.74</v>
      </c>
      <c r="H52" s="38">
        <f t="shared" si="4"/>
        <v>23925.1936</v>
      </c>
      <c r="I52" s="1"/>
    </row>
    <row r="53" spans="1:9" ht="22.5">
      <c r="A53" s="33" t="s">
        <v>408</v>
      </c>
      <c r="B53" s="34" t="s">
        <v>130</v>
      </c>
      <c r="C53" s="35" t="s">
        <v>219</v>
      </c>
      <c r="D53" s="36">
        <v>1692.93</v>
      </c>
      <c r="E53" s="37">
        <v>13.82</v>
      </c>
      <c r="F53" s="37">
        <v>31.71</v>
      </c>
      <c r="G53" s="37">
        <v>45.53</v>
      </c>
      <c r="H53" s="38">
        <f t="shared" si="4"/>
        <v>77079.1029</v>
      </c>
      <c r="I53" s="1"/>
    </row>
    <row r="54" spans="1:9" ht="12.75">
      <c r="A54" s="33" t="s">
        <v>409</v>
      </c>
      <c r="B54" s="34" t="s">
        <v>403</v>
      </c>
      <c r="C54" s="35" t="s">
        <v>397</v>
      </c>
      <c r="D54" s="36">
        <v>393.4</v>
      </c>
      <c r="E54" s="37">
        <v>3.84</v>
      </c>
      <c r="F54" s="37">
        <v>1.95</v>
      </c>
      <c r="G54" s="37">
        <v>5.79</v>
      </c>
      <c r="H54" s="38">
        <f t="shared" si="4"/>
        <v>2277.786</v>
      </c>
      <c r="I54" s="1"/>
    </row>
    <row r="55" spans="1:9" ht="12.75">
      <c r="A55" s="33" t="s">
        <v>410</v>
      </c>
      <c r="B55" s="34" t="s">
        <v>390</v>
      </c>
      <c r="C55" s="35" t="s">
        <v>397</v>
      </c>
      <c r="D55" s="36">
        <v>1072.06</v>
      </c>
      <c r="E55" s="37">
        <v>3.81</v>
      </c>
      <c r="F55" s="37">
        <v>1.95</v>
      </c>
      <c r="G55" s="37">
        <v>5.76</v>
      </c>
      <c r="H55" s="38">
        <f t="shared" si="4"/>
        <v>6175.0656</v>
      </c>
      <c r="I55" s="1"/>
    </row>
    <row r="56" spans="1:9" ht="12.75">
      <c r="A56" s="33" t="s">
        <v>411</v>
      </c>
      <c r="B56" s="34" t="s">
        <v>391</v>
      </c>
      <c r="C56" s="35" t="s">
        <v>397</v>
      </c>
      <c r="D56" s="36">
        <v>3173.71</v>
      </c>
      <c r="E56" s="37">
        <v>3.55</v>
      </c>
      <c r="F56" s="37">
        <v>1.95</v>
      </c>
      <c r="G56" s="37">
        <v>5.5</v>
      </c>
      <c r="H56" s="38">
        <f t="shared" si="4"/>
        <v>17455.405</v>
      </c>
      <c r="I56" s="1"/>
    </row>
    <row r="57" spans="1:9" ht="12.75">
      <c r="A57" s="33" t="s">
        <v>412</v>
      </c>
      <c r="B57" s="34" t="s">
        <v>392</v>
      </c>
      <c r="C57" s="35" t="s">
        <v>397</v>
      </c>
      <c r="D57" s="36">
        <v>2223.3</v>
      </c>
      <c r="E57" s="37">
        <v>3.46</v>
      </c>
      <c r="F57" s="37">
        <v>2.45</v>
      </c>
      <c r="G57" s="37">
        <v>5.91</v>
      </c>
      <c r="H57" s="38">
        <f t="shared" si="4"/>
        <v>13139.703000000001</v>
      </c>
      <c r="I57" s="1"/>
    </row>
    <row r="58" spans="1:9" ht="12.75">
      <c r="A58" s="33" t="s">
        <v>405</v>
      </c>
      <c r="B58" s="34" t="s">
        <v>402</v>
      </c>
      <c r="C58" s="35" t="s">
        <v>397</v>
      </c>
      <c r="D58" s="36">
        <v>306</v>
      </c>
      <c r="E58" s="37">
        <v>3.84</v>
      </c>
      <c r="F58" s="37">
        <v>1.95</v>
      </c>
      <c r="G58" s="37">
        <v>5.79</v>
      </c>
      <c r="H58" s="38">
        <f t="shared" si="4"/>
        <v>1771.74</v>
      </c>
      <c r="I58" s="1"/>
    </row>
    <row r="59" spans="1:9" ht="12.75">
      <c r="A59" s="33" t="s">
        <v>396</v>
      </c>
      <c r="B59" s="34" t="s">
        <v>28</v>
      </c>
      <c r="C59" s="35" t="s">
        <v>397</v>
      </c>
      <c r="D59" s="36">
        <v>2573.91</v>
      </c>
      <c r="E59" s="37">
        <v>3.4</v>
      </c>
      <c r="F59" s="37">
        <v>1.71</v>
      </c>
      <c r="G59" s="37">
        <v>5.11</v>
      </c>
      <c r="H59" s="38">
        <f t="shared" si="4"/>
        <v>13152.6801</v>
      </c>
      <c r="I59" s="1"/>
    </row>
    <row r="60" spans="1:9" ht="22.5">
      <c r="A60" s="33"/>
      <c r="B60" s="34" t="s">
        <v>413</v>
      </c>
      <c r="C60" s="35" t="s">
        <v>219</v>
      </c>
      <c r="D60" s="36">
        <v>403.2</v>
      </c>
      <c r="E60" s="37">
        <v>47.2</v>
      </c>
      <c r="F60" s="37">
        <v>12.12</v>
      </c>
      <c r="G60" s="37">
        <v>59.32</v>
      </c>
      <c r="H60" s="38">
        <f t="shared" si="4"/>
        <v>23917.824</v>
      </c>
      <c r="I60" s="1"/>
    </row>
    <row r="61" spans="1:9" ht="22.5">
      <c r="A61" s="33"/>
      <c r="B61" s="34" t="s">
        <v>414</v>
      </c>
      <c r="C61" s="35" t="s">
        <v>219</v>
      </c>
      <c r="D61" s="36">
        <v>225.54</v>
      </c>
      <c r="E61" s="37">
        <v>55.6</v>
      </c>
      <c r="F61" s="37">
        <v>12.12</v>
      </c>
      <c r="G61" s="37">
        <v>67.72</v>
      </c>
      <c r="H61" s="38">
        <f t="shared" si="4"/>
        <v>15273.5688</v>
      </c>
      <c r="I61" s="1"/>
    </row>
    <row r="62" spans="1:9" ht="22.5">
      <c r="A62" s="33"/>
      <c r="B62" s="34" t="s">
        <v>415</v>
      </c>
      <c r="C62" s="35" t="s">
        <v>219</v>
      </c>
      <c r="D62" s="36">
        <v>79.9</v>
      </c>
      <c r="E62" s="37">
        <v>76.6</v>
      </c>
      <c r="F62" s="37">
        <v>12.12</v>
      </c>
      <c r="G62" s="37">
        <v>88.72</v>
      </c>
      <c r="H62" s="38">
        <f t="shared" si="4"/>
        <v>7088.728</v>
      </c>
      <c r="I62" s="1"/>
    </row>
    <row r="63" spans="1:9" ht="13.5" customHeight="1">
      <c r="A63" s="33" t="s">
        <v>401</v>
      </c>
      <c r="B63" s="34" t="s">
        <v>128</v>
      </c>
      <c r="C63" s="35" t="s">
        <v>11</v>
      </c>
      <c r="D63" s="66">
        <v>24</v>
      </c>
      <c r="E63" s="51">
        <v>12</v>
      </c>
      <c r="F63" s="51">
        <v>0</v>
      </c>
      <c r="G63" s="67">
        <v>12</v>
      </c>
      <c r="H63" s="68">
        <f>G63*D63</f>
        <v>288</v>
      </c>
      <c r="I63" s="1"/>
    </row>
    <row r="64" spans="1:8" ht="12.75">
      <c r="A64" s="103"/>
      <c r="B64" s="53" t="s">
        <v>17</v>
      </c>
      <c r="C64" s="54"/>
      <c r="D64" s="50"/>
      <c r="E64" s="51"/>
      <c r="F64" s="51"/>
      <c r="G64" s="51"/>
      <c r="H64" s="55">
        <f>SUM(H51:H63)</f>
        <v>245280.25139999998</v>
      </c>
    </row>
    <row r="65" spans="1:8" ht="12.75">
      <c r="A65" s="102" t="s">
        <v>244</v>
      </c>
      <c r="B65" s="58" t="s">
        <v>468</v>
      </c>
      <c r="C65" s="54"/>
      <c r="D65" s="50"/>
      <c r="E65" s="51"/>
      <c r="F65" s="51"/>
      <c r="G65" s="51"/>
      <c r="H65" s="55"/>
    </row>
    <row r="66" spans="1:8" ht="12.75">
      <c r="A66" s="104"/>
      <c r="B66" s="34" t="s">
        <v>442</v>
      </c>
      <c r="C66" s="35" t="s">
        <v>117</v>
      </c>
      <c r="D66" s="51">
        <v>1</v>
      </c>
      <c r="E66" s="51">
        <v>144984.74</v>
      </c>
      <c r="F66" s="51">
        <v>1</v>
      </c>
      <c r="G66" s="67">
        <f>E66</f>
        <v>144984.74</v>
      </c>
      <c r="H66" s="68">
        <f>G66*D66</f>
        <v>144984.74</v>
      </c>
    </row>
    <row r="67" spans="1:8" ht="12.75">
      <c r="A67" s="103"/>
      <c r="B67" s="53" t="s">
        <v>17</v>
      </c>
      <c r="C67" s="54"/>
      <c r="D67" s="50"/>
      <c r="E67" s="51"/>
      <c r="F67" s="51"/>
      <c r="G67" s="51"/>
      <c r="H67" s="55">
        <f>SUM(H66)</f>
        <v>144984.74</v>
      </c>
    </row>
    <row r="68" spans="1:8" ht="12.75">
      <c r="A68" s="45" t="s">
        <v>243</v>
      </c>
      <c r="B68" s="58" t="s">
        <v>469</v>
      </c>
      <c r="C68" s="35"/>
      <c r="D68" s="36"/>
      <c r="E68" s="37"/>
      <c r="F68" s="37"/>
      <c r="G68" s="37"/>
      <c r="H68" s="43"/>
    </row>
    <row r="69" spans="1:8" ht="12.75">
      <c r="A69" s="33" t="s">
        <v>245</v>
      </c>
      <c r="B69" s="34" t="s">
        <v>131</v>
      </c>
      <c r="C69" s="35" t="s">
        <v>246</v>
      </c>
      <c r="D69" s="36">
        <v>9</v>
      </c>
      <c r="E69" s="37">
        <v>95.4</v>
      </c>
      <c r="F69" s="40">
        <v>24.44</v>
      </c>
      <c r="G69" s="40">
        <v>119.84</v>
      </c>
      <c r="H69" s="38">
        <f aca="true" t="shared" si="5" ref="H69:H132">G69*D69</f>
        <v>1078.56</v>
      </c>
    </row>
    <row r="70" spans="1:8" ht="12.75">
      <c r="A70" s="33" t="s">
        <v>247</v>
      </c>
      <c r="B70" s="34" t="s">
        <v>132</v>
      </c>
      <c r="C70" s="35" t="s">
        <v>246</v>
      </c>
      <c r="D70" s="36">
        <v>9</v>
      </c>
      <c r="E70" s="37">
        <v>5.4</v>
      </c>
      <c r="F70" s="40">
        <v>3.67</v>
      </c>
      <c r="G70" s="40">
        <v>9.07</v>
      </c>
      <c r="H70" s="38">
        <f t="shared" si="5"/>
        <v>81.63</v>
      </c>
    </row>
    <row r="71" spans="1:8" ht="12.75">
      <c r="A71" s="33" t="s">
        <v>248</v>
      </c>
      <c r="B71" s="34" t="s">
        <v>249</v>
      </c>
      <c r="C71" s="35" t="s">
        <v>246</v>
      </c>
      <c r="D71" s="36">
        <v>9</v>
      </c>
      <c r="E71" s="37">
        <v>5.4</v>
      </c>
      <c r="F71" s="40">
        <v>7.82</v>
      </c>
      <c r="G71" s="40">
        <v>13.22</v>
      </c>
      <c r="H71" s="38">
        <f t="shared" si="5"/>
        <v>118.98</v>
      </c>
    </row>
    <row r="72" spans="1:8" ht="12.75">
      <c r="A72" s="33" t="s">
        <v>250</v>
      </c>
      <c r="B72" s="34" t="s">
        <v>251</v>
      </c>
      <c r="C72" s="35" t="s">
        <v>246</v>
      </c>
      <c r="D72" s="36">
        <v>9</v>
      </c>
      <c r="E72" s="37">
        <v>13.2</v>
      </c>
      <c r="F72" s="40">
        <v>3.43</v>
      </c>
      <c r="G72" s="40">
        <v>16.63</v>
      </c>
      <c r="H72" s="38">
        <f t="shared" si="5"/>
        <v>149.67</v>
      </c>
    </row>
    <row r="73" spans="1:8" ht="12.75">
      <c r="A73" s="33" t="s">
        <v>252</v>
      </c>
      <c r="B73" s="34" t="s">
        <v>133</v>
      </c>
      <c r="C73" s="35" t="s">
        <v>246</v>
      </c>
      <c r="D73" s="36">
        <v>9</v>
      </c>
      <c r="E73" s="37">
        <v>184.11</v>
      </c>
      <c r="F73" s="40">
        <v>41.06</v>
      </c>
      <c r="G73" s="40">
        <v>225.17</v>
      </c>
      <c r="H73" s="38">
        <f t="shared" si="5"/>
        <v>2026.53</v>
      </c>
    </row>
    <row r="74" spans="1:8" ht="12.75">
      <c r="A74" s="33" t="s">
        <v>253</v>
      </c>
      <c r="B74" s="34" t="s">
        <v>134</v>
      </c>
      <c r="C74" s="35" t="s">
        <v>254</v>
      </c>
      <c r="D74" s="36">
        <v>9</v>
      </c>
      <c r="E74" s="37">
        <v>8.9</v>
      </c>
      <c r="F74" s="40">
        <v>4.89</v>
      </c>
      <c r="G74" s="40">
        <v>13.79</v>
      </c>
      <c r="H74" s="38">
        <f t="shared" si="5"/>
        <v>124.10999999999999</v>
      </c>
    </row>
    <row r="75" spans="1:8" ht="12.75">
      <c r="A75" s="33" t="s">
        <v>255</v>
      </c>
      <c r="B75" s="34" t="s">
        <v>135</v>
      </c>
      <c r="C75" s="35" t="s">
        <v>246</v>
      </c>
      <c r="D75" s="36">
        <v>1</v>
      </c>
      <c r="E75" s="37">
        <v>124.61</v>
      </c>
      <c r="F75" s="40">
        <v>14.67</v>
      </c>
      <c r="G75" s="40">
        <v>139.28</v>
      </c>
      <c r="H75" s="38">
        <f t="shared" si="5"/>
        <v>139.28</v>
      </c>
    </row>
    <row r="76" spans="1:8" ht="12.75">
      <c r="A76" s="33" t="s">
        <v>256</v>
      </c>
      <c r="B76" s="34" t="s">
        <v>136</v>
      </c>
      <c r="C76" s="35" t="s">
        <v>254</v>
      </c>
      <c r="D76" s="36">
        <v>1</v>
      </c>
      <c r="E76" s="37">
        <v>3.55</v>
      </c>
      <c r="F76" s="40">
        <v>3.67</v>
      </c>
      <c r="G76" s="40">
        <v>7.22</v>
      </c>
      <c r="H76" s="38">
        <f t="shared" si="5"/>
        <v>7.22</v>
      </c>
    </row>
    <row r="77" spans="1:8" ht="12.75">
      <c r="A77" s="33" t="s">
        <v>257</v>
      </c>
      <c r="B77" s="34" t="s">
        <v>258</v>
      </c>
      <c r="C77" s="35" t="s">
        <v>246</v>
      </c>
      <c r="D77" s="36">
        <v>10</v>
      </c>
      <c r="E77" s="37">
        <v>4.03</v>
      </c>
      <c r="F77" s="40">
        <v>6.12</v>
      </c>
      <c r="G77" s="40">
        <v>10.15</v>
      </c>
      <c r="H77" s="38">
        <f t="shared" si="5"/>
        <v>101.5</v>
      </c>
    </row>
    <row r="78" spans="1:8" ht="12.75">
      <c r="A78" s="33" t="s">
        <v>259</v>
      </c>
      <c r="B78" s="34" t="s">
        <v>260</v>
      </c>
      <c r="C78" s="35" t="s">
        <v>246</v>
      </c>
      <c r="D78" s="36">
        <v>9</v>
      </c>
      <c r="E78" s="37">
        <v>10.3</v>
      </c>
      <c r="F78" s="40">
        <v>8.79</v>
      </c>
      <c r="G78" s="40">
        <v>19.09</v>
      </c>
      <c r="H78" s="38">
        <f t="shared" si="5"/>
        <v>171.81</v>
      </c>
    </row>
    <row r="79" spans="1:8" ht="12.75">
      <c r="A79" s="33" t="s">
        <v>261</v>
      </c>
      <c r="B79" s="34" t="s">
        <v>262</v>
      </c>
      <c r="C79" s="35" t="s">
        <v>246</v>
      </c>
      <c r="D79" s="36">
        <v>9</v>
      </c>
      <c r="E79" s="37">
        <v>30.03</v>
      </c>
      <c r="F79" s="40">
        <v>2.85</v>
      </c>
      <c r="G79" s="40">
        <v>32.88</v>
      </c>
      <c r="H79" s="38">
        <f t="shared" si="5"/>
        <v>295.92</v>
      </c>
    </row>
    <row r="80" spans="1:8" ht="12.75">
      <c r="A80" s="33" t="s">
        <v>263</v>
      </c>
      <c r="B80" s="34" t="s">
        <v>264</v>
      </c>
      <c r="C80" s="35" t="s">
        <v>246</v>
      </c>
      <c r="D80" s="36">
        <v>9</v>
      </c>
      <c r="E80" s="37">
        <v>3.9</v>
      </c>
      <c r="F80" s="40">
        <v>3.67</v>
      </c>
      <c r="G80" s="40">
        <v>7.57</v>
      </c>
      <c r="H80" s="38">
        <f t="shared" si="5"/>
        <v>68.13</v>
      </c>
    </row>
    <row r="81" spans="1:8" ht="12.75">
      <c r="A81" s="33" t="s">
        <v>265</v>
      </c>
      <c r="B81" s="34" t="s">
        <v>266</v>
      </c>
      <c r="C81" s="35" t="s">
        <v>246</v>
      </c>
      <c r="D81" s="36">
        <v>8</v>
      </c>
      <c r="E81" s="37">
        <v>56</v>
      </c>
      <c r="F81" s="40">
        <v>8.31</v>
      </c>
      <c r="G81" s="40">
        <v>64.31</v>
      </c>
      <c r="H81" s="38">
        <f t="shared" si="5"/>
        <v>514.48</v>
      </c>
    </row>
    <row r="82" spans="1:8" ht="12.75">
      <c r="A82" s="33" t="s">
        <v>267</v>
      </c>
      <c r="B82" s="34" t="s">
        <v>268</v>
      </c>
      <c r="C82" s="35" t="s">
        <v>246</v>
      </c>
      <c r="D82" s="36">
        <v>1</v>
      </c>
      <c r="E82" s="37">
        <v>65.03</v>
      </c>
      <c r="F82" s="40">
        <v>2.85</v>
      </c>
      <c r="G82" s="40">
        <v>67.88</v>
      </c>
      <c r="H82" s="38">
        <f t="shared" si="5"/>
        <v>67.88</v>
      </c>
    </row>
    <row r="83" spans="1:8" ht="12.75">
      <c r="A83" s="33" t="s">
        <v>269</v>
      </c>
      <c r="B83" s="34" t="s">
        <v>270</v>
      </c>
      <c r="C83" s="35" t="s">
        <v>246</v>
      </c>
      <c r="D83" s="36">
        <v>1</v>
      </c>
      <c r="E83" s="37">
        <v>9.05</v>
      </c>
      <c r="F83" s="40">
        <v>8.79</v>
      </c>
      <c r="G83" s="40">
        <v>17.84</v>
      </c>
      <c r="H83" s="38">
        <f t="shared" si="5"/>
        <v>17.84</v>
      </c>
    </row>
    <row r="84" spans="1:8" ht="12.75">
      <c r="A84" s="33" t="s">
        <v>271</v>
      </c>
      <c r="B84" s="34" t="s">
        <v>272</v>
      </c>
      <c r="C84" s="35" t="s">
        <v>246</v>
      </c>
      <c r="D84" s="36">
        <v>1</v>
      </c>
      <c r="E84" s="37">
        <v>30.65</v>
      </c>
      <c r="F84" s="40">
        <v>5.38</v>
      </c>
      <c r="G84" s="40">
        <v>36.03</v>
      </c>
      <c r="H84" s="38">
        <f t="shared" si="5"/>
        <v>36.03</v>
      </c>
    </row>
    <row r="85" spans="1:8" ht="12.75">
      <c r="A85" s="33" t="s">
        <v>273</v>
      </c>
      <c r="B85" s="34" t="s">
        <v>137</v>
      </c>
      <c r="C85" s="35" t="s">
        <v>246</v>
      </c>
      <c r="D85" s="36">
        <v>1</v>
      </c>
      <c r="E85" s="37">
        <v>155</v>
      </c>
      <c r="F85" s="40">
        <v>8.31</v>
      </c>
      <c r="G85" s="40">
        <v>163.31</v>
      </c>
      <c r="H85" s="38">
        <f t="shared" si="5"/>
        <v>163.31</v>
      </c>
    </row>
    <row r="86" spans="1:8" ht="22.5">
      <c r="A86" s="33" t="s">
        <v>274</v>
      </c>
      <c r="B86" s="34" t="s">
        <v>138</v>
      </c>
      <c r="C86" s="35" t="s">
        <v>246</v>
      </c>
      <c r="D86" s="36">
        <v>1</v>
      </c>
      <c r="E86" s="37">
        <v>160</v>
      </c>
      <c r="F86" s="40">
        <v>24.44</v>
      </c>
      <c r="G86" s="40">
        <v>184.44</v>
      </c>
      <c r="H86" s="38">
        <f t="shared" si="5"/>
        <v>184.44</v>
      </c>
    </row>
    <row r="87" spans="1:8" ht="12.75">
      <c r="A87" s="33" t="s">
        <v>275</v>
      </c>
      <c r="B87" s="34" t="s">
        <v>276</v>
      </c>
      <c r="C87" s="35" t="s">
        <v>246</v>
      </c>
      <c r="D87" s="36">
        <v>2</v>
      </c>
      <c r="E87" s="37">
        <v>20.03</v>
      </c>
      <c r="F87" s="40">
        <v>2.85</v>
      </c>
      <c r="G87" s="40">
        <v>22.88</v>
      </c>
      <c r="H87" s="38">
        <f t="shared" si="5"/>
        <v>45.76</v>
      </c>
    </row>
    <row r="88" spans="1:8" ht="12.75">
      <c r="A88" s="33" t="s">
        <v>277</v>
      </c>
      <c r="B88" s="34" t="s">
        <v>278</v>
      </c>
      <c r="C88" s="35" t="s">
        <v>246</v>
      </c>
      <c r="D88" s="36">
        <v>4</v>
      </c>
      <c r="E88" s="37">
        <v>17.62</v>
      </c>
      <c r="F88" s="40">
        <v>2.85</v>
      </c>
      <c r="G88" s="40">
        <v>20.47</v>
      </c>
      <c r="H88" s="38">
        <f t="shared" si="5"/>
        <v>81.88</v>
      </c>
    </row>
    <row r="89" spans="1:8" ht="12.75">
      <c r="A89" s="33" t="s">
        <v>279</v>
      </c>
      <c r="B89" s="34" t="s">
        <v>280</v>
      </c>
      <c r="C89" s="35" t="s">
        <v>246</v>
      </c>
      <c r="D89" s="36">
        <v>2</v>
      </c>
      <c r="E89" s="37">
        <v>9.05</v>
      </c>
      <c r="F89" s="40">
        <v>8.79</v>
      </c>
      <c r="G89" s="40">
        <v>17.84</v>
      </c>
      <c r="H89" s="38">
        <f t="shared" si="5"/>
        <v>35.68</v>
      </c>
    </row>
    <row r="90" spans="1:8" ht="12.75">
      <c r="A90" s="33" t="s">
        <v>281</v>
      </c>
      <c r="B90" s="34" t="s">
        <v>139</v>
      </c>
      <c r="C90" s="35" t="s">
        <v>246</v>
      </c>
      <c r="D90" s="36">
        <v>2</v>
      </c>
      <c r="E90" s="37">
        <v>3.7</v>
      </c>
      <c r="F90" s="40">
        <v>4.89</v>
      </c>
      <c r="G90" s="40">
        <v>8.59</v>
      </c>
      <c r="H90" s="38">
        <f t="shared" si="5"/>
        <v>17.18</v>
      </c>
    </row>
    <row r="91" spans="1:8" ht="12.75">
      <c r="A91" s="33" t="s">
        <v>282</v>
      </c>
      <c r="B91" s="34" t="s">
        <v>140</v>
      </c>
      <c r="C91" s="35" t="s">
        <v>246</v>
      </c>
      <c r="D91" s="36">
        <v>4</v>
      </c>
      <c r="E91" s="37">
        <v>6.28</v>
      </c>
      <c r="F91" s="40">
        <v>29.53</v>
      </c>
      <c r="G91" s="40">
        <v>35.81</v>
      </c>
      <c r="H91" s="38">
        <f t="shared" si="5"/>
        <v>143.24</v>
      </c>
    </row>
    <row r="92" spans="1:8" ht="12.75">
      <c r="A92" s="33"/>
      <c r="B92" s="34" t="s">
        <v>283</v>
      </c>
      <c r="C92" s="35" t="s">
        <v>246</v>
      </c>
      <c r="D92" s="36">
        <v>2</v>
      </c>
      <c r="E92" s="37">
        <v>4.95</v>
      </c>
      <c r="F92" s="40">
        <v>11.96</v>
      </c>
      <c r="G92" s="40">
        <v>16.91</v>
      </c>
      <c r="H92" s="38">
        <f t="shared" si="5"/>
        <v>33.82</v>
      </c>
    </row>
    <row r="93" spans="1:8" ht="12.75">
      <c r="A93" s="33"/>
      <c r="B93" s="34" t="s">
        <v>283</v>
      </c>
      <c r="C93" s="35" t="s">
        <v>246</v>
      </c>
      <c r="D93" s="36">
        <v>1</v>
      </c>
      <c r="E93" s="37">
        <v>12</v>
      </c>
      <c r="F93" s="40">
        <v>11.96</v>
      </c>
      <c r="G93" s="40">
        <v>23.96</v>
      </c>
      <c r="H93" s="38">
        <f t="shared" si="5"/>
        <v>23.96</v>
      </c>
    </row>
    <row r="94" spans="1:8" ht="12.75">
      <c r="A94" s="33"/>
      <c r="B94" s="34" t="s">
        <v>284</v>
      </c>
      <c r="C94" s="35" t="s">
        <v>246</v>
      </c>
      <c r="D94" s="36">
        <v>2</v>
      </c>
      <c r="E94" s="37">
        <v>94.5</v>
      </c>
      <c r="F94" s="40">
        <v>25.46</v>
      </c>
      <c r="G94" s="40">
        <v>119.96</v>
      </c>
      <c r="H94" s="38">
        <f t="shared" si="5"/>
        <v>239.92</v>
      </c>
    </row>
    <row r="95" spans="1:8" ht="12.75">
      <c r="A95" s="33" t="s">
        <v>285</v>
      </c>
      <c r="B95" s="34" t="s">
        <v>141</v>
      </c>
      <c r="C95" s="35" t="s">
        <v>1</v>
      </c>
      <c r="D95" s="36">
        <v>144</v>
      </c>
      <c r="E95" s="37">
        <v>2.22</v>
      </c>
      <c r="F95" s="40">
        <v>2.93</v>
      </c>
      <c r="G95" s="40">
        <v>5.15</v>
      </c>
      <c r="H95" s="38">
        <f t="shared" si="5"/>
        <v>741.6</v>
      </c>
    </row>
    <row r="96" spans="1:8" ht="12.75">
      <c r="A96" s="33" t="s">
        <v>286</v>
      </c>
      <c r="B96" s="34" t="s">
        <v>142</v>
      </c>
      <c r="C96" s="35" t="s">
        <v>1</v>
      </c>
      <c r="D96" s="36">
        <v>24</v>
      </c>
      <c r="E96" s="37">
        <v>4.89</v>
      </c>
      <c r="F96" s="40">
        <v>3.17</v>
      </c>
      <c r="G96" s="40">
        <v>8.06</v>
      </c>
      <c r="H96" s="38">
        <f t="shared" si="5"/>
        <v>193.44</v>
      </c>
    </row>
    <row r="97" spans="1:8" ht="12.75">
      <c r="A97" s="33" t="s">
        <v>287</v>
      </c>
      <c r="B97" s="34" t="s">
        <v>288</v>
      </c>
      <c r="C97" s="35" t="s">
        <v>1</v>
      </c>
      <c r="D97" s="36">
        <v>6</v>
      </c>
      <c r="E97" s="37">
        <v>7.28</v>
      </c>
      <c r="F97" s="40">
        <v>4.89</v>
      </c>
      <c r="G97" s="40">
        <v>12.17</v>
      </c>
      <c r="H97" s="38">
        <f t="shared" si="5"/>
        <v>73.02</v>
      </c>
    </row>
    <row r="98" spans="1:8" ht="12.75">
      <c r="A98" s="33" t="s">
        <v>289</v>
      </c>
      <c r="B98" s="34" t="s">
        <v>290</v>
      </c>
      <c r="C98" s="35" t="s">
        <v>1</v>
      </c>
      <c r="D98" s="36">
        <v>6</v>
      </c>
      <c r="E98" s="37">
        <v>8.04</v>
      </c>
      <c r="F98" s="40">
        <v>5.86</v>
      </c>
      <c r="G98" s="40">
        <v>13.9</v>
      </c>
      <c r="H98" s="38">
        <f t="shared" si="5"/>
        <v>83.4</v>
      </c>
    </row>
    <row r="99" spans="1:8" ht="12.75">
      <c r="A99" s="33" t="s">
        <v>291</v>
      </c>
      <c r="B99" s="34" t="s">
        <v>292</v>
      </c>
      <c r="C99" s="35" t="s">
        <v>1</v>
      </c>
      <c r="D99" s="36">
        <v>6</v>
      </c>
      <c r="E99" s="37">
        <v>13.53</v>
      </c>
      <c r="F99" s="40">
        <v>7.33</v>
      </c>
      <c r="G99" s="40">
        <v>20.86</v>
      </c>
      <c r="H99" s="38">
        <f t="shared" si="5"/>
        <v>125.16</v>
      </c>
    </row>
    <row r="100" spans="1:8" ht="12.75">
      <c r="A100" s="33" t="s">
        <v>293</v>
      </c>
      <c r="B100" s="69" t="s">
        <v>143</v>
      </c>
      <c r="C100" s="35" t="s">
        <v>1</v>
      </c>
      <c r="D100" s="36">
        <v>15</v>
      </c>
      <c r="E100" s="37">
        <v>20.1</v>
      </c>
      <c r="F100" s="37">
        <v>10.02</v>
      </c>
      <c r="G100" s="37">
        <v>30.12</v>
      </c>
      <c r="H100" s="38">
        <f t="shared" si="5"/>
        <v>451.8</v>
      </c>
    </row>
    <row r="101" spans="1:8" ht="22.5">
      <c r="A101" s="33" t="s">
        <v>294</v>
      </c>
      <c r="B101" s="69" t="s">
        <v>295</v>
      </c>
      <c r="C101" s="35" t="s">
        <v>246</v>
      </c>
      <c r="D101" s="36">
        <v>1</v>
      </c>
      <c r="E101" s="37">
        <v>9.62</v>
      </c>
      <c r="F101" s="37">
        <v>2.2</v>
      </c>
      <c r="G101" s="37">
        <v>11.82</v>
      </c>
      <c r="H101" s="38">
        <f t="shared" si="5"/>
        <v>11.82</v>
      </c>
    </row>
    <row r="102" spans="1:8" ht="22.5">
      <c r="A102" s="33" t="s">
        <v>296</v>
      </c>
      <c r="B102" s="69" t="s">
        <v>297</v>
      </c>
      <c r="C102" s="35" t="s">
        <v>246</v>
      </c>
      <c r="D102" s="36">
        <v>2</v>
      </c>
      <c r="E102" s="37">
        <v>13.72</v>
      </c>
      <c r="F102" s="37">
        <v>2.2</v>
      </c>
      <c r="G102" s="37">
        <v>15.92</v>
      </c>
      <c r="H102" s="38">
        <f t="shared" si="5"/>
        <v>31.84</v>
      </c>
    </row>
    <row r="103" spans="1:8" ht="22.5">
      <c r="A103" s="33"/>
      <c r="B103" s="69" t="s">
        <v>298</v>
      </c>
      <c r="C103" s="35" t="s">
        <v>246</v>
      </c>
      <c r="D103" s="36">
        <v>5</v>
      </c>
      <c r="E103" s="37">
        <v>107</v>
      </c>
      <c r="F103" s="37">
        <v>2.2</v>
      </c>
      <c r="G103" s="37">
        <v>109.2</v>
      </c>
      <c r="H103" s="38">
        <f t="shared" si="5"/>
        <v>546</v>
      </c>
    </row>
    <row r="104" spans="1:8" ht="12.75">
      <c r="A104" s="33" t="s">
        <v>299</v>
      </c>
      <c r="B104" s="69" t="s">
        <v>300</v>
      </c>
      <c r="C104" s="35" t="s">
        <v>246</v>
      </c>
      <c r="D104" s="36">
        <v>1</v>
      </c>
      <c r="E104" s="37">
        <v>1.02</v>
      </c>
      <c r="F104" s="37">
        <v>3.67</v>
      </c>
      <c r="G104" s="37">
        <v>4.69</v>
      </c>
      <c r="H104" s="38">
        <f t="shared" si="5"/>
        <v>4.69</v>
      </c>
    </row>
    <row r="105" spans="1:8" ht="12.75">
      <c r="A105" s="33" t="s">
        <v>301</v>
      </c>
      <c r="B105" s="69" t="s">
        <v>144</v>
      </c>
      <c r="C105" s="35" t="s">
        <v>246</v>
      </c>
      <c r="D105" s="36">
        <v>10</v>
      </c>
      <c r="E105" s="37">
        <v>0.46</v>
      </c>
      <c r="F105" s="37">
        <v>2.2</v>
      </c>
      <c r="G105" s="37">
        <v>2.66</v>
      </c>
      <c r="H105" s="38">
        <f t="shared" si="5"/>
        <v>26.6</v>
      </c>
    </row>
    <row r="106" spans="1:8" ht="12.75">
      <c r="A106" s="33" t="s">
        <v>302</v>
      </c>
      <c r="B106" s="69" t="s">
        <v>145</v>
      </c>
      <c r="C106" s="35" t="s">
        <v>246</v>
      </c>
      <c r="D106" s="36">
        <v>2</v>
      </c>
      <c r="E106" s="37">
        <v>1.05</v>
      </c>
      <c r="F106" s="37">
        <v>2.2</v>
      </c>
      <c r="G106" s="37">
        <v>3.25</v>
      </c>
      <c r="H106" s="38">
        <f t="shared" si="5"/>
        <v>6.5</v>
      </c>
    </row>
    <row r="107" spans="1:8" ht="12.75">
      <c r="A107" s="33" t="s">
        <v>303</v>
      </c>
      <c r="B107" s="69" t="s">
        <v>146</v>
      </c>
      <c r="C107" s="35" t="s">
        <v>246</v>
      </c>
      <c r="D107" s="36">
        <v>4</v>
      </c>
      <c r="E107" s="37">
        <v>2.2</v>
      </c>
      <c r="F107" s="37">
        <v>3.43</v>
      </c>
      <c r="G107" s="37">
        <v>5.63</v>
      </c>
      <c r="H107" s="38">
        <f t="shared" si="5"/>
        <v>22.52</v>
      </c>
    </row>
    <row r="108" spans="1:8" ht="12.75">
      <c r="A108" s="33" t="s">
        <v>304</v>
      </c>
      <c r="B108" s="69" t="s">
        <v>147</v>
      </c>
      <c r="C108" s="35" t="s">
        <v>246</v>
      </c>
      <c r="D108" s="36">
        <v>5</v>
      </c>
      <c r="E108" s="37">
        <v>2.5</v>
      </c>
      <c r="F108" s="37">
        <v>3.43</v>
      </c>
      <c r="G108" s="37">
        <v>5.93</v>
      </c>
      <c r="H108" s="38">
        <f t="shared" si="5"/>
        <v>29.65</v>
      </c>
    </row>
    <row r="109" spans="1:8" ht="12.75">
      <c r="A109" s="33" t="s">
        <v>305</v>
      </c>
      <c r="B109" s="69" t="s">
        <v>148</v>
      </c>
      <c r="C109" s="35" t="s">
        <v>246</v>
      </c>
      <c r="D109" s="36">
        <v>4</v>
      </c>
      <c r="E109" s="37">
        <v>6.86</v>
      </c>
      <c r="F109" s="37">
        <v>3.43</v>
      </c>
      <c r="G109" s="37">
        <v>10.29</v>
      </c>
      <c r="H109" s="38">
        <f t="shared" si="5"/>
        <v>41.16</v>
      </c>
    </row>
    <row r="110" spans="1:8" ht="12.75">
      <c r="A110" s="33" t="s">
        <v>306</v>
      </c>
      <c r="B110" s="69" t="s">
        <v>149</v>
      </c>
      <c r="C110" s="35" t="s">
        <v>246</v>
      </c>
      <c r="D110" s="36">
        <v>4</v>
      </c>
      <c r="E110" s="37">
        <v>9.95</v>
      </c>
      <c r="F110" s="37">
        <v>4.52</v>
      </c>
      <c r="G110" s="37">
        <v>14.47</v>
      </c>
      <c r="H110" s="38">
        <f t="shared" si="5"/>
        <v>57.88</v>
      </c>
    </row>
    <row r="111" spans="1:8" ht="12.75">
      <c r="A111" s="33" t="s">
        <v>307</v>
      </c>
      <c r="B111" s="69" t="s">
        <v>150</v>
      </c>
      <c r="C111" s="35" t="s">
        <v>246</v>
      </c>
      <c r="D111" s="36">
        <v>4</v>
      </c>
      <c r="E111" s="37">
        <v>1.96</v>
      </c>
      <c r="F111" s="37">
        <v>3.43</v>
      </c>
      <c r="G111" s="37">
        <v>5.39</v>
      </c>
      <c r="H111" s="38">
        <f t="shared" si="5"/>
        <v>21.56</v>
      </c>
    </row>
    <row r="112" spans="1:8" ht="12.75">
      <c r="A112" s="33" t="s">
        <v>308</v>
      </c>
      <c r="B112" s="69" t="s">
        <v>151</v>
      </c>
      <c r="C112" s="35" t="s">
        <v>246</v>
      </c>
      <c r="D112" s="36">
        <v>4</v>
      </c>
      <c r="E112" s="37">
        <v>2.79</v>
      </c>
      <c r="F112" s="37">
        <v>3.43</v>
      </c>
      <c r="G112" s="37">
        <v>6.22</v>
      </c>
      <c r="H112" s="38">
        <f t="shared" si="5"/>
        <v>24.88</v>
      </c>
    </row>
    <row r="113" spans="1:8" ht="12.75">
      <c r="A113" s="33" t="s">
        <v>309</v>
      </c>
      <c r="B113" s="69" t="s">
        <v>152</v>
      </c>
      <c r="C113" s="35" t="s">
        <v>246</v>
      </c>
      <c r="D113" s="36">
        <v>4</v>
      </c>
      <c r="E113" s="37">
        <v>8.2</v>
      </c>
      <c r="F113" s="37">
        <v>4.64</v>
      </c>
      <c r="G113" s="37">
        <v>12.84</v>
      </c>
      <c r="H113" s="38">
        <f t="shared" si="5"/>
        <v>51.36</v>
      </c>
    </row>
    <row r="114" spans="1:8" ht="12.75">
      <c r="A114" s="33" t="s">
        <v>310</v>
      </c>
      <c r="B114" s="69" t="s">
        <v>153</v>
      </c>
      <c r="C114" s="35" t="s">
        <v>246</v>
      </c>
      <c r="D114" s="36">
        <v>10</v>
      </c>
      <c r="E114" s="37">
        <v>1</v>
      </c>
      <c r="F114" s="37">
        <v>4.4</v>
      </c>
      <c r="G114" s="37">
        <v>5.4</v>
      </c>
      <c r="H114" s="38">
        <f t="shared" si="5"/>
        <v>54</v>
      </c>
    </row>
    <row r="115" spans="1:8" ht="12.75">
      <c r="A115" s="33" t="s">
        <v>311</v>
      </c>
      <c r="B115" s="69" t="s">
        <v>154</v>
      </c>
      <c r="C115" s="35" t="s">
        <v>246</v>
      </c>
      <c r="D115" s="36">
        <v>20</v>
      </c>
      <c r="E115" s="37">
        <v>0.52</v>
      </c>
      <c r="F115" s="37">
        <v>4.4</v>
      </c>
      <c r="G115" s="37">
        <v>4.92</v>
      </c>
      <c r="H115" s="38">
        <f t="shared" si="5"/>
        <v>98.4</v>
      </c>
    </row>
    <row r="116" spans="1:8" ht="12.75">
      <c r="A116" s="33" t="s">
        <v>312</v>
      </c>
      <c r="B116" s="69" t="s">
        <v>313</v>
      </c>
      <c r="C116" s="35" t="s">
        <v>246</v>
      </c>
      <c r="D116" s="36">
        <v>2</v>
      </c>
      <c r="E116" s="37">
        <v>1.3</v>
      </c>
      <c r="F116" s="37">
        <v>4.4</v>
      </c>
      <c r="G116" s="37">
        <v>5.7</v>
      </c>
      <c r="H116" s="38">
        <f t="shared" si="5"/>
        <v>11.4</v>
      </c>
    </row>
    <row r="117" spans="1:8" ht="12.75">
      <c r="A117" s="33" t="s">
        <v>314</v>
      </c>
      <c r="B117" s="69" t="s">
        <v>315</v>
      </c>
      <c r="C117" s="35" t="s">
        <v>246</v>
      </c>
      <c r="D117" s="36">
        <v>4</v>
      </c>
      <c r="E117" s="37">
        <v>3.2</v>
      </c>
      <c r="F117" s="37">
        <v>6.84</v>
      </c>
      <c r="G117" s="37">
        <v>10.04</v>
      </c>
      <c r="H117" s="38">
        <f t="shared" si="5"/>
        <v>40.16</v>
      </c>
    </row>
    <row r="118" spans="1:8" ht="12.75">
      <c r="A118" s="33" t="s">
        <v>316</v>
      </c>
      <c r="B118" s="69" t="s">
        <v>317</v>
      </c>
      <c r="C118" s="35" t="s">
        <v>246</v>
      </c>
      <c r="D118" s="36">
        <v>10</v>
      </c>
      <c r="E118" s="37">
        <v>3.8</v>
      </c>
      <c r="F118" s="37">
        <v>6.84</v>
      </c>
      <c r="G118" s="37">
        <v>10.64</v>
      </c>
      <c r="H118" s="38">
        <f t="shared" si="5"/>
        <v>106.4</v>
      </c>
    </row>
    <row r="119" spans="1:8" ht="12.75">
      <c r="A119" s="33" t="s">
        <v>318</v>
      </c>
      <c r="B119" s="69" t="s">
        <v>319</v>
      </c>
      <c r="C119" s="35" t="s">
        <v>246</v>
      </c>
      <c r="D119" s="36">
        <v>4</v>
      </c>
      <c r="E119" s="37">
        <v>16.09</v>
      </c>
      <c r="F119" s="37">
        <v>6.84</v>
      </c>
      <c r="G119" s="37">
        <v>22.93</v>
      </c>
      <c r="H119" s="38">
        <f t="shared" si="5"/>
        <v>91.72</v>
      </c>
    </row>
    <row r="120" spans="1:8" ht="12.75">
      <c r="A120" s="33" t="s">
        <v>320</v>
      </c>
      <c r="B120" s="69" t="s">
        <v>321</v>
      </c>
      <c r="C120" s="35" t="s">
        <v>246</v>
      </c>
      <c r="D120" s="36">
        <v>6</v>
      </c>
      <c r="E120" s="37">
        <v>51</v>
      </c>
      <c r="F120" s="37">
        <v>9.05</v>
      </c>
      <c r="G120" s="37">
        <v>60.05</v>
      </c>
      <c r="H120" s="38">
        <f t="shared" si="5"/>
        <v>360.29999999999995</v>
      </c>
    </row>
    <row r="121" spans="1:8" ht="12.75">
      <c r="A121" s="33" t="s">
        <v>322</v>
      </c>
      <c r="B121" s="69" t="s">
        <v>323</v>
      </c>
      <c r="C121" s="35" t="s">
        <v>246</v>
      </c>
      <c r="D121" s="36">
        <v>13</v>
      </c>
      <c r="E121" s="37">
        <v>3.64</v>
      </c>
      <c r="F121" s="37">
        <v>4.4</v>
      </c>
      <c r="G121" s="37">
        <v>8.04</v>
      </c>
      <c r="H121" s="38">
        <f t="shared" si="5"/>
        <v>104.51999999999998</v>
      </c>
    </row>
    <row r="122" spans="1:8" ht="12.75">
      <c r="A122" s="33" t="s">
        <v>324</v>
      </c>
      <c r="B122" s="69" t="s">
        <v>325</v>
      </c>
      <c r="C122" s="35" t="s">
        <v>246</v>
      </c>
      <c r="D122" s="36">
        <v>6</v>
      </c>
      <c r="E122" s="37">
        <v>4.62</v>
      </c>
      <c r="F122" s="37">
        <v>4.4</v>
      </c>
      <c r="G122" s="37">
        <v>9.02</v>
      </c>
      <c r="H122" s="38">
        <f t="shared" si="5"/>
        <v>54.12</v>
      </c>
    </row>
    <row r="123" spans="1:8" ht="12.75">
      <c r="A123" s="33" t="s">
        <v>326</v>
      </c>
      <c r="B123" s="69" t="s">
        <v>155</v>
      </c>
      <c r="C123" s="35" t="s">
        <v>246</v>
      </c>
      <c r="D123" s="36">
        <v>10</v>
      </c>
      <c r="E123" s="37">
        <v>0.7</v>
      </c>
      <c r="F123" s="37">
        <v>4.64</v>
      </c>
      <c r="G123" s="37">
        <v>5.34</v>
      </c>
      <c r="H123" s="38">
        <f t="shared" si="5"/>
        <v>53.4</v>
      </c>
    </row>
    <row r="124" spans="1:8" ht="12.75">
      <c r="A124" s="33" t="s">
        <v>327</v>
      </c>
      <c r="B124" s="69" t="s">
        <v>156</v>
      </c>
      <c r="C124" s="35" t="s">
        <v>246</v>
      </c>
      <c r="D124" s="36">
        <v>4</v>
      </c>
      <c r="E124" s="37">
        <v>2.1</v>
      </c>
      <c r="F124" s="37">
        <v>4.64</v>
      </c>
      <c r="G124" s="37">
        <v>6.74</v>
      </c>
      <c r="H124" s="38">
        <f t="shared" si="5"/>
        <v>26.96</v>
      </c>
    </row>
    <row r="125" spans="1:8" ht="12.75">
      <c r="A125" s="33" t="s">
        <v>328</v>
      </c>
      <c r="B125" s="69" t="s">
        <v>157</v>
      </c>
      <c r="C125" s="35" t="s">
        <v>246</v>
      </c>
      <c r="D125" s="36">
        <v>1</v>
      </c>
      <c r="E125" s="37">
        <v>5.1</v>
      </c>
      <c r="F125" s="37">
        <v>7.33</v>
      </c>
      <c r="G125" s="37">
        <v>12.43</v>
      </c>
      <c r="H125" s="38">
        <f t="shared" si="5"/>
        <v>12.43</v>
      </c>
    </row>
    <row r="126" spans="1:8" ht="12.75">
      <c r="A126" s="33" t="s">
        <v>329</v>
      </c>
      <c r="B126" s="69" t="s">
        <v>158</v>
      </c>
      <c r="C126" s="35" t="s">
        <v>246</v>
      </c>
      <c r="D126" s="36">
        <v>2</v>
      </c>
      <c r="E126" s="37">
        <v>5.58</v>
      </c>
      <c r="F126" s="37">
        <v>7.33</v>
      </c>
      <c r="G126" s="37">
        <v>12.91</v>
      </c>
      <c r="H126" s="38">
        <f t="shared" si="5"/>
        <v>25.82</v>
      </c>
    </row>
    <row r="127" spans="1:8" ht="12.75">
      <c r="A127" s="33" t="s">
        <v>330</v>
      </c>
      <c r="B127" s="69" t="s">
        <v>159</v>
      </c>
      <c r="C127" s="35" t="s">
        <v>246</v>
      </c>
      <c r="D127" s="36">
        <v>2</v>
      </c>
      <c r="E127" s="37">
        <v>17.32</v>
      </c>
      <c r="F127" s="37">
        <v>7.33</v>
      </c>
      <c r="G127" s="37">
        <v>24.65</v>
      </c>
      <c r="H127" s="38">
        <f t="shared" si="5"/>
        <v>49.3</v>
      </c>
    </row>
    <row r="128" spans="1:8" ht="12.75">
      <c r="A128" s="33" t="s">
        <v>331</v>
      </c>
      <c r="B128" s="69" t="s">
        <v>160</v>
      </c>
      <c r="C128" s="35" t="s">
        <v>246</v>
      </c>
      <c r="D128" s="36">
        <v>2</v>
      </c>
      <c r="E128" s="37">
        <v>30</v>
      </c>
      <c r="F128" s="37">
        <v>11</v>
      </c>
      <c r="G128" s="37">
        <v>41</v>
      </c>
      <c r="H128" s="38">
        <f t="shared" si="5"/>
        <v>82</v>
      </c>
    </row>
    <row r="129" spans="1:8" ht="12.75">
      <c r="A129" s="33" t="s">
        <v>332</v>
      </c>
      <c r="B129" s="69" t="s">
        <v>161</v>
      </c>
      <c r="C129" s="35" t="s">
        <v>246</v>
      </c>
      <c r="D129" s="36">
        <v>5</v>
      </c>
      <c r="E129" s="37">
        <v>1.4</v>
      </c>
      <c r="F129" s="37">
        <v>3.43</v>
      </c>
      <c r="G129" s="37">
        <v>4.83</v>
      </c>
      <c r="H129" s="38">
        <f t="shared" si="5"/>
        <v>24.15</v>
      </c>
    </row>
    <row r="130" spans="1:8" ht="12.75">
      <c r="A130" s="33" t="s">
        <v>333</v>
      </c>
      <c r="B130" s="69" t="s">
        <v>162</v>
      </c>
      <c r="C130" s="35" t="s">
        <v>246</v>
      </c>
      <c r="D130" s="36">
        <v>4</v>
      </c>
      <c r="E130" s="37">
        <v>7</v>
      </c>
      <c r="F130" s="37">
        <v>19.55</v>
      </c>
      <c r="G130" s="37">
        <v>26.55</v>
      </c>
      <c r="H130" s="38">
        <f t="shared" si="5"/>
        <v>106.2</v>
      </c>
    </row>
    <row r="131" spans="1:8" ht="12.75">
      <c r="A131" s="33" t="s">
        <v>334</v>
      </c>
      <c r="B131" s="69" t="s">
        <v>163</v>
      </c>
      <c r="C131" s="35" t="s">
        <v>246</v>
      </c>
      <c r="D131" s="36">
        <v>4</v>
      </c>
      <c r="E131" s="37">
        <v>3.47</v>
      </c>
      <c r="F131" s="37">
        <v>36.66</v>
      </c>
      <c r="G131" s="37">
        <v>40.13</v>
      </c>
      <c r="H131" s="38">
        <f t="shared" si="5"/>
        <v>160.52</v>
      </c>
    </row>
    <row r="132" spans="1:8" ht="12.75">
      <c r="A132" s="33" t="s">
        <v>335</v>
      </c>
      <c r="B132" s="69" t="s">
        <v>164</v>
      </c>
      <c r="C132" s="35" t="s">
        <v>246</v>
      </c>
      <c r="D132" s="36">
        <v>4</v>
      </c>
      <c r="E132" s="37">
        <v>1.55</v>
      </c>
      <c r="F132" s="37">
        <v>1.95</v>
      </c>
      <c r="G132" s="37">
        <v>3.5</v>
      </c>
      <c r="H132" s="38">
        <f t="shared" si="5"/>
        <v>14</v>
      </c>
    </row>
    <row r="133" spans="1:8" ht="12.75">
      <c r="A133" s="33" t="s">
        <v>336</v>
      </c>
      <c r="B133" s="69" t="s">
        <v>337</v>
      </c>
      <c r="C133" s="35" t="s">
        <v>246</v>
      </c>
      <c r="D133" s="36">
        <v>1</v>
      </c>
      <c r="E133" s="37">
        <v>65.29</v>
      </c>
      <c r="F133" s="37">
        <v>29.33</v>
      </c>
      <c r="G133" s="37">
        <v>94.62</v>
      </c>
      <c r="H133" s="38">
        <f aca="true" t="shared" si="6" ref="H133:H165">G133*D133</f>
        <v>94.62</v>
      </c>
    </row>
    <row r="134" spans="1:8" ht="12.75">
      <c r="A134" s="33" t="s">
        <v>338</v>
      </c>
      <c r="B134" s="69" t="s">
        <v>165</v>
      </c>
      <c r="C134" s="35" t="s">
        <v>246</v>
      </c>
      <c r="D134" s="36">
        <v>1</v>
      </c>
      <c r="E134" s="36">
        <v>110.52</v>
      </c>
      <c r="F134" s="37">
        <v>87</v>
      </c>
      <c r="G134" s="37">
        <v>197.52</v>
      </c>
      <c r="H134" s="38">
        <f t="shared" si="6"/>
        <v>197.52</v>
      </c>
    </row>
    <row r="135" spans="1:8" ht="12.75">
      <c r="A135" s="33" t="s">
        <v>339</v>
      </c>
      <c r="B135" s="69" t="s">
        <v>166</v>
      </c>
      <c r="C135" s="35" t="s">
        <v>246</v>
      </c>
      <c r="D135" s="36">
        <v>7</v>
      </c>
      <c r="E135" s="36">
        <v>34.33</v>
      </c>
      <c r="F135" s="37">
        <v>82.81</v>
      </c>
      <c r="G135" s="37">
        <v>117.14</v>
      </c>
      <c r="H135" s="38">
        <f t="shared" si="6"/>
        <v>819.98</v>
      </c>
    </row>
    <row r="136" spans="1:8" ht="12.75">
      <c r="A136" s="33" t="s">
        <v>340</v>
      </c>
      <c r="B136" s="69" t="s">
        <v>341</v>
      </c>
      <c r="C136" s="35" t="s">
        <v>246</v>
      </c>
      <c r="D136" s="36">
        <v>9</v>
      </c>
      <c r="E136" s="36">
        <v>23.47</v>
      </c>
      <c r="F136" s="37">
        <v>61.3</v>
      </c>
      <c r="G136" s="37">
        <v>84.77</v>
      </c>
      <c r="H136" s="38">
        <f t="shared" si="6"/>
        <v>762.93</v>
      </c>
    </row>
    <row r="137" spans="1:8" ht="22.5">
      <c r="A137" s="33" t="s">
        <v>342</v>
      </c>
      <c r="B137" s="69" t="s">
        <v>167</v>
      </c>
      <c r="C137" s="35" t="s">
        <v>246</v>
      </c>
      <c r="D137" s="36">
        <v>1</v>
      </c>
      <c r="E137" s="36">
        <v>198</v>
      </c>
      <c r="F137" s="37">
        <v>21.51</v>
      </c>
      <c r="G137" s="37">
        <v>219.51</v>
      </c>
      <c r="H137" s="38">
        <f t="shared" si="6"/>
        <v>219.51</v>
      </c>
    </row>
    <row r="138" spans="1:8" ht="12.75">
      <c r="A138" s="33" t="s">
        <v>343</v>
      </c>
      <c r="B138" s="69" t="s">
        <v>168</v>
      </c>
      <c r="C138" s="35" t="s">
        <v>246</v>
      </c>
      <c r="D138" s="36">
        <v>2</v>
      </c>
      <c r="E138" s="36">
        <v>235</v>
      </c>
      <c r="F138" s="37">
        <v>73.32</v>
      </c>
      <c r="G138" s="37">
        <v>308.32</v>
      </c>
      <c r="H138" s="38">
        <f t="shared" si="6"/>
        <v>616.64</v>
      </c>
    </row>
    <row r="139" spans="1:8" ht="12.75">
      <c r="A139" s="33" t="s">
        <v>344</v>
      </c>
      <c r="B139" s="69" t="s">
        <v>345</v>
      </c>
      <c r="C139" s="35" t="s">
        <v>246</v>
      </c>
      <c r="D139" s="36">
        <v>1</v>
      </c>
      <c r="E139" s="37">
        <v>62.1</v>
      </c>
      <c r="F139" s="37">
        <v>8.31</v>
      </c>
      <c r="G139" s="37">
        <v>70.41</v>
      </c>
      <c r="H139" s="38">
        <f t="shared" si="6"/>
        <v>70.41</v>
      </c>
    </row>
    <row r="140" spans="1:8" ht="12.75">
      <c r="A140" s="33" t="s">
        <v>346</v>
      </c>
      <c r="B140" s="69" t="s">
        <v>169</v>
      </c>
      <c r="C140" s="35" t="s">
        <v>246</v>
      </c>
      <c r="D140" s="36">
        <v>10</v>
      </c>
      <c r="E140" s="37">
        <v>1.4</v>
      </c>
      <c r="F140" s="37">
        <v>6.84</v>
      </c>
      <c r="G140" s="37">
        <v>8.24</v>
      </c>
      <c r="H140" s="38">
        <f t="shared" si="6"/>
        <v>82.4</v>
      </c>
    </row>
    <row r="141" spans="1:8" ht="12.75">
      <c r="A141" s="33" t="s">
        <v>347</v>
      </c>
      <c r="B141" s="69" t="s">
        <v>170</v>
      </c>
      <c r="C141" s="35" t="s">
        <v>246</v>
      </c>
      <c r="D141" s="36">
        <v>5</v>
      </c>
      <c r="E141" s="37">
        <v>2.3</v>
      </c>
      <c r="F141" s="37">
        <v>6.84</v>
      </c>
      <c r="G141" s="37">
        <v>9.14</v>
      </c>
      <c r="H141" s="38">
        <f t="shared" si="6"/>
        <v>45.7</v>
      </c>
    </row>
    <row r="142" spans="1:8" ht="12.75">
      <c r="A142" s="33" t="s">
        <v>348</v>
      </c>
      <c r="B142" s="69" t="s">
        <v>349</v>
      </c>
      <c r="C142" s="35" t="s">
        <v>246</v>
      </c>
      <c r="D142" s="36">
        <v>15</v>
      </c>
      <c r="E142" s="37">
        <v>1.5</v>
      </c>
      <c r="F142" s="37">
        <v>6.84</v>
      </c>
      <c r="G142" s="37">
        <v>8.34</v>
      </c>
      <c r="H142" s="38">
        <f t="shared" si="6"/>
        <v>125.1</v>
      </c>
    </row>
    <row r="143" spans="1:8" ht="12.75">
      <c r="A143" s="33" t="s">
        <v>350</v>
      </c>
      <c r="B143" s="69" t="s">
        <v>171</v>
      </c>
      <c r="C143" s="35" t="s">
        <v>246</v>
      </c>
      <c r="D143" s="36">
        <v>1</v>
      </c>
      <c r="E143" s="37">
        <v>2.1</v>
      </c>
      <c r="F143" s="37">
        <v>6.84</v>
      </c>
      <c r="G143" s="37">
        <v>8.94</v>
      </c>
      <c r="H143" s="38">
        <f t="shared" si="6"/>
        <v>8.94</v>
      </c>
    </row>
    <row r="144" spans="1:8" ht="12.75">
      <c r="A144" s="33" t="s">
        <v>351</v>
      </c>
      <c r="B144" s="69" t="s">
        <v>172</v>
      </c>
      <c r="C144" s="35" t="s">
        <v>246</v>
      </c>
      <c r="D144" s="36">
        <v>20</v>
      </c>
      <c r="E144" s="37">
        <v>1.2</v>
      </c>
      <c r="F144" s="37">
        <v>6.84</v>
      </c>
      <c r="G144" s="37">
        <v>8.04</v>
      </c>
      <c r="H144" s="38">
        <f t="shared" si="6"/>
        <v>160.79999999999998</v>
      </c>
    </row>
    <row r="145" spans="1:8" ht="12.75">
      <c r="A145" s="33" t="s">
        <v>352</v>
      </c>
      <c r="B145" s="69" t="s">
        <v>173</v>
      </c>
      <c r="C145" s="35" t="s">
        <v>246</v>
      </c>
      <c r="D145" s="36">
        <v>15</v>
      </c>
      <c r="E145" s="37">
        <v>1.62</v>
      </c>
      <c r="F145" s="37">
        <v>6.84</v>
      </c>
      <c r="G145" s="37">
        <v>8.46</v>
      </c>
      <c r="H145" s="38">
        <f t="shared" si="6"/>
        <v>126.9</v>
      </c>
    </row>
    <row r="146" spans="1:8" ht="12.75">
      <c r="A146" s="33" t="s">
        <v>353</v>
      </c>
      <c r="B146" s="69" t="s">
        <v>174</v>
      </c>
      <c r="C146" s="35" t="s">
        <v>246</v>
      </c>
      <c r="D146" s="36">
        <v>6</v>
      </c>
      <c r="E146" s="37">
        <v>3.95</v>
      </c>
      <c r="F146" s="37">
        <v>8.79</v>
      </c>
      <c r="G146" s="37">
        <v>12.74</v>
      </c>
      <c r="H146" s="38">
        <f t="shared" si="6"/>
        <v>76.44</v>
      </c>
    </row>
    <row r="147" spans="1:8" ht="12.75">
      <c r="A147" s="33" t="s">
        <v>354</v>
      </c>
      <c r="B147" s="69" t="s">
        <v>175</v>
      </c>
      <c r="C147" s="35" t="s">
        <v>246</v>
      </c>
      <c r="D147" s="36">
        <v>9</v>
      </c>
      <c r="E147" s="37">
        <v>5.14</v>
      </c>
      <c r="F147" s="37">
        <v>11</v>
      </c>
      <c r="G147" s="37">
        <v>16.14</v>
      </c>
      <c r="H147" s="38">
        <f t="shared" si="6"/>
        <v>145.26</v>
      </c>
    </row>
    <row r="148" spans="1:8" ht="12.75">
      <c r="A148" s="33"/>
      <c r="B148" s="69" t="s">
        <v>355</v>
      </c>
      <c r="C148" s="35" t="s">
        <v>246</v>
      </c>
      <c r="D148" s="36">
        <v>36</v>
      </c>
      <c r="E148" s="37">
        <v>22</v>
      </c>
      <c r="F148" s="37">
        <v>11</v>
      </c>
      <c r="G148" s="37">
        <v>33</v>
      </c>
      <c r="H148" s="38">
        <f t="shared" si="6"/>
        <v>1188</v>
      </c>
    </row>
    <row r="149" spans="1:8" ht="12.75">
      <c r="A149" s="33" t="s">
        <v>356</v>
      </c>
      <c r="B149" s="69" t="s">
        <v>176</v>
      </c>
      <c r="C149" s="35" t="s">
        <v>246</v>
      </c>
      <c r="D149" s="36">
        <v>4</v>
      </c>
      <c r="E149" s="37">
        <v>9.9</v>
      </c>
      <c r="F149" s="37">
        <v>11.24</v>
      </c>
      <c r="G149" s="37">
        <v>21.14</v>
      </c>
      <c r="H149" s="38">
        <f t="shared" si="6"/>
        <v>84.56</v>
      </c>
    </row>
    <row r="150" spans="1:8" ht="12.75">
      <c r="A150" s="33" t="s">
        <v>357</v>
      </c>
      <c r="B150" s="69" t="s">
        <v>177</v>
      </c>
      <c r="C150" s="35" t="s">
        <v>246</v>
      </c>
      <c r="D150" s="36">
        <v>9</v>
      </c>
      <c r="E150" s="37">
        <v>13.6</v>
      </c>
      <c r="F150" s="37">
        <v>11.24</v>
      </c>
      <c r="G150" s="37">
        <v>24.84</v>
      </c>
      <c r="H150" s="38">
        <f t="shared" si="6"/>
        <v>223.56</v>
      </c>
    </row>
    <row r="151" spans="1:8" ht="12.75">
      <c r="A151" s="33" t="s">
        <v>358</v>
      </c>
      <c r="B151" s="69" t="s">
        <v>178</v>
      </c>
      <c r="C151" s="35" t="s">
        <v>246</v>
      </c>
      <c r="D151" s="36">
        <v>5</v>
      </c>
      <c r="E151" s="37">
        <v>0.8</v>
      </c>
      <c r="F151" s="37">
        <v>3.43</v>
      </c>
      <c r="G151" s="37">
        <v>4.23</v>
      </c>
      <c r="H151" s="38">
        <f t="shared" si="6"/>
        <v>21.150000000000002</v>
      </c>
    </row>
    <row r="152" spans="1:8" ht="12.75">
      <c r="A152" s="33" t="s">
        <v>359</v>
      </c>
      <c r="B152" s="69" t="s">
        <v>179</v>
      </c>
      <c r="C152" s="35" t="s">
        <v>246</v>
      </c>
      <c r="D152" s="36">
        <v>5</v>
      </c>
      <c r="E152" s="37">
        <v>1.85</v>
      </c>
      <c r="F152" s="37">
        <v>3.43</v>
      </c>
      <c r="G152" s="37">
        <v>5.28</v>
      </c>
      <c r="H152" s="38">
        <f t="shared" si="6"/>
        <v>26.400000000000002</v>
      </c>
    </row>
    <row r="153" spans="1:8" ht="12.75">
      <c r="A153" s="33" t="s">
        <v>360</v>
      </c>
      <c r="B153" s="69" t="s">
        <v>180</v>
      </c>
      <c r="C153" s="35" t="s">
        <v>246</v>
      </c>
      <c r="D153" s="36">
        <v>10</v>
      </c>
      <c r="E153" s="37">
        <v>3.61</v>
      </c>
      <c r="F153" s="37">
        <v>5.62</v>
      </c>
      <c r="G153" s="37">
        <v>9.23</v>
      </c>
      <c r="H153" s="38">
        <f t="shared" si="6"/>
        <v>92.30000000000001</v>
      </c>
    </row>
    <row r="154" spans="1:8" ht="12.75">
      <c r="A154" s="33" t="s">
        <v>361</v>
      </c>
      <c r="B154" s="69" t="s">
        <v>181</v>
      </c>
      <c r="C154" s="35" t="s">
        <v>246</v>
      </c>
      <c r="D154" s="36">
        <v>4</v>
      </c>
      <c r="E154" s="37">
        <v>2.9</v>
      </c>
      <c r="F154" s="37">
        <v>2.45</v>
      </c>
      <c r="G154" s="37">
        <v>5.35</v>
      </c>
      <c r="H154" s="38">
        <f t="shared" si="6"/>
        <v>21.4</v>
      </c>
    </row>
    <row r="155" spans="1:8" ht="12.75">
      <c r="A155" s="33" t="s">
        <v>362</v>
      </c>
      <c r="B155" s="69" t="s">
        <v>182</v>
      </c>
      <c r="C155" s="35" t="s">
        <v>246</v>
      </c>
      <c r="D155" s="36">
        <v>2</v>
      </c>
      <c r="E155" s="37">
        <v>5.56</v>
      </c>
      <c r="F155" s="37">
        <v>11</v>
      </c>
      <c r="G155" s="37">
        <v>16.56</v>
      </c>
      <c r="H155" s="38">
        <f t="shared" si="6"/>
        <v>33.12</v>
      </c>
    </row>
    <row r="156" spans="1:8" ht="12.75">
      <c r="A156" s="33"/>
      <c r="B156" s="69" t="s">
        <v>363</v>
      </c>
      <c r="C156" s="35" t="s">
        <v>246</v>
      </c>
      <c r="D156" s="36">
        <v>12</v>
      </c>
      <c r="E156" s="37">
        <v>10</v>
      </c>
      <c r="F156" s="37">
        <v>5.38</v>
      </c>
      <c r="G156" s="37">
        <v>15.38</v>
      </c>
      <c r="H156" s="38">
        <f t="shared" si="6"/>
        <v>184.56</v>
      </c>
    </row>
    <row r="157" spans="1:8" ht="12.75">
      <c r="A157" s="33" t="s">
        <v>364</v>
      </c>
      <c r="B157" s="69" t="s">
        <v>183</v>
      </c>
      <c r="C157" s="35" t="s">
        <v>246</v>
      </c>
      <c r="D157" s="36">
        <v>7</v>
      </c>
      <c r="E157" s="37">
        <v>1.85</v>
      </c>
      <c r="F157" s="37">
        <v>7.09</v>
      </c>
      <c r="G157" s="37">
        <v>8.94</v>
      </c>
      <c r="H157" s="38">
        <f t="shared" si="6"/>
        <v>62.58</v>
      </c>
    </row>
    <row r="158" spans="1:8" ht="12.75">
      <c r="A158" s="33" t="s">
        <v>365</v>
      </c>
      <c r="B158" s="69" t="s">
        <v>184</v>
      </c>
      <c r="C158" s="35" t="s">
        <v>246</v>
      </c>
      <c r="D158" s="36">
        <v>8</v>
      </c>
      <c r="E158" s="37">
        <v>23.8</v>
      </c>
      <c r="F158" s="37">
        <v>11.24</v>
      </c>
      <c r="G158" s="37">
        <v>35.04</v>
      </c>
      <c r="H158" s="38">
        <f t="shared" si="6"/>
        <v>280.32</v>
      </c>
    </row>
    <row r="159" spans="1:8" ht="12.75">
      <c r="A159" s="33" t="s">
        <v>366</v>
      </c>
      <c r="B159" s="69" t="s">
        <v>185</v>
      </c>
      <c r="C159" s="35" t="s">
        <v>246</v>
      </c>
      <c r="D159" s="36">
        <v>10</v>
      </c>
      <c r="E159" s="37">
        <v>4.1</v>
      </c>
      <c r="F159" s="37">
        <v>7.09</v>
      </c>
      <c r="G159" s="37">
        <v>11.19</v>
      </c>
      <c r="H159" s="38">
        <f t="shared" si="6"/>
        <v>111.89999999999999</v>
      </c>
    </row>
    <row r="160" spans="1:8" ht="12.75">
      <c r="A160" s="33" t="s">
        <v>367</v>
      </c>
      <c r="B160" s="69" t="s">
        <v>186</v>
      </c>
      <c r="C160" s="35" t="s">
        <v>1</v>
      </c>
      <c r="D160" s="36">
        <v>4</v>
      </c>
      <c r="E160" s="37">
        <v>7.3</v>
      </c>
      <c r="F160" s="37">
        <v>9.05</v>
      </c>
      <c r="G160" s="37">
        <v>16.35</v>
      </c>
      <c r="H160" s="38">
        <f t="shared" si="6"/>
        <v>65.4</v>
      </c>
    </row>
    <row r="161" spans="1:8" ht="12.75">
      <c r="A161" s="33" t="s">
        <v>368</v>
      </c>
      <c r="B161" s="69" t="s">
        <v>369</v>
      </c>
      <c r="C161" s="35" t="s">
        <v>1</v>
      </c>
      <c r="D161" s="36">
        <v>45</v>
      </c>
      <c r="E161" s="37">
        <v>5.16</v>
      </c>
      <c r="F161" s="37">
        <v>7.33</v>
      </c>
      <c r="G161" s="37">
        <v>12.49</v>
      </c>
      <c r="H161" s="38">
        <f t="shared" si="6"/>
        <v>562.05</v>
      </c>
    </row>
    <row r="162" spans="1:8" ht="12.75">
      <c r="A162" s="33" t="s">
        <v>370</v>
      </c>
      <c r="B162" s="69" t="s">
        <v>371</v>
      </c>
      <c r="C162" s="35" t="s">
        <v>1</v>
      </c>
      <c r="D162" s="36">
        <v>15</v>
      </c>
      <c r="E162" s="37">
        <v>6.97</v>
      </c>
      <c r="F162" s="37">
        <v>11.73</v>
      </c>
      <c r="G162" s="37">
        <v>18.7</v>
      </c>
      <c r="H162" s="38">
        <f t="shared" si="6"/>
        <v>280.5</v>
      </c>
    </row>
    <row r="163" spans="1:8" ht="12.75">
      <c r="A163" s="33" t="s">
        <v>372</v>
      </c>
      <c r="B163" s="69" t="s">
        <v>373</v>
      </c>
      <c r="C163" s="35" t="s">
        <v>1</v>
      </c>
      <c r="D163" s="36">
        <v>114</v>
      </c>
      <c r="E163" s="37">
        <v>7.58</v>
      </c>
      <c r="F163" s="37">
        <v>12.71</v>
      </c>
      <c r="G163" s="37">
        <v>20.29</v>
      </c>
      <c r="H163" s="38">
        <f t="shared" si="6"/>
        <v>2313.06</v>
      </c>
    </row>
    <row r="164" spans="1:8" ht="12.75">
      <c r="A164" s="33" t="s">
        <v>374</v>
      </c>
      <c r="B164" s="69" t="s">
        <v>187</v>
      </c>
      <c r="C164" s="35" t="s">
        <v>1</v>
      </c>
      <c r="D164" s="36">
        <v>258</v>
      </c>
      <c r="E164" s="37">
        <v>17.42</v>
      </c>
      <c r="F164" s="37">
        <v>13.69</v>
      </c>
      <c r="G164" s="37">
        <v>31.11</v>
      </c>
      <c r="H164" s="38">
        <f t="shared" si="6"/>
        <v>8026.38</v>
      </c>
    </row>
    <row r="165" spans="1:8" ht="22.5">
      <c r="A165" s="33" t="s">
        <v>375</v>
      </c>
      <c r="B165" s="69" t="s">
        <v>188</v>
      </c>
      <c r="C165" s="35" t="s">
        <v>246</v>
      </c>
      <c r="D165" s="36">
        <v>4</v>
      </c>
      <c r="E165" s="37">
        <v>170</v>
      </c>
      <c r="F165" s="37">
        <v>0</v>
      </c>
      <c r="G165" s="37">
        <v>170</v>
      </c>
      <c r="H165" s="38">
        <f t="shared" si="6"/>
        <v>680</v>
      </c>
    </row>
    <row r="166" spans="1:8" ht="12.75">
      <c r="A166" s="44"/>
      <c r="B166" s="53" t="s">
        <v>17</v>
      </c>
      <c r="C166" s="35"/>
      <c r="D166" s="36"/>
      <c r="E166" s="37"/>
      <c r="F166" s="37"/>
      <c r="G166" s="37"/>
      <c r="H166" s="56">
        <f>SUM(H68:H165)</f>
        <v>27799.829999999998</v>
      </c>
    </row>
    <row r="167" spans="1:9" ht="12.75">
      <c r="A167" s="57" t="s">
        <v>376</v>
      </c>
      <c r="B167" s="58" t="s">
        <v>470</v>
      </c>
      <c r="C167" s="35"/>
      <c r="D167" s="36"/>
      <c r="E167" s="37"/>
      <c r="F167" s="37"/>
      <c r="G167" s="37"/>
      <c r="H167" s="56"/>
      <c r="I167" s="1"/>
    </row>
    <row r="168" spans="1:9" ht="22.5">
      <c r="A168" s="33" t="s">
        <v>377</v>
      </c>
      <c r="B168" s="69" t="s">
        <v>378</v>
      </c>
      <c r="C168" s="35" t="s">
        <v>219</v>
      </c>
      <c r="D168" s="39">
        <v>1069.66</v>
      </c>
      <c r="E168" s="40">
        <v>11.31</v>
      </c>
      <c r="F168" s="40">
        <v>19.28</v>
      </c>
      <c r="G168" s="40">
        <v>30.59</v>
      </c>
      <c r="H168" s="65">
        <f>G168*D168</f>
        <v>32720.899400000002</v>
      </c>
      <c r="I168" s="1"/>
    </row>
    <row r="169" spans="1:9" ht="12.75">
      <c r="A169" s="33" t="s">
        <v>451</v>
      </c>
      <c r="B169" s="69" t="s">
        <v>452</v>
      </c>
      <c r="C169" s="35" t="s">
        <v>219</v>
      </c>
      <c r="D169" s="39">
        <v>33.78</v>
      </c>
      <c r="E169" s="40">
        <v>18.93</v>
      </c>
      <c r="F169" s="40">
        <v>27.92</v>
      </c>
      <c r="G169" s="40">
        <v>46.85</v>
      </c>
      <c r="H169" s="65">
        <f>G169*D169</f>
        <v>1582.593</v>
      </c>
      <c r="I169" s="1"/>
    </row>
    <row r="170" spans="1:9" ht="12.75">
      <c r="A170" s="33" t="s">
        <v>416</v>
      </c>
      <c r="B170" s="69" t="s">
        <v>189</v>
      </c>
      <c r="C170" s="35" t="s">
        <v>219</v>
      </c>
      <c r="D170" s="39">
        <v>23.4</v>
      </c>
      <c r="E170" s="40">
        <v>200.81</v>
      </c>
      <c r="F170" s="40">
        <v>62.32</v>
      </c>
      <c r="G170" s="40">
        <v>263.13</v>
      </c>
      <c r="H170" s="65">
        <f>G170*D170</f>
        <v>6157.241999999999</v>
      </c>
      <c r="I170" s="1"/>
    </row>
    <row r="171" spans="1:9" ht="12.75">
      <c r="A171" s="103"/>
      <c r="B171" s="53" t="s">
        <v>17</v>
      </c>
      <c r="C171" s="54"/>
      <c r="D171" s="50"/>
      <c r="E171" s="51"/>
      <c r="F171" s="51"/>
      <c r="G171" s="51"/>
      <c r="H171" s="55">
        <f>SUM(H167:H170)</f>
        <v>40460.7344</v>
      </c>
      <c r="I171" s="1"/>
    </row>
    <row r="172" spans="1:9" ht="12.75">
      <c r="A172" s="57" t="s">
        <v>417</v>
      </c>
      <c r="B172" s="58" t="s">
        <v>471</v>
      </c>
      <c r="C172" s="54"/>
      <c r="D172" s="66"/>
      <c r="E172" s="51"/>
      <c r="F172" s="51"/>
      <c r="G172" s="51"/>
      <c r="H172" s="105"/>
      <c r="I172" s="1"/>
    </row>
    <row r="173" spans="1:9" ht="12.75">
      <c r="A173" s="33" t="s">
        <v>443</v>
      </c>
      <c r="B173" s="69" t="s">
        <v>190</v>
      </c>
      <c r="C173" s="35" t="s">
        <v>219</v>
      </c>
      <c r="D173" s="39">
        <v>185.72</v>
      </c>
      <c r="E173" s="40">
        <v>34.91</v>
      </c>
      <c r="F173" s="40">
        <v>17.6</v>
      </c>
      <c r="G173" s="40">
        <v>52.51</v>
      </c>
      <c r="H173" s="65">
        <f>G173*D173</f>
        <v>9752.1572</v>
      </c>
      <c r="I173" s="1"/>
    </row>
    <row r="174" spans="1:9" ht="12.75">
      <c r="A174" s="33" t="s">
        <v>393</v>
      </c>
      <c r="B174" s="34" t="s">
        <v>390</v>
      </c>
      <c r="C174" s="35" t="s">
        <v>397</v>
      </c>
      <c r="D174" s="39">
        <v>725</v>
      </c>
      <c r="E174" s="37">
        <v>3.81</v>
      </c>
      <c r="F174" s="37">
        <v>1.95</v>
      </c>
      <c r="G174" s="37">
        <v>5.76</v>
      </c>
      <c r="H174" s="38">
        <f aca="true" t="shared" si="7" ref="H174">G174*D174</f>
        <v>4176</v>
      </c>
      <c r="I174" s="1"/>
    </row>
    <row r="175" spans="1:9" ht="12.75">
      <c r="A175" s="57"/>
      <c r="B175" s="53" t="s">
        <v>17</v>
      </c>
      <c r="C175" s="54"/>
      <c r="D175" s="50"/>
      <c r="E175" s="51"/>
      <c r="F175" s="51"/>
      <c r="G175" s="51"/>
      <c r="H175" s="55">
        <f>SUM(H172:H174)</f>
        <v>13928.1572</v>
      </c>
      <c r="I175" s="1"/>
    </row>
    <row r="176" spans="1:9" ht="12.75">
      <c r="A176" s="44" t="s">
        <v>418</v>
      </c>
      <c r="B176" s="46" t="s">
        <v>472</v>
      </c>
      <c r="C176" s="54"/>
      <c r="D176" s="50"/>
      <c r="E176" s="51"/>
      <c r="F176" s="51"/>
      <c r="G176" s="51"/>
      <c r="H176" s="105"/>
      <c r="I176" s="1"/>
    </row>
    <row r="177" spans="1:8" ht="12.75">
      <c r="A177" s="33" t="s">
        <v>430</v>
      </c>
      <c r="B177" s="106" t="s">
        <v>191</v>
      </c>
      <c r="C177" s="54" t="s">
        <v>16</v>
      </c>
      <c r="D177" s="50">
        <v>150.44</v>
      </c>
      <c r="E177" s="105">
        <v>6.22</v>
      </c>
      <c r="F177" s="51">
        <v>14.79</v>
      </c>
      <c r="G177" s="51">
        <v>21.01</v>
      </c>
      <c r="H177" s="105">
        <f>G177*D177</f>
        <v>3160.7444</v>
      </c>
    </row>
    <row r="178" spans="1:8" ht="22.5">
      <c r="A178" s="33" t="s">
        <v>431</v>
      </c>
      <c r="B178" s="34" t="s">
        <v>492</v>
      </c>
      <c r="C178" s="35" t="s">
        <v>219</v>
      </c>
      <c r="D178" s="50">
        <v>258.55</v>
      </c>
      <c r="E178" s="105">
        <v>8.3</v>
      </c>
      <c r="F178" s="51">
        <v>1.72</v>
      </c>
      <c r="G178" s="51">
        <v>10.02</v>
      </c>
      <c r="H178" s="105">
        <f>G178*D178</f>
        <v>2590.671</v>
      </c>
    </row>
    <row r="179" spans="1:8" ht="13.5" customHeight="1">
      <c r="A179" s="103"/>
      <c r="B179" s="53" t="s">
        <v>17</v>
      </c>
      <c r="C179" s="54"/>
      <c r="D179" s="50"/>
      <c r="E179" s="51"/>
      <c r="F179" s="51"/>
      <c r="G179" s="51"/>
      <c r="H179" s="55">
        <f>SUM(H177:H178)</f>
        <v>5751.4154</v>
      </c>
    </row>
    <row r="180" spans="1:8" ht="13.5" customHeight="1">
      <c r="A180" s="57" t="s">
        <v>419</v>
      </c>
      <c r="B180" s="58" t="s">
        <v>473</v>
      </c>
      <c r="C180" s="54"/>
      <c r="D180" s="50"/>
      <c r="E180" s="51"/>
      <c r="F180" s="51"/>
      <c r="G180" s="51"/>
      <c r="H180" s="55"/>
    </row>
    <row r="181" spans="1:8" ht="13.5" customHeight="1">
      <c r="A181" s="33" t="s">
        <v>432</v>
      </c>
      <c r="B181" s="34" t="s">
        <v>433</v>
      </c>
      <c r="C181" s="35" t="s">
        <v>219</v>
      </c>
      <c r="D181" s="66">
        <v>785.27</v>
      </c>
      <c r="E181" s="105">
        <v>16.49</v>
      </c>
      <c r="F181" s="51">
        <v>10.55</v>
      </c>
      <c r="G181" s="51">
        <f>F181+E181</f>
        <v>27.04</v>
      </c>
      <c r="H181" s="105">
        <f>G181*D181</f>
        <v>21233.7008</v>
      </c>
    </row>
    <row r="182" spans="1:8" ht="13.5" customHeight="1">
      <c r="A182" s="103"/>
      <c r="B182" s="53" t="s">
        <v>17</v>
      </c>
      <c r="C182" s="54"/>
      <c r="D182" s="50"/>
      <c r="E182" s="51"/>
      <c r="F182" s="51"/>
      <c r="G182" s="51"/>
      <c r="H182" s="55">
        <f>SUM(H181:H181)</f>
        <v>21233.7008</v>
      </c>
    </row>
    <row r="183" spans="1:8" ht="13.5" customHeight="1">
      <c r="A183" s="57" t="s">
        <v>420</v>
      </c>
      <c r="B183" s="58" t="s">
        <v>479</v>
      </c>
      <c r="C183" s="54"/>
      <c r="D183" s="50"/>
      <c r="E183" s="51"/>
      <c r="F183" s="51"/>
      <c r="G183" s="51"/>
      <c r="H183" s="55"/>
    </row>
    <row r="184" spans="1:8" ht="13.5" customHeight="1">
      <c r="A184" s="33" t="s">
        <v>434</v>
      </c>
      <c r="B184" s="106" t="s">
        <v>192</v>
      </c>
      <c r="C184" s="35" t="s">
        <v>219</v>
      </c>
      <c r="D184" s="66">
        <v>785.27</v>
      </c>
      <c r="E184" s="105">
        <v>18.7</v>
      </c>
      <c r="F184" s="51">
        <v>5.38</v>
      </c>
      <c r="G184" s="51">
        <f>F184+E184</f>
        <v>24.08</v>
      </c>
      <c r="H184" s="105">
        <f aca="true" t="shared" si="8" ref="H184:H189">G184*D184</f>
        <v>18909.3016</v>
      </c>
    </row>
    <row r="185" spans="1:8" ht="13.5" customHeight="1">
      <c r="A185" s="33" t="s">
        <v>458</v>
      </c>
      <c r="B185" s="106" t="s">
        <v>459</v>
      </c>
      <c r="C185" s="35" t="s">
        <v>460</v>
      </c>
      <c r="D185" s="66">
        <v>34</v>
      </c>
      <c r="E185" s="105">
        <v>21.99</v>
      </c>
      <c r="F185" s="51">
        <v>2.93</v>
      </c>
      <c r="G185" s="51">
        <v>24.92</v>
      </c>
      <c r="H185" s="105">
        <f t="shared" si="8"/>
        <v>847.2800000000001</v>
      </c>
    </row>
    <row r="186" spans="1:8" ht="13.5" customHeight="1">
      <c r="A186" s="33" t="s">
        <v>448</v>
      </c>
      <c r="B186" s="106" t="s">
        <v>5</v>
      </c>
      <c r="C186" s="35" t="s">
        <v>219</v>
      </c>
      <c r="D186" s="66">
        <v>83.26</v>
      </c>
      <c r="E186" s="105">
        <v>11.38</v>
      </c>
      <c r="F186" s="51">
        <v>40.4</v>
      </c>
      <c r="G186" s="51">
        <v>51.78</v>
      </c>
      <c r="H186" s="105">
        <f t="shared" si="8"/>
        <v>4311.2028</v>
      </c>
    </row>
    <row r="187" spans="1:8" ht="13.5" customHeight="1">
      <c r="A187" s="33" t="s">
        <v>449</v>
      </c>
      <c r="B187" s="106" t="s">
        <v>26</v>
      </c>
      <c r="C187" s="35" t="s">
        <v>219</v>
      </c>
      <c r="D187" s="66">
        <v>111</v>
      </c>
      <c r="E187" s="105">
        <v>18.93</v>
      </c>
      <c r="F187" s="51">
        <v>30.56</v>
      </c>
      <c r="G187" s="51">
        <v>49.49</v>
      </c>
      <c r="H187" s="105">
        <f t="shared" si="8"/>
        <v>5493.39</v>
      </c>
    </row>
    <row r="188" spans="1:8" ht="13.5" customHeight="1">
      <c r="A188" s="33"/>
      <c r="B188" s="34" t="s">
        <v>496</v>
      </c>
      <c r="C188" s="35" t="s">
        <v>219</v>
      </c>
      <c r="D188" s="66">
        <v>124.93</v>
      </c>
      <c r="E188" s="105">
        <v>47.09</v>
      </c>
      <c r="F188" s="51">
        <v>3.91</v>
      </c>
      <c r="G188" s="51">
        <v>51</v>
      </c>
      <c r="H188" s="105">
        <f t="shared" si="8"/>
        <v>6371.43</v>
      </c>
    </row>
    <row r="189" spans="1:8" ht="13.5" customHeight="1">
      <c r="A189" s="33"/>
      <c r="B189" s="34" t="s">
        <v>495</v>
      </c>
      <c r="C189" s="35" t="s">
        <v>219</v>
      </c>
      <c r="D189" s="66">
        <v>44.51</v>
      </c>
      <c r="E189" s="105">
        <v>70</v>
      </c>
      <c r="F189" s="51">
        <v>0</v>
      </c>
      <c r="G189" s="51">
        <v>70</v>
      </c>
      <c r="H189" s="105">
        <f t="shared" si="8"/>
        <v>3115.7</v>
      </c>
    </row>
    <row r="190" spans="1:8" ht="13.5" customHeight="1">
      <c r="A190" s="103"/>
      <c r="B190" s="53" t="s">
        <v>17</v>
      </c>
      <c r="C190" s="54"/>
      <c r="D190" s="50"/>
      <c r="E190" s="51"/>
      <c r="F190" s="51"/>
      <c r="G190" s="51"/>
      <c r="H190" s="55">
        <f>SUM(H184:H189)</f>
        <v>39048.30439999999</v>
      </c>
    </row>
    <row r="191" spans="1:8" ht="13.5" customHeight="1">
      <c r="A191" s="57" t="s">
        <v>421</v>
      </c>
      <c r="B191" s="58" t="s">
        <v>480</v>
      </c>
      <c r="C191" s="54"/>
      <c r="D191" s="50"/>
      <c r="E191" s="51"/>
      <c r="F191" s="51"/>
      <c r="G191" s="51"/>
      <c r="H191" s="55">
        <v>0</v>
      </c>
    </row>
    <row r="192" spans="1:8" ht="13.5" customHeight="1">
      <c r="A192" s="33" t="s">
        <v>101</v>
      </c>
      <c r="B192" s="106" t="s">
        <v>102</v>
      </c>
      <c r="C192" s="54" t="s">
        <v>100</v>
      </c>
      <c r="D192" s="66">
        <v>20</v>
      </c>
      <c r="E192" s="105">
        <v>192.27</v>
      </c>
      <c r="F192" s="51">
        <v>102.79</v>
      </c>
      <c r="G192" s="51">
        <f>F192+E192</f>
        <v>295.06</v>
      </c>
      <c r="H192" s="105">
        <f>G192*D192</f>
        <v>5901.2</v>
      </c>
    </row>
    <row r="193" spans="1:8" ht="13.5" customHeight="1">
      <c r="A193" s="103"/>
      <c r="B193" s="53" t="s">
        <v>17</v>
      </c>
      <c r="C193" s="54"/>
      <c r="D193" s="50"/>
      <c r="E193" s="51"/>
      <c r="F193" s="51"/>
      <c r="G193" s="51"/>
      <c r="H193" s="55">
        <f>SUM(H192:H192)</f>
        <v>5901.2</v>
      </c>
    </row>
    <row r="194" spans="1:8" ht="13.5" customHeight="1">
      <c r="A194" s="57" t="s">
        <v>422</v>
      </c>
      <c r="B194" s="58" t="s">
        <v>481</v>
      </c>
      <c r="C194" s="54"/>
      <c r="D194" s="50"/>
      <c r="E194" s="51"/>
      <c r="F194" s="51"/>
      <c r="G194" s="51"/>
      <c r="H194" s="55"/>
    </row>
    <row r="195" spans="1:8" ht="13.5" customHeight="1">
      <c r="A195" s="70" t="s">
        <v>501</v>
      </c>
      <c r="B195" s="69" t="s">
        <v>499</v>
      </c>
      <c r="C195" s="35" t="s">
        <v>219</v>
      </c>
      <c r="D195" s="50">
        <v>18.8</v>
      </c>
      <c r="E195" s="51">
        <v>339.66</v>
      </c>
      <c r="F195" s="51">
        <v>30.63</v>
      </c>
      <c r="G195" s="51">
        <v>370.29</v>
      </c>
      <c r="H195" s="105">
        <f>G195*D195</f>
        <v>6961.452</v>
      </c>
    </row>
    <row r="196" spans="1:8" ht="13.5" customHeight="1">
      <c r="A196" s="57"/>
      <c r="B196" s="69" t="s">
        <v>500</v>
      </c>
      <c r="C196" s="54"/>
      <c r="D196" s="50"/>
      <c r="E196" s="51"/>
      <c r="F196" s="51"/>
      <c r="G196" s="51"/>
      <c r="H196" s="55"/>
    </row>
    <row r="197" spans="1:8" ht="13.5" customHeight="1">
      <c r="A197" s="70" t="s">
        <v>502</v>
      </c>
      <c r="B197" s="69" t="s">
        <v>193</v>
      </c>
      <c r="C197" s="35" t="s">
        <v>219</v>
      </c>
      <c r="D197" s="50">
        <v>4.32</v>
      </c>
      <c r="E197" s="51">
        <v>388.29</v>
      </c>
      <c r="F197" s="51">
        <v>30.63</v>
      </c>
      <c r="G197" s="51">
        <v>418.92</v>
      </c>
      <c r="H197" s="105">
        <f>G197*D197</f>
        <v>1809.7344000000003</v>
      </c>
    </row>
    <row r="198" spans="1:8" ht="13.5" customHeight="1">
      <c r="A198" s="33"/>
      <c r="B198" s="34" t="s">
        <v>513</v>
      </c>
      <c r="C198" s="35" t="s">
        <v>219</v>
      </c>
      <c r="D198" s="66">
        <v>9.12</v>
      </c>
      <c r="E198" s="105">
        <v>400</v>
      </c>
      <c r="F198" s="51">
        <v>30.14</v>
      </c>
      <c r="G198" s="51">
        <v>430.14</v>
      </c>
      <c r="H198" s="105">
        <f>G198*D198</f>
        <v>3922.8767999999995</v>
      </c>
    </row>
    <row r="199" spans="1:8" ht="13.5" customHeight="1">
      <c r="A199" s="33" t="s">
        <v>462</v>
      </c>
      <c r="B199" s="106" t="s">
        <v>194</v>
      </c>
      <c r="C199" s="35" t="s">
        <v>1</v>
      </c>
      <c r="D199" s="66">
        <v>3</v>
      </c>
      <c r="E199" s="105">
        <v>193.05</v>
      </c>
      <c r="F199" s="51">
        <v>10.28</v>
      </c>
      <c r="G199" s="51">
        <v>203.33</v>
      </c>
      <c r="H199" s="105">
        <f>G199*D199</f>
        <v>609.99</v>
      </c>
    </row>
    <row r="200" spans="1:8" ht="13.5" customHeight="1">
      <c r="A200" s="33"/>
      <c r="B200" s="34" t="s">
        <v>490</v>
      </c>
      <c r="C200" s="35" t="s">
        <v>219</v>
      </c>
      <c r="D200" s="66">
        <v>41.46</v>
      </c>
      <c r="E200" s="105">
        <v>370</v>
      </c>
      <c r="F200" s="51">
        <v>0</v>
      </c>
      <c r="G200" s="51">
        <v>370</v>
      </c>
      <c r="H200" s="105">
        <f>G200*D200</f>
        <v>15340.2</v>
      </c>
    </row>
    <row r="201" spans="1:8" ht="13.5" customHeight="1">
      <c r="A201" s="33"/>
      <c r="B201" s="34" t="s">
        <v>514</v>
      </c>
      <c r="C201" s="35" t="s">
        <v>460</v>
      </c>
      <c r="D201" s="66">
        <v>44</v>
      </c>
      <c r="E201" s="105">
        <v>17.15</v>
      </c>
      <c r="F201" s="51">
        <v>12.22</v>
      </c>
      <c r="G201" s="51">
        <v>29.37</v>
      </c>
      <c r="H201" s="105">
        <f>G201*D201</f>
        <v>1292.28</v>
      </c>
    </row>
    <row r="202" spans="1:8" ht="13.5" customHeight="1">
      <c r="A202" s="33"/>
      <c r="B202" s="41" t="s">
        <v>17</v>
      </c>
      <c r="C202" s="35"/>
      <c r="D202" s="107"/>
      <c r="E202" s="40"/>
      <c r="F202" s="40"/>
      <c r="G202" s="40"/>
      <c r="H202" s="108">
        <f>SUM(H195:H201)</f>
        <v>29936.533199999998</v>
      </c>
    </row>
    <row r="203" spans="1:8" ht="13.5" customHeight="1">
      <c r="A203" s="44" t="s">
        <v>423</v>
      </c>
      <c r="B203" s="46" t="s">
        <v>482</v>
      </c>
      <c r="C203" s="54"/>
      <c r="D203" s="66"/>
      <c r="E203" s="51"/>
      <c r="F203" s="51"/>
      <c r="G203" s="51"/>
      <c r="H203" s="105"/>
    </row>
    <row r="204" spans="1:8" ht="13.5" customHeight="1">
      <c r="A204" s="33" t="s">
        <v>0</v>
      </c>
      <c r="B204" s="34" t="s">
        <v>195</v>
      </c>
      <c r="C204" s="54" t="s">
        <v>16</v>
      </c>
      <c r="D204" s="39">
        <v>23.12</v>
      </c>
      <c r="E204" s="51">
        <v>46.56</v>
      </c>
      <c r="F204" s="51">
        <v>0</v>
      </c>
      <c r="G204" s="51">
        <f>F204+E204</f>
        <v>46.56</v>
      </c>
      <c r="H204" s="105">
        <f>G204*D204</f>
        <v>1076.4672</v>
      </c>
    </row>
    <row r="205" spans="1:8" ht="13.5" customHeight="1">
      <c r="A205" s="33" t="s">
        <v>213</v>
      </c>
      <c r="B205" s="106" t="s">
        <v>196</v>
      </c>
      <c r="C205" s="54" t="s">
        <v>16</v>
      </c>
      <c r="D205" s="66">
        <v>30.6</v>
      </c>
      <c r="E205" s="66">
        <v>133.25</v>
      </c>
      <c r="F205" s="51">
        <v>0</v>
      </c>
      <c r="G205" s="51">
        <f>F205+E205</f>
        <v>133.25</v>
      </c>
      <c r="H205" s="105">
        <f>G205*D205</f>
        <v>4077.4500000000003</v>
      </c>
    </row>
    <row r="206" spans="1:8" ht="13.5" customHeight="1">
      <c r="A206" s="33"/>
      <c r="B206" s="34" t="s">
        <v>509</v>
      </c>
      <c r="C206" s="35" t="s">
        <v>219</v>
      </c>
      <c r="D206" s="66">
        <v>30.6</v>
      </c>
      <c r="E206" s="66">
        <v>50</v>
      </c>
      <c r="F206" s="51">
        <v>20</v>
      </c>
      <c r="G206" s="51">
        <v>70</v>
      </c>
      <c r="H206" s="105">
        <f>G206*D206</f>
        <v>2142</v>
      </c>
    </row>
    <row r="207" spans="1:8" ht="13.5" customHeight="1">
      <c r="A207" s="103"/>
      <c r="B207" s="53" t="s">
        <v>17</v>
      </c>
      <c r="C207" s="54"/>
      <c r="D207" s="66"/>
      <c r="E207" s="51"/>
      <c r="F207" s="51"/>
      <c r="G207" s="51"/>
      <c r="H207" s="108">
        <f>SUM(H204:H206)</f>
        <v>7295.9172</v>
      </c>
    </row>
    <row r="208" spans="1:8" ht="12.75">
      <c r="A208" s="44" t="s">
        <v>424</v>
      </c>
      <c r="B208" s="46" t="s">
        <v>483</v>
      </c>
      <c r="C208" s="109"/>
      <c r="D208" s="110"/>
      <c r="E208" s="111"/>
      <c r="F208" s="111"/>
      <c r="G208" s="111"/>
      <c r="H208" s="112"/>
    </row>
    <row r="209" spans="1:10" ht="12.75" customHeight="1">
      <c r="A209" s="103" t="s">
        <v>18</v>
      </c>
      <c r="B209" s="106" t="s">
        <v>29</v>
      </c>
      <c r="C209" s="54" t="s">
        <v>16</v>
      </c>
      <c r="D209" s="51">
        <v>2139.32</v>
      </c>
      <c r="E209" s="66">
        <v>1.18</v>
      </c>
      <c r="F209" s="51">
        <v>2.39</v>
      </c>
      <c r="G209" s="51">
        <f>F209+E209</f>
        <v>3.5700000000000003</v>
      </c>
      <c r="H209" s="105">
        <f aca="true" t="shared" si="9" ref="H209:H214">G209*D209</f>
        <v>7637.372400000001</v>
      </c>
      <c r="I209" s="30"/>
      <c r="J209" s="29"/>
    </row>
    <row r="210" spans="1:10" ht="12.75" customHeight="1">
      <c r="A210" s="33" t="s">
        <v>439</v>
      </c>
      <c r="B210" s="106" t="s">
        <v>31</v>
      </c>
      <c r="C210" s="35" t="s">
        <v>219</v>
      </c>
      <c r="D210" s="51">
        <v>141.8</v>
      </c>
      <c r="E210" s="66">
        <v>4.39</v>
      </c>
      <c r="F210" s="51">
        <v>9.61</v>
      </c>
      <c r="G210" s="51">
        <v>14</v>
      </c>
      <c r="H210" s="105">
        <f t="shared" si="9"/>
        <v>1985.2000000000003</v>
      </c>
      <c r="I210" s="30"/>
      <c r="J210" s="29"/>
    </row>
    <row r="211" spans="1:8" ht="12.75">
      <c r="A211" s="103" t="s">
        <v>19</v>
      </c>
      <c r="B211" s="106" t="s">
        <v>30</v>
      </c>
      <c r="C211" s="54" t="s">
        <v>16</v>
      </c>
      <c r="D211" s="51">
        <v>1997.52</v>
      </c>
      <c r="E211" s="66">
        <v>3.94</v>
      </c>
      <c r="F211" s="51">
        <v>13.22</v>
      </c>
      <c r="G211" s="51">
        <f>F211+E211</f>
        <v>17.16</v>
      </c>
      <c r="H211" s="105">
        <f t="shared" si="9"/>
        <v>34277.4432</v>
      </c>
    </row>
    <row r="212" spans="1:8" ht="12.75">
      <c r="A212" s="33" t="s">
        <v>210</v>
      </c>
      <c r="B212" s="34" t="s">
        <v>441</v>
      </c>
      <c r="C212" s="35" t="s">
        <v>219</v>
      </c>
      <c r="D212" s="51">
        <v>31.8</v>
      </c>
      <c r="E212" s="66">
        <v>65.66</v>
      </c>
      <c r="F212" s="51">
        <v>22.68</v>
      </c>
      <c r="G212" s="51">
        <v>88.34</v>
      </c>
      <c r="H212" s="105">
        <f t="shared" si="9"/>
        <v>2809.212</v>
      </c>
    </row>
    <row r="213" spans="1:8" ht="12.75">
      <c r="A213" s="33" t="s">
        <v>20</v>
      </c>
      <c r="B213" s="34" t="s">
        <v>70</v>
      </c>
      <c r="C213" s="54" t="s">
        <v>16</v>
      </c>
      <c r="D213" s="66">
        <v>110</v>
      </c>
      <c r="E213" s="66">
        <v>24.5</v>
      </c>
      <c r="F213" s="51">
        <v>19.74</v>
      </c>
      <c r="G213" s="51">
        <f>F213+E213</f>
        <v>44.239999999999995</v>
      </c>
      <c r="H213" s="105">
        <f t="shared" si="9"/>
        <v>4866.4</v>
      </c>
    </row>
    <row r="214" spans="1:8" ht="33.75">
      <c r="A214" s="33" t="s">
        <v>447</v>
      </c>
      <c r="B214" s="34" t="s">
        <v>493</v>
      </c>
      <c r="C214" s="35" t="s">
        <v>219</v>
      </c>
      <c r="D214" s="66">
        <v>65.63</v>
      </c>
      <c r="E214" s="66">
        <v>9.06</v>
      </c>
      <c r="F214" s="51">
        <v>32.03</v>
      </c>
      <c r="G214" s="51">
        <v>41.09</v>
      </c>
      <c r="H214" s="105">
        <f t="shared" si="9"/>
        <v>2696.7367</v>
      </c>
    </row>
    <row r="215" spans="1:8" ht="12.75">
      <c r="A215" s="103"/>
      <c r="B215" s="53" t="s">
        <v>17</v>
      </c>
      <c r="C215" s="54"/>
      <c r="D215" s="50"/>
      <c r="E215" s="51"/>
      <c r="F215" s="51"/>
      <c r="G215" s="51"/>
      <c r="H215" s="55">
        <f>SUM(H209:H214)</f>
        <v>54272.3643</v>
      </c>
    </row>
    <row r="216" spans="1:8" ht="12.75">
      <c r="A216" s="44" t="s">
        <v>425</v>
      </c>
      <c r="B216" s="46" t="s">
        <v>484</v>
      </c>
      <c r="C216" s="109"/>
      <c r="D216" s="110"/>
      <c r="E216" s="111"/>
      <c r="F216" s="111"/>
      <c r="G216" s="111"/>
      <c r="H216" s="112"/>
    </row>
    <row r="217" spans="1:8" ht="12.75">
      <c r="A217" s="33" t="s">
        <v>440</v>
      </c>
      <c r="B217" s="106" t="s">
        <v>197</v>
      </c>
      <c r="C217" s="54" t="s">
        <v>16</v>
      </c>
      <c r="D217" s="51">
        <v>785.27</v>
      </c>
      <c r="E217" s="66">
        <v>18</v>
      </c>
      <c r="F217" s="51">
        <v>0</v>
      </c>
      <c r="G217" s="51">
        <f>F217+E217</f>
        <v>18</v>
      </c>
      <c r="H217" s="105">
        <f>G217*D217</f>
        <v>14134.86</v>
      </c>
    </row>
    <row r="218" spans="1:8" ht="12.75">
      <c r="A218" s="33" t="s">
        <v>450</v>
      </c>
      <c r="B218" s="34" t="s">
        <v>491</v>
      </c>
      <c r="C218" s="35" t="s">
        <v>219</v>
      </c>
      <c r="D218" s="51">
        <v>44.51</v>
      </c>
      <c r="E218" s="66">
        <v>21.1</v>
      </c>
      <c r="F218" s="51">
        <v>8.77</v>
      </c>
      <c r="G218" s="51">
        <v>29.87</v>
      </c>
      <c r="H218" s="105">
        <f>G218*D218</f>
        <v>1329.5137</v>
      </c>
    </row>
    <row r="219" spans="1:8" ht="12.75">
      <c r="A219" s="33" t="s">
        <v>503</v>
      </c>
      <c r="B219" s="34" t="s">
        <v>198</v>
      </c>
      <c r="C219" s="35" t="s">
        <v>460</v>
      </c>
      <c r="D219" s="51">
        <v>281.11</v>
      </c>
      <c r="E219" s="66">
        <v>9</v>
      </c>
      <c r="F219" s="51">
        <v>0</v>
      </c>
      <c r="G219" s="51">
        <v>9</v>
      </c>
      <c r="H219" s="105">
        <f>G219*D219</f>
        <v>2529.9900000000002</v>
      </c>
    </row>
    <row r="220" spans="1:8" ht="12.75">
      <c r="A220" s="103"/>
      <c r="B220" s="53" t="s">
        <v>17</v>
      </c>
      <c r="C220" s="54"/>
      <c r="D220" s="50"/>
      <c r="E220" s="51"/>
      <c r="F220" s="51"/>
      <c r="G220" s="51"/>
      <c r="H220" s="55">
        <f>SUM(H217:H219)</f>
        <v>17994.3637</v>
      </c>
    </row>
    <row r="221" spans="1:8" ht="12.75">
      <c r="A221" s="44" t="s">
        <v>426</v>
      </c>
      <c r="B221" s="46" t="s">
        <v>485</v>
      </c>
      <c r="C221" s="54"/>
      <c r="D221" s="50"/>
      <c r="E221" s="51"/>
      <c r="F221" s="51"/>
      <c r="G221" s="51"/>
      <c r="H221" s="105"/>
    </row>
    <row r="222" spans="1:8" ht="22.5">
      <c r="A222" s="33" t="s">
        <v>446</v>
      </c>
      <c r="B222" s="34" t="s">
        <v>444</v>
      </c>
      <c r="C222" s="35" t="s">
        <v>219</v>
      </c>
      <c r="D222" s="50">
        <v>122.83</v>
      </c>
      <c r="E222" s="51">
        <v>23.35</v>
      </c>
      <c r="F222" s="51">
        <v>28.46</v>
      </c>
      <c r="G222" s="51">
        <v>51.81</v>
      </c>
      <c r="H222" s="105">
        <f aca="true" t="shared" si="10" ref="H222:H232">G222*D222</f>
        <v>6363.8223</v>
      </c>
    </row>
    <row r="223" spans="1:8" ht="12.75">
      <c r="A223" s="44"/>
      <c r="B223" s="34" t="s">
        <v>445</v>
      </c>
      <c r="C223" s="54"/>
      <c r="D223" s="50"/>
      <c r="E223" s="51"/>
      <c r="F223" s="51"/>
      <c r="G223" s="51"/>
      <c r="H223" s="105"/>
    </row>
    <row r="224" spans="1:8" ht="12.75">
      <c r="A224" s="103" t="s">
        <v>93</v>
      </c>
      <c r="B224" s="106" t="s">
        <v>94</v>
      </c>
      <c r="C224" s="54" t="s">
        <v>16</v>
      </c>
      <c r="D224" s="66">
        <v>785.27</v>
      </c>
      <c r="E224" s="51">
        <v>12.58</v>
      </c>
      <c r="F224" s="51">
        <v>7.97</v>
      </c>
      <c r="G224" s="51">
        <f aca="true" t="shared" si="11" ref="G224:G232">F224+E224</f>
        <v>20.55</v>
      </c>
      <c r="H224" s="105">
        <f t="shared" si="10"/>
        <v>16137.2985</v>
      </c>
    </row>
    <row r="225" spans="1:8" ht="12.75">
      <c r="A225" s="103" t="s">
        <v>98</v>
      </c>
      <c r="B225" s="106" t="s">
        <v>99</v>
      </c>
      <c r="C225" s="54" t="s">
        <v>16</v>
      </c>
      <c r="D225" s="66">
        <v>785.27</v>
      </c>
      <c r="E225" s="51">
        <v>6.02</v>
      </c>
      <c r="F225" s="51">
        <v>7.03</v>
      </c>
      <c r="G225" s="51">
        <f t="shared" si="11"/>
        <v>13.05</v>
      </c>
      <c r="H225" s="105">
        <f t="shared" si="10"/>
        <v>10247.773500000001</v>
      </c>
    </row>
    <row r="226" spans="1:8" ht="12.75" customHeight="1">
      <c r="A226" s="103" t="s">
        <v>215</v>
      </c>
      <c r="B226" s="106" t="s">
        <v>199</v>
      </c>
      <c r="C226" s="54" t="s">
        <v>16</v>
      </c>
      <c r="D226" s="66">
        <v>2.4</v>
      </c>
      <c r="E226" s="51">
        <v>213.34</v>
      </c>
      <c r="F226" s="51">
        <v>19.1</v>
      </c>
      <c r="G226" s="51">
        <f t="shared" si="11"/>
        <v>232.44</v>
      </c>
      <c r="H226" s="105">
        <f t="shared" si="10"/>
        <v>557.856</v>
      </c>
    </row>
    <row r="227" spans="1:8" ht="22.5">
      <c r="A227" s="33" t="s">
        <v>210</v>
      </c>
      <c r="B227" s="34" t="s">
        <v>209</v>
      </c>
      <c r="C227" s="54" t="s">
        <v>16</v>
      </c>
      <c r="D227" s="66">
        <v>785.27</v>
      </c>
      <c r="E227" s="51">
        <v>65.66</v>
      </c>
      <c r="F227" s="51">
        <v>22.68</v>
      </c>
      <c r="G227" s="51">
        <f t="shared" si="11"/>
        <v>88.34</v>
      </c>
      <c r="H227" s="105">
        <f t="shared" si="10"/>
        <v>69370.7518</v>
      </c>
    </row>
    <row r="228" spans="1:8" ht="33.75">
      <c r="A228" s="33" t="s">
        <v>212</v>
      </c>
      <c r="B228" s="34" t="s">
        <v>211</v>
      </c>
      <c r="C228" s="35" t="s">
        <v>1</v>
      </c>
      <c r="D228" s="66">
        <v>151.41</v>
      </c>
      <c r="E228" s="51">
        <v>6.49</v>
      </c>
      <c r="F228" s="51">
        <v>6.77</v>
      </c>
      <c r="G228" s="51">
        <f t="shared" si="11"/>
        <v>13.26</v>
      </c>
      <c r="H228" s="105">
        <f t="shared" si="10"/>
        <v>2007.6966</v>
      </c>
    </row>
    <row r="229" spans="1:8" ht="22.5">
      <c r="A229" s="33" t="s">
        <v>512</v>
      </c>
      <c r="B229" s="34" t="s">
        <v>510</v>
      </c>
      <c r="C229" s="35" t="s">
        <v>219</v>
      </c>
      <c r="D229" s="66">
        <v>849.16</v>
      </c>
      <c r="E229" s="51">
        <v>38.65</v>
      </c>
      <c r="F229" s="51">
        <v>7.11</v>
      </c>
      <c r="G229" s="51">
        <f t="shared" si="11"/>
        <v>45.76</v>
      </c>
      <c r="H229" s="105">
        <f t="shared" si="10"/>
        <v>38857.56159999999</v>
      </c>
    </row>
    <row r="230" spans="1:8" ht="12.75">
      <c r="A230" s="33"/>
      <c r="B230" s="34" t="s">
        <v>511</v>
      </c>
      <c r="C230" s="35"/>
      <c r="D230" s="66"/>
      <c r="E230" s="51"/>
      <c r="F230" s="51"/>
      <c r="G230" s="51"/>
      <c r="H230" s="105"/>
    </row>
    <row r="231" spans="1:8" ht="33.75">
      <c r="A231" s="33"/>
      <c r="B231" s="34" t="s">
        <v>519</v>
      </c>
      <c r="C231" s="35" t="s">
        <v>219</v>
      </c>
      <c r="D231" s="66">
        <v>164.26</v>
      </c>
      <c r="E231" s="51">
        <v>69</v>
      </c>
      <c r="F231" s="51">
        <v>22.68</v>
      </c>
      <c r="G231" s="51">
        <f t="shared" si="11"/>
        <v>91.68</v>
      </c>
      <c r="H231" s="105">
        <f t="shared" si="10"/>
        <v>15059.3568</v>
      </c>
    </row>
    <row r="232" spans="1:8" ht="12.75">
      <c r="A232" s="33"/>
      <c r="B232" s="34" t="s">
        <v>504</v>
      </c>
      <c r="C232" s="35" t="s">
        <v>219</v>
      </c>
      <c r="D232" s="66">
        <v>12.67</v>
      </c>
      <c r="E232" s="51">
        <v>125.63</v>
      </c>
      <c r="F232" s="51">
        <v>37.68</v>
      </c>
      <c r="G232" s="51">
        <f t="shared" si="11"/>
        <v>163.31</v>
      </c>
      <c r="H232" s="105">
        <f t="shared" si="10"/>
        <v>2069.1377</v>
      </c>
    </row>
    <row r="233" spans="1:8" ht="12.75">
      <c r="A233" s="103"/>
      <c r="B233" s="53" t="s">
        <v>17</v>
      </c>
      <c r="C233" s="54"/>
      <c r="D233" s="50"/>
      <c r="E233" s="51"/>
      <c r="F233" s="51"/>
      <c r="G233" s="51"/>
      <c r="H233" s="55">
        <f>SUM(H222:H232)</f>
        <v>160671.2548</v>
      </c>
    </row>
    <row r="234" spans="1:8" ht="12.75">
      <c r="A234" s="44" t="s">
        <v>379</v>
      </c>
      <c r="B234" s="46" t="s">
        <v>486</v>
      </c>
      <c r="C234" s="54"/>
      <c r="D234" s="50"/>
      <c r="E234" s="51"/>
      <c r="F234" s="51"/>
      <c r="G234" s="51"/>
      <c r="H234" s="105"/>
    </row>
    <row r="235" spans="1:8" ht="12.75">
      <c r="A235" s="33" t="s">
        <v>453</v>
      </c>
      <c r="B235" s="34" t="s">
        <v>454</v>
      </c>
      <c r="C235" s="35" t="s">
        <v>246</v>
      </c>
      <c r="D235" s="66">
        <v>17</v>
      </c>
      <c r="E235" s="51">
        <v>78</v>
      </c>
      <c r="F235" s="51">
        <v>14.26</v>
      </c>
      <c r="G235" s="51">
        <v>92.26</v>
      </c>
      <c r="H235" s="105">
        <f aca="true" t="shared" si="12" ref="H235:H243">G235*D235</f>
        <v>1568.42</v>
      </c>
    </row>
    <row r="236" spans="1:9" ht="22.5">
      <c r="A236" s="33" t="s">
        <v>380</v>
      </c>
      <c r="B236" s="106" t="s">
        <v>200</v>
      </c>
      <c r="C236" s="54" t="s">
        <v>2</v>
      </c>
      <c r="D236" s="66">
        <v>8</v>
      </c>
      <c r="E236" s="51">
        <v>42</v>
      </c>
      <c r="F236" s="51">
        <v>14.26</v>
      </c>
      <c r="G236" s="51">
        <f>F236+E236</f>
        <v>56.26</v>
      </c>
      <c r="H236" s="105">
        <f t="shared" si="12"/>
        <v>450.08</v>
      </c>
      <c r="I236" s="1"/>
    </row>
    <row r="237" spans="1:9" ht="12.75">
      <c r="A237" s="33" t="s">
        <v>455</v>
      </c>
      <c r="B237" s="106" t="s">
        <v>456</v>
      </c>
      <c r="C237" s="35" t="s">
        <v>457</v>
      </c>
      <c r="D237" s="66">
        <v>60</v>
      </c>
      <c r="E237" s="51">
        <v>4.49</v>
      </c>
      <c r="F237" s="51">
        <v>6.12</v>
      </c>
      <c r="G237" s="51">
        <v>10.61</v>
      </c>
      <c r="H237" s="105">
        <f t="shared" si="12"/>
        <v>636.5999999999999</v>
      </c>
      <c r="I237" s="1"/>
    </row>
    <row r="238" spans="1:9" ht="12.75">
      <c r="A238" s="33" t="s">
        <v>381</v>
      </c>
      <c r="B238" s="106" t="s">
        <v>201</v>
      </c>
      <c r="C238" s="54" t="s">
        <v>2</v>
      </c>
      <c r="D238" s="66">
        <v>12</v>
      </c>
      <c r="E238" s="51">
        <v>13</v>
      </c>
      <c r="F238" s="51">
        <v>0</v>
      </c>
      <c r="G238" s="51">
        <f>F238+E238</f>
        <v>13</v>
      </c>
      <c r="H238" s="105">
        <f t="shared" si="12"/>
        <v>156</v>
      </c>
      <c r="I238" s="1"/>
    </row>
    <row r="239" spans="1:9" ht="12.75">
      <c r="A239" s="33" t="s">
        <v>382</v>
      </c>
      <c r="B239" s="106" t="s">
        <v>202</v>
      </c>
      <c r="C239" s="35" t="s">
        <v>2</v>
      </c>
      <c r="D239" s="66">
        <v>6</v>
      </c>
      <c r="E239" s="51">
        <v>18</v>
      </c>
      <c r="F239" s="51">
        <v>0</v>
      </c>
      <c r="G239" s="51">
        <v>18</v>
      </c>
      <c r="H239" s="105">
        <f t="shared" si="12"/>
        <v>108</v>
      </c>
      <c r="I239" s="1"/>
    </row>
    <row r="240" spans="1:9" ht="12.75">
      <c r="A240" s="33" t="s">
        <v>383</v>
      </c>
      <c r="B240" s="106" t="s">
        <v>203</v>
      </c>
      <c r="C240" s="35" t="s">
        <v>2</v>
      </c>
      <c r="D240" s="66">
        <v>8</v>
      </c>
      <c r="E240" s="51">
        <v>23</v>
      </c>
      <c r="F240" s="51">
        <v>0</v>
      </c>
      <c r="G240" s="51">
        <v>23</v>
      </c>
      <c r="H240" s="105">
        <f t="shared" si="12"/>
        <v>184</v>
      </c>
      <c r="I240" s="1"/>
    </row>
    <row r="241" spans="1:9" ht="12.75">
      <c r="A241" s="33" t="s">
        <v>385</v>
      </c>
      <c r="B241" s="106" t="s">
        <v>204</v>
      </c>
      <c r="C241" s="35" t="s">
        <v>2</v>
      </c>
      <c r="D241" s="66">
        <v>16</v>
      </c>
      <c r="E241" s="51">
        <v>48</v>
      </c>
      <c r="F241" s="51">
        <v>0</v>
      </c>
      <c r="G241" s="51">
        <v>48</v>
      </c>
      <c r="H241" s="105">
        <f t="shared" si="12"/>
        <v>768</v>
      </c>
      <c r="I241" s="1"/>
    </row>
    <row r="242" spans="1:9" ht="12.75">
      <c r="A242" s="33" t="s">
        <v>384</v>
      </c>
      <c r="B242" s="106" t="s">
        <v>205</v>
      </c>
      <c r="C242" s="35" t="s">
        <v>2</v>
      </c>
      <c r="D242" s="66">
        <v>88</v>
      </c>
      <c r="E242" s="51">
        <v>3.5</v>
      </c>
      <c r="F242" s="51">
        <v>0</v>
      </c>
      <c r="G242" s="51">
        <v>3.5</v>
      </c>
      <c r="H242" s="105">
        <f t="shared" si="12"/>
        <v>308</v>
      </c>
      <c r="I242" s="1"/>
    </row>
    <row r="243" spans="1:9" ht="12.75" customHeight="1">
      <c r="A243" s="103" t="s">
        <v>32</v>
      </c>
      <c r="B243" s="106" t="s">
        <v>71</v>
      </c>
      <c r="C243" s="54" t="s">
        <v>2</v>
      </c>
      <c r="D243" s="66">
        <v>2</v>
      </c>
      <c r="E243" s="51">
        <v>13.57</v>
      </c>
      <c r="F243" s="51">
        <v>77.02</v>
      </c>
      <c r="G243" s="51">
        <f>F243+E243</f>
        <v>90.59</v>
      </c>
      <c r="H243" s="105">
        <f t="shared" si="12"/>
        <v>181.18</v>
      </c>
      <c r="I243" s="1"/>
    </row>
    <row r="244" spans="1:9" ht="12.75">
      <c r="A244" s="103"/>
      <c r="B244" s="53" t="s">
        <v>17</v>
      </c>
      <c r="C244" s="54"/>
      <c r="D244" s="50"/>
      <c r="E244" s="51"/>
      <c r="F244" s="51"/>
      <c r="G244" s="51"/>
      <c r="H244" s="55">
        <f>SUM(H235:H243)</f>
        <v>4360.280000000001</v>
      </c>
      <c r="I244" s="1"/>
    </row>
    <row r="245" spans="1:9" ht="12.75">
      <c r="A245" s="103"/>
      <c r="B245" s="53"/>
      <c r="C245" s="54"/>
      <c r="D245" s="50"/>
      <c r="E245" s="51"/>
      <c r="F245" s="51"/>
      <c r="G245" s="51"/>
      <c r="H245" s="55"/>
      <c r="I245" s="1"/>
    </row>
    <row r="246" spans="1:9" ht="12.75">
      <c r="A246" s="44" t="s">
        <v>427</v>
      </c>
      <c r="B246" s="46" t="s">
        <v>487</v>
      </c>
      <c r="C246" s="54"/>
      <c r="D246" s="50"/>
      <c r="E246" s="51"/>
      <c r="F246" s="51"/>
      <c r="G246" s="51"/>
      <c r="H246" s="105"/>
      <c r="I246" s="1"/>
    </row>
    <row r="247" spans="1:9" ht="12.75">
      <c r="A247" s="103" t="s">
        <v>79</v>
      </c>
      <c r="B247" s="106" t="s">
        <v>78</v>
      </c>
      <c r="C247" s="54" t="s">
        <v>80</v>
      </c>
      <c r="D247" s="66">
        <v>440</v>
      </c>
      <c r="E247" s="51">
        <v>0</v>
      </c>
      <c r="F247" s="51">
        <v>87.54</v>
      </c>
      <c r="G247" s="51">
        <f>F247+E247</f>
        <v>87.54</v>
      </c>
      <c r="H247" s="105">
        <f>G247*D247</f>
        <v>38517.600000000006</v>
      </c>
      <c r="I247" s="1"/>
    </row>
    <row r="248" spans="1:9" ht="12.75">
      <c r="A248" s="103" t="s">
        <v>82</v>
      </c>
      <c r="B248" s="106" t="s">
        <v>81</v>
      </c>
      <c r="C248" s="54" t="s">
        <v>80</v>
      </c>
      <c r="D248" s="66">
        <v>1320</v>
      </c>
      <c r="E248" s="51">
        <v>0</v>
      </c>
      <c r="F248" s="51">
        <v>27.26</v>
      </c>
      <c r="G248" s="51">
        <f>F248+E248</f>
        <v>27.26</v>
      </c>
      <c r="H248" s="105">
        <f>G248*D248</f>
        <v>35983.200000000004</v>
      </c>
      <c r="I248" s="1"/>
    </row>
    <row r="249" spans="1:9" ht="12.75">
      <c r="A249" s="103" t="s">
        <v>95</v>
      </c>
      <c r="B249" s="106" t="s">
        <v>96</v>
      </c>
      <c r="C249" s="54" t="s">
        <v>80</v>
      </c>
      <c r="D249" s="66">
        <v>660</v>
      </c>
      <c r="E249" s="51">
        <v>0</v>
      </c>
      <c r="F249" s="51">
        <v>16.04</v>
      </c>
      <c r="G249" s="51">
        <f>F249+E249</f>
        <v>16.04</v>
      </c>
      <c r="H249" s="105">
        <f>G249*D249</f>
        <v>10586.4</v>
      </c>
      <c r="I249" s="1"/>
    </row>
    <row r="250" spans="1:9" ht="22.5">
      <c r="A250" s="33" t="s">
        <v>436</v>
      </c>
      <c r="B250" s="106" t="s">
        <v>435</v>
      </c>
      <c r="C250" s="35" t="s">
        <v>80</v>
      </c>
      <c r="D250" s="66">
        <v>1704</v>
      </c>
      <c r="E250" s="51">
        <v>0</v>
      </c>
      <c r="F250" s="51">
        <v>8.18</v>
      </c>
      <c r="G250" s="51">
        <v>8.18</v>
      </c>
      <c r="H250" s="105">
        <f>G250*D250</f>
        <v>13938.72</v>
      </c>
      <c r="I250" s="1"/>
    </row>
    <row r="251" spans="1:9" ht="12.75">
      <c r="A251" s="103"/>
      <c r="B251" s="53" t="s">
        <v>17</v>
      </c>
      <c r="C251" s="54"/>
      <c r="D251" s="66"/>
      <c r="E251" s="111"/>
      <c r="F251" s="51"/>
      <c r="G251" s="51"/>
      <c r="H251" s="108">
        <f>SUM(H247:H250)</f>
        <v>99025.92000000001</v>
      </c>
      <c r="I251" s="1"/>
    </row>
    <row r="252" spans="1:9" ht="12.75">
      <c r="A252" s="44" t="s">
        <v>428</v>
      </c>
      <c r="B252" s="46" t="s">
        <v>488</v>
      </c>
      <c r="C252" s="54"/>
      <c r="D252" s="50"/>
      <c r="E252" s="51"/>
      <c r="F252" s="51"/>
      <c r="G252" s="51"/>
      <c r="H252" s="105"/>
      <c r="I252" s="1"/>
    </row>
    <row r="253" spans="1:9" ht="12.75" customHeight="1">
      <c r="A253" s="103" t="s">
        <v>33</v>
      </c>
      <c r="B253" s="106" t="s">
        <v>34</v>
      </c>
      <c r="C253" s="54" t="s">
        <v>16</v>
      </c>
      <c r="D253" s="39">
        <v>2679.11</v>
      </c>
      <c r="E253" s="51">
        <v>1.37</v>
      </c>
      <c r="F253" s="51">
        <v>6.32</v>
      </c>
      <c r="G253" s="51">
        <f>F253+E253</f>
        <v>7.69</v>
      </c>
      <c r="H253" s="105">
        <f aca="true" t="shared" si="13" ref="H253:H259">G253*D253</f>
        <v>20602.355900000002</v>
      </c>
      <c r="I253" s="1"/>
    </row>
    <row r="254" spans="1:9" ht="12.75" customHeight="1">
      <c r="A254" s="103" t="s">
        <v>73</v>
      </c>
      <c r="B254" s="106" t="s">
        <v>72</v>
      </c>
      <c r="C254" s="54" t="s">
        <v>16</v>
      </c>
      <c r="D254" s="66">
        <v>2679.11</v>
      </c>
      <c r="E254" s="51">
        <v>1.72</v>
      </c>
      <c r="F254" s="51">
        <v>3.69</v>
      </c>
      <c r="G254" s="51">
        <f aca="true" t="shared" si="14" ref="G254:G259">F254+E254</f>
        <v>5.41</v>
      </c>
      <c r="H254" s="105">
        <f t="shared" si="13"/>
        <v>14493.985100000002</v>
      </c>
      <c r="I254" s="1"/>
    </row>
    <row r="255" spans="1:9" ht="12.75" customHeight="1">
      <c r="A255" s="33" t="s">
        <v>105</v>
      </c>
      <c r="B255" s="106" t="s">
        <v>106</v>
      </c>
      <c r="C255" s="54" t="s">
        <v>16</v>
      </c>
      <c r="D255" s="39">
        <v>100.8</v>
      </c>
      <c r="E255" s="51">
        <v>4.29</v>
      </c>
      <c r="F255" s="51">
        <v>9.66</v>
      </c>
      <c r="G255" s="51">
        <f t="shared" si="14"/>
        <v>13.95</v>
      </c>
      <c r="H255" s="105">
        <f t="shared" si="13"/>
        <v>1406.1599999999999</v>
      </c>
      <c r="I255" s="1"/>
    </row>
    <row r="256" spans="1:8" ht="12.75">
      <c r="A256" s="33" t="s">
        <v>75</v>
      </c>
      <c r="B256" s="106" t="s">
        <v>74</v>
      </c>
      <c r="C256" s="54" t="s">
        <v>16</v>
      </c>
      <c r="D256" s="66">
        <v>18.06</v>
      </c>
      <c r="E256" s="51">
        <v>3.25</v>
      </c>
      <c r="F256" s="51">
        <v>9.66</v>
      </c>
      <c r="G256" s="51">
        <f t="shared" si="14"/>
        <v>12.91</v>
      </c>
      <c r="H256" s="105">
        <f t="shared" si="13"/>
        <v>233.1546</v>
      </c>
    </row>
    <row r="257" spans="1:8" ht="12.75">
      <c r="A257" s="103" t="s">
        <v>103</v>
      </c>
      <c r="B257" s="106" t="s">
        <v>104</v>
      </c>
      <c r="C257" s="54" t="s">
        <v>67</v>
      </c>
      <c r="D257" s="66">
        <v>100.8</v>
      </c>
      <c r="E257" s="51">
        <v>3.27</v>
      </c>
      <c r="F257" s="51">
        <v>7.54</v>
      </c>
      <c r="G257" s="51">
        <f t="shared" si="14"/>
        <v>10.81</v>
      </c>
      <c r="H257" s="105">
        <f t="shared" si="13"/>
        <v>1089.648</v>
      </c>
    </row>
    <row r="258" spans="1:8" ht="12.75" customHeight="1">
      <c r="A258" s="113" t="s">
        <v>76</v>
      </c>
      <c r="B258" s="114" t="s">
        <v>77</v>
      </c>
      <c r="C258" s="115" t="s">
        <v>16</v>
      </c>
      <c r="D258" s="116">
        <v>516.26</v>
      </c>
      <c r="E258" s="117">
        <v>3.7</v>
      </c>
      <c r="F258" s="117">
        <v>4.65</v>
      </c>
      <c r="G258" s="117">
        <f t="shared" si="14"/>
        <v>8.350000000000001</v>
      </c>
      <c r="H258" s="118">
        <f t="shared" si="13"/>
        <v>4310.771000000001</v>
      </c>
    </row>
    <row r="259" spans="1:8" ht="12.75" customHeight="1">
      <c r="A259" s="113" t="s">
        <v>461</v>
      </c>
      <c r="B259" s="114" t="s">
        <v>206</v>
      </c>
      <c r="C259" s="115" t="s">
        <v>460</v>
      </c>
      <c r="D259" s="116">
        <v>171</v>
      </c>
      <c r="E259" s="117">
        <v>1.2</v>
      </c>
      <c r="F259" s="117">
        <v>6.52</v>
      </c>
      <c r="G259" s="117">
        <f t="shared" si="14"/>
        <v>7.72</v>
      </c>
      <c r="H259" s="118">
        <f t="shared" si="13"/>
        <v>1320.12</v>
      </c>
    </row>
    <row r="260" spans="1:8" ht="12.75" customHeight="1">
      <c r="A260" s="103"/>
      <c r="B260" s="53" t="s">
        <v>17</v>
      </c>
      <c r="C260" s="54"/>
      <c r="D260" s="50"/>
      <c r="E260" s="51"/>
      <c r="F260" s="51"/>
      <c r="G260" s="51"/>
      <c r="H260" s="55">
        <f>SUM(H253:H259)</f>
        <v>43456.19460000001</v>
      </c>
    </row>
    <row r="261" spans="1:8" ht="12.75">
      <c r="A261" s="44" t="s">
        <v>429</v>
      </c>
      <c r="B261" s="46" t="s">
        <v>489</v>
      </c>
      <c r="C261" s="54"/>
      <c r="D261" s="50"/>
      <c r="E261" s="51"/>
      <c r="F261" s="51"/>
      <c r="G261" s="51"/>
      <c r="H261" s="105"/>
    </row>
    <row r="262" spans="1:8" ht="12.75">
      <c r="A262" s="103" t="s">
        <v>83</v>
      </c>
      <c r="B262" s="106" t="s">
        <v>84</v>
      </c>
      <c r="C262" s="54" t="s">
        <v>85</v>
      </c>
      <c r="D262" s="39">
        <v>1170</v>
      </c>
      <c r="E262" s="51">
        <v>1.02</v>
      </c>
      <c r="F262" s="51">
        <v>0</v>
      </c>
      <c r="G262" s="51">
        <f aca="true" t="shared" si="15" ref="G262:G267">F262+E262</f>
        <v>1.02</v>
      </c>
      <c r="H262" s="105">
        <f aca="true" t="shared" si="16" ref="H262:H269">G262*D262</f>
        <v>1193.4</v>
      </c>
    </row>
    <row r="263" spans="1:8" ht="12.75">
      <c r="A263" s="103" t="s">
        <v>87</v>
      </c>
      <c r="B263" s="106" t="s">
        <v>86</v>
      </c>
      <c r="C263" s="54" t="s">
        <v>88</v>
      </c>
      <c r="D263" s="39">
        <v>1350</v>
      </c>
      <c r="E263" s="51">
        <v>6</v>
      </c>
      <c r="F263" s="51">
        <v>0</v>
      </c>
      <c r="G263" s="51">
        <f t="shared" si="15"/>
        <v>6</v>
      </c>
      <c r="H263" s="105">
        <f t="shared" si="16"/>
        <v>8100</v>
      </c>
    </row>
    <row r="264" spans="1:8" ht="12.75">
      <c r="A264" s="33" t="s">
        <v>216</v>
      </c>
      <c r="B264" s="106" t="s">
        <v>208</v>
      </c>
      <c r="C264" s="54" t="s">
        <v>16</v>
      </c>
      <c r="D264" s="66">
        <v>8.9</v>
      </c>
      <c r="E264" s="51">
        <v>242.34</v>
      </c>
      <c r="F264" s="51">
        <v>35</v>
      </c>
      <c r="G264" s="51">
        <f t="shared" si="15"/>
        <v>277.34000000000003</v>
      </c>
      <c r="H264" s="105">
        <f t="shared" si="16"/>
        <v>2468.3260000000005</v>
      </c>
    </row>
    <row r="265" spans="1:8" ht="12.75">
      <c r="A265" s="103">
        <v>271605</v>
      </c>
      <c r="B265" s="106" t="s">
        <v>207</v>
      </c>
      <c r="C265" s="54" t="s">
        <v>117</v>
      </c>
      <c r="D265" s="66">
        <v>6</v>
      </c>
      <c r="E265" s="51">
        <v>5.81</v>
      </c>
      <c r="F265" s="51">
        <v>6.12</v>
      </c>
      <c r="G265" s="51">
        <f t="shared" si="15"/>
        <v>11.93</v>
      </c>
      <c r="H265" s="105">
        <f t="shared" si="16"/>
        <v>71.58</v>
      </c>
    </row>
    <row r="266" spans="1:8" ht="33.75">
      <c r="A266" s="33" t="s">
        <v>214</v>
      </c>
      <c r="B266" s="34" t="s">
        <v>517</v>
      </c>
      <c r="C266" s="54" t="s">
        <v>116</v>
      </c>
      <c r="D266" s="66">
        <v>538.44</v>
      </c>
      <c r="E266" s="51">
        <v>4.57</v>
      </c>
      <c r="F266" s="51">
        <v>4.79</v>
      </c>
      <c r="G266" s="51">
        <f t="shared" si="15"/>
        <v>9.36</v>
      </c>
      <c r="H266" s="105">
        <f t="shared" si="16"/>
        <v>5039.798400000001</v>
      </c>
    </row>
    <row r="267" spans="1:8" ht="12.75">
      <c r="A267" s="33" t="s">
        <v>438</v>
      </c>
      <c r="B267" s="34" t="s">
        <v>437</v>
      </c>
      <c r="C267" s="35" t="s">
        <v>246</v>
      </c>
      <c r="D267" s="66">
        <v>1</v>
      </c>
      <c r="E267" s="51">
        <v>260</v>
      </c>
      <c r="F267" s="51">
        <v>6.11</v>
      </c>
      <c r="G267" s="51">
        <f t="shared" si="15"/>
        <v>266.11</v>
      </c>
      <c r="H267" s="105">
        <f t="shared" si="16"/>
        <v>266.11</v>
      </c>
    </row>
    <row r="268" spans="1:8" ht="12.75">
      <c r="A268" s="33"/>
      <c r="B268" s="34" t="s">
        <v>520</v>
      </c>
      <c r="C268" s="35" t="s">
        <v>219</v>
      </c>
      <c r="D268" s="66">
        <v>34.21</v>
      </c>
      <c r="E268" s="51">
        <v>374.1596</v>
      </c>
      <c r="F268" s="51">
        <v>0</v>
      </c>
      <c r="G268" s="51">
        <f>E268+F268</f>
        <v>374.1596</v>
      </c>
      <c r="H268" s="105">
        <f t="shared" si="16"/>
        <v>12799.999916</v>
      </c>
    </row>
    <row r="269" spans="1:8" ht="12.75">
      <c r="A269" s="103" t="s">
        <v>215</v>
      </c>
      <c r="B269" s="34" t="s">
        <v>505</v>
      </c>
      <c r="C269" s="54" t="s">
        <v>16</v>
      </c>
      <c r="D269" s="66">
        <v>5.04</v>
      </c>
      <c r="E269" s="51">
        <v>213.34</v>
      </c>
      <c r="F269" s="51">
        <v>19.1</v>
      </c>
      <c r="G269" s="51">
        <f aca="true" t="shared" si="17" ref="G269">F269+E269</f>
        <v>232.44</v>
      </c>
      <c r="H269" s="105">
        <f t="shared" si="16"/>
        <v>1171.4976</v>
      </c>
    </row>
    <row r="270" spans="1:8" ht="12.75">
      <c r="A270" s="119"/>
      <c r="B270" s="120" t="s">
        <v>17</v>
      </c>
      <c r="C270" s="121"/>
      <c r="D270" s="122"/>
      <c r="E270" s="123"/>
      <c r="F270" s="123"/>
      <c r="G270" s="123"/>
      <c r="H270" s="124">
        <f>SUM(H262:H269)</f>
        <v>31110.711916</v>
      </c>
    </row>
    <row r="271" spans="1:8" ht="12.75">
      <c r="A271" s="119"/>
      <c r="B271" s="125" t="s">
        <v>21</v>
      </c>
      <c r="C271" s="121"/>
      <c r="D271" s="126"/>
      <c r="E271" s="123"/>
      <c r="F271" s="123"/>
      <c r="G271" s="123"/>
      <c r="H271" s="127">
        <f>H24+H28+H35+H49+H64+H67+H166+H171+H175+H179+H182+H190+H202+H193+H207+H215+H220+H233+H244+H251+H260+H270</f>
        <v>1130046.0104160002</v>
      </c>
    </row>
    <row r="272" spans="1:9" ht="12.75">
      <c r="A272" s="119"/>
      <c r="B272" s="128" t="s">
        <v>97</v>
      </c>
      <c r="C272" s="121"/>
      <c r="D272" s="126"/>
      <c r="E272" s="123"/>
      <c r="F272" s="123"/>
      <c r="G272" s="123"/>
      <c r="H272" s="124">
        <f>H271*0.2409</f>
        <v>272228.0839092144</v>
      </c>
      <c r="I272" s="31"/>
    </row>
    <row r="273" spans="1:8" ht="12.75">
      <c r="A273" s="119"/>
      <c r="B273" s="125" t="s">
        <v>22</v>
      </c>
      <c r="C273" s="121"/>
      <c r="D273" s="126"/>
      <c r="E273" s="123"/>
      <c r="F273" s="123"/>
      <c r="G273" s="123"/>
      <c r="H273" s="124">
        <f>H272+H271</f>
        <v>1402274.0943252146</v>
      </c>
    </row>
    <row r="275" ht="12.75">
      <c r="I275" s="31"/>
    </row>
    <row r="278" ht="12.75">
      <c r="H278" s="29"/>
    </row>
  </sheetData>
  <mergeCells count="4">
    <mergeCell ref="A10:H10"/>
    <mergeCell ref="B7:H7"/>
    <mergeCell ref="B8:H8"/>
    <mergeCell ref="B9:H9"/>
  </mergeCells>
  <printOptions/>
  <pageMargins left="0.3937007874015748" right="0.3937007874015748" top="0.11811023622047245" bottom="0.3937007874015748" header="0.5118110236220472" footer="0.2755905511811024"/>
  <pageSetup horizontalDpi="600" verticalDpi="600" orientation="portrait" paperSize="9" scale="77" r:id="rId2"/>
  <headerFooter alignWithMargins="0">
    <oddFooter>&amp;CPágina &amp;P de &amp;N</oddFooter>
  </headerFooter>
  <rowBreaks count="4" manualBreakCount="4">
    <brk id="67" max="16383" man="1"/>
    <brk id="135" max="16383" man="1"/>
    <brk id="202" max="16383" man="1"/>
    <brk id="25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2"/>
  <sheetViews>
    <sheetView showGridLines="0" tabSelected="1" view="pageBreakPreview" zoomScale="70" zoomScaleSheetLayoutView="70" workbookViewId="0" topLeftCell="A25">
      <selection activeCell="K44" sqref="K44"/>
    </sheetView>
  </sheetViews>
  <sheetFormatPr defaultColWidth="11.421875" defaultRowHeight="12.75"/>
  <cols>
    <col min="1" max="1" width="5.140625" style="15" customWidth="1"/>
    <col min="2" max="2" width="29.28125" style="15" customWidth="1"/>
    <col min="3" max="3" width="9.7109375" style="15" customWidth="1"/>
    <col min="4" max="4" width="8.8515625" style="15" customWidth="1"/>
    <col min="5" max="5" width="9.7109375" style="15" customWidth="1"/>
    <col min="6" max="6" width="7.00390625" style="15" customWidth="1"/>
    <col min="7" max="7" width="9.7109375" style="15" customWidth="1"/>
    <col min="8" max="8" width="7.00390625" style="15" customWidth="1"/>
    <col min="9" max="9" width="9.28125" style="15" customWidth="1"/>
    <col min="10" max="10" width="7.00390625" style="15" customWidth="1"/>
    <col min="11" max="11" width="10.00390625" style="15" customWidth="1"/>
    <col min="12" max="12" width="7.00390625" style="15" customWidth="1"/>
    <col min="13" max="13" width="9.7109375" style="15" customWidth="1"/>
    <col min="14" max="14" width="7.00390625" style="15" customWidth="1"/>
    <col min="15" max="15" width="9.7109375" style="15" customWidth="1"/>
    <col min="16" max="16" width="7.00390625" style="15" customWidth="1"/>
    <col min="17" max="16384" width="11.421875" style="15" customWidth="1"/>
  </cols>
  <sheetData>
    <row r="1" spans="1:16" ht="11.25">
      <c r="A1" s="14"/>
      <c r="B1" s="14"/>
      <c r="C1" s="14"/>
      <c r="D1" s="14"/>
      <c r="F1" s="14"/>
      <c r="H1" s="14"/>
      <c r="I1" s="14"/>
      <c r="J1" s="14"/>
      <c r="K1" s="14"/>
      <c r="L1" s="14"/>
      <c r="P1" s="14"/>
    </row>
    <row r="2" spans="1:16" ht="12.75">
      <c r="A2" s="14"/>
      <c r="B2" s="14"/>
      <c r="C2" s="14"/>
      <c r="D2" s="14"/>
      <c r="F2" s="14"/>
      <c r="H2" s="14"/>
      <c r="I2" s="14"/>
      <c r="J2" s="14"/>
      <c r="K2" s="14"/>
      <c r="L2" s="14"/>
      <c r="P2" s="14"/>
    </row>
    <row r="3" spans="1:16" ht="12.75">
      <c r="A3" s="14"/>
      <c r="B3" s="14"/>
      <c r="C3" s="14"/>
      <c r="D3" s="14"/>
      <c r="F3" s="14"/>
      <c r="H3" s="14"/>
      <c r="I3" s="14"/>
      <c r="J3" s="14"/>
      <c r="K3" s="14"/>
      <c r="L3" s="14"/>
      <c r="P3" s="14"/>
    </row>
    <row r="4" spans="1:16" ht="12.75">
      <c r="A4" s="14"/>
      <c r="B4" s="14"/>
      <c r="C4" s="14"/>
      <c r="D4" s="14"/>
      <c r="F4" s="14"/>
      <c r="H4" s="14"/>
      <c r="I4" s="14"/>
      <c r="J4" s="14"/>
      <c r="K4" s="14"/>
      <c r="L4" s="14"/>
      <c r="P4" s="14"/>
    </row>
    <row r="5" spans="1:16" ht="12.75">
      <c r="A5" s="14"/>
      <c r="B5" s="14"/>
      <c r="C5" s="14"/>
      <c r="D5" s="14"/>
      <c r="F5" s="14"/>
      <c r="H5" s="14"/>
      <c r="I5" s="14"/>
      <c r="J5" s="14"/>
      <c r="K5" s="14"/>
      <c r="L5" s="14"/>
      <c r="P5" s="14"/>
    </row>
    <row r="6" spans="1:16" ht="12.75">
      <c r="A6" s="14"/>
      <c r="B6" s="14"/>
      <c r="C6" s="14"/>
      <c r="D6" s="14"/>
      <c r="F6" s="14"/>
      <c r="H6" s="14"/>
      <c r="I6" s="14"/>
      <c r="J6" s="14"/>
      <c r="K6" s="14"/>
      <c r="L6" s="14"/>
      <c r="P6" s="14"/>
    </row>
    <row r="7" spans="1:16" ht="11.25">
      <c r="A7" s="14"/>
      <c r="B7" s="14"/>
      <c r="C7" s="14"/>
      <c r="D7" s="14"/>
      <c r="F7" s="14"/>
      <c r="H7" s="14"/>
      <c r="I7" s="14"/>
      <c r="J7" s="14"/>
      <c r="K7" s="14"/>
      <c r="L7" s="14"/>
      <c r="P7" s="14"/>
    </row>
    <row r="8" spans="1:16" ht="12.75">
      <c r="A8" s="14"/>
      <c r="B8" s="14"/>
      <c r="C8" s="14"/>
      <c r="D8" s="14"/>
      <c r="F8" s="14"/>
      <c r="H8" s="14"/>
      <c r="I8" s="14"/>
      <c r="J8" s="14"/>
      <c r="K8" s="14"/>
      <c r="L8" s="14"/>
      <c r="P8" s="14"/>
    </row>
    <row r="9" spans="1:15" s="19" customFormat="1" ht="15" customHeight="1">
      <c r="A9" s="16" t="s">
        <v>113</v>
      </c>
      <c r="B9" s="71" t="s">
        <v>516</v>
      </c>
      <c r="C9" s="18"/>
      <c r="D9" s="18"/>
      <c r="E9" s="18"/>
      <c r="F9" s="18"/>
      <c r="G9" s="18"/>
      <c r="O9" s="20"/>
    </row>
    <row r="10" spans="1:15" s="19" customFormat="1" ht="15" customHeight="1">
      <c r="A10" s="16" t="s">
        <v>114</v>
      </c>
      <c r="B10" s="132" t="s">
        <v>507</v>
      </c>
      <c r="C10" s="132"/>
      <c r="D10" s="132"/>
      <c r="E10" s="132"/>
      <c r="F10" s="132"/>
      <c r="G10" s="132"/>
      <c r="H10" s="133"/>
      <c r="O10" s="18"/>
    </row>
    <row r="11" spans="1:2" ht="17.25" customHeight="1">
      <c r="A11" s="14" t="s">
        <v>115</v>
      </c>
      <c r="B11" s="20" t="s">
        <v>515</v>
      </c>
    </row>
    <row r="12" spans="1:16" ht="17.25" customHeight="1">
      <c r="A12" s="134" t="s">
        <v>36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</row>
    <row r="13" ht="17.25" customHeight="1" thickBot="1">
      <c r="A13" s="14"/>
    </row>
    <row r="14" spans="1:16" ht="12.75" customHeight="1">
      <c r="A14" s="143" t="s">
        <v>37</v>
      </c>
      <c r="B14" s="145" t="s">
        <v>38</v>
      </c>
      <c r="C14" s="155" t="s">
        <v>39</v>
      </c>
      <c r="D14" s="156"/>
      <c r="E14" s="152" t="s">
        <v>109</v>
      </c>
      <c r="F14" s="153"/>
      <c r="G14" s="152" t="s">
        <v>110</v>
      </c>
      <c r="H14" s="153"/>
      <c r="I14" s="152" t="s">
        <v>111</v>
      </c>
      <c r="J14" s="153"/>
      <c r="K14" s="152" t="s">
        <v>112</v>
      </c>
      <c r="L14" s="153"/>
      <c r="M14" s="152" t="s">
        <v>477</v>
      </c>
      <c r="N14" s="153"/>
      <c r="O14" s="149" t="s">
        <v>478</v>
      </c>
      <c r="P14" s="149"/>
    </row>
    <row r="15" spans="1:16" ht="10.5" customHeight="1">
      <c r="A15" s="144"/>
      <c r="B15" s="146"/>
      <c r="C15" s="139" t="s">
        <v>35</v>
      </c>
      <c r="D15" s="139" t="s">
        <v>40</v>
      </c>
      <c r="E15" s="137" t="s">
        <v>41</v>
      </c>
      <c r="F15" s="137" t="s">
        <v>40</v>
      </c>
      <c r="G15" s="137" t="s">
        <v>41</v>
      </c>
      <c r="H15" s="137" t="s">
        <v>40</v>
      </c>
      <c r="I15" s="137" t="s">
        <v>41</v>
      </c>
      <c r="J15" s="137" t="s">
        <v>40</v>
      </c>
      <c r="K15" s="137" t="s">
        <v>41</v>
      </c>
      <c r="L15" s="137" t="s">
        <v>40</v>
      </c>
      <c r="M15" s="137" t="s">
        <v>41</v>
      </c>
      <c r="N15" s="137" t="s">
        <v>40</v>
      </c>
      <c r="O15" s="137" t="s">
        <v>41</v>
      </c>
      <c r="P15" s="150" t="s">
        <v>40</v>
      </c>
    </row>
    <row r="16" spans="1:16" ht="24" customHeight="1">
      <c r="A16" s="144"/>
      <c r="B16" s="147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51"/>
    </row>
    <row r="17" spans="1:18" ht="20.1" customHeight="1">
      <c r="A17" s="72" t="s">
        <v>42</v>
      </c>
      <c r="B17" s="46" t="s">
        <v>463</v>
      </c>
      <c r="C17" s="73">
        <f>'VAPT VUPT CAMPOS BELOS'!H24</f>
        <v>28735.148400000005</v>
      </c>
      <c r="D17" s="74">
        <f aca="true" t="shared" si="0" ref="D17:D38">C17/$C$39</f>
        <v>0.025428299498550355</v>
      </c>
      <c r="E17" s="75">
        <f aca="true" t="shared" si="1" ref="E17:E22">$C17*F17</f>
        <v>21551.361300000004</v>
      </c>
      <c r="F17" s="76">
        <v>0.75</v>
      </c>
      <c r="G17" s="75">
        <f>$C17*H17</f>
        <v>1436.7574200000004</v>
      </c>
      <c r="H17" s="76">
        <v>0.05</v>
      </c>
      <c r="I17" s="75">
        <f>$C17*J17</f>
        <v>1436.7574200000004</v>
      </c>
      <c r="J17" s="76">
        <v>0.05</v>
      </c>
      <c r="K17" s="75">
        <f aca="true" t="shared" si="2" ref="K17:M23">$C17*L17</f>
        <v>1436.7574200000004</v>
      </c>
      <c r="L17" s="76">
        <v>0.05</v>
      </c>
      <c r="M17" s="75">
        <f>$C17*N17</f>
        <v>1436.7574200000004</v>
      </c>
      <c r="N17" s="76">
        <v>0.05</v>
      </c>
      <c r="O17" s="75">
        <f>$C17*P17</f>
        <v>1436.7574200000004</v>
      </c>
      <c r="P17" s="76">
        <v>0.05</v>
      </c>
      <c r="Q17" s="27">
        <f aca="true" t="shared" si="3" ref="Q17:Q38">E17+G17+I17+K17+M17+O17</f>
        <v>28735.148400000013</v>
      </c>
      <c r="R17" s="27">
        <f>F17+H17+N17+P17</f>
        <v>0.9000000000000001</v>
      </c>
    </row>
    <row r="18" spans="1:18" ht="20.1" customHeight="1">
      <c r="A18" s="72" t="s">
        <v>43</v>
      </c>
      <c r="B18" s="46" t="s">
        <v>464</v>
      </c>
      <c r="C18" s="73">
        <f>'VAPT VUPT CAMPOS BELOS'!H28</f>
        <v>28682.3082</v>
      </c>
      <c r="D18" s="74">
        <f t="shared" si="0"/>
        <v>0.025381540163520663</v>
      </c>
      <c r="E18" s="75">
        <f t="shared" si="1"/>
        <v>5736.46164</v>
      </c>
      <c r="F18" s="76">
        <v>0.2</v>
      </c>
      <c r="G18" s="75">
        <f>$C18*H18</f>
        <v>5736.46164</v>
      </c>
      <c r="H18" s="76">
        <v>0.2</v>
      </c>
      <c r="I18" s="75">
        <f aca="true" t="shared" si="4" ref="I18:I22">$C18*J18</f>
        <v>5736.46164</v>
      </c>
      <c r="J18" s="76">
        <v>0.2</v>
      </c>
      <c r="K18" s="75">
        <f t="shared" si="2"/>
        <v>4302.34623</v>
      </c>
      <c r="L18" s="76">
        <v>0.15</v>
      </c>
      <c r="M18" s="75">
        <f>$C18*N18</f>
        <v>4302.34623</v>
      </c>
      <c r="N18" s="76">
        <v>0.15</v>
      </c>
      <c r="O18" s="75">
        <f>$C18*P18</f>
        <v>2868.23082</v>
      </c>
      <c r="P18" s="76">
        <v>0.1</v>
      </c>
      <c r="Q18" s="27">
        <f t="shared" si="3"/>
        <v>28682.3082</v>
      </c>
      <c r="R18" s="27">
        <f>F18+H18+N18+P18</f>
        <v>0.65</v>
      </c>
    </row>
    <row r="19" spans="1:18" ht="20.1" customHeight="1">
      <c r="A19" s="72" t="s">
        <v>44</v>
      </c>
      <c r="B19" s="58" t="s">
        <v>465</v>
      </c>
      <c r="C19" s="73">
        <f>'VAPT VUPT CAMPOS BELOS'!H35</f>
        <v>35191.6935</v>
      </c>
      <c r="D19" s="74">
        <f t="shared" si="0"/>
        <v>0.031141823585612235</v>
      </c>
      <c r="E19" s="75">
        <f t="shared" si="1"/>
        <v>35191.6935</v>
      </c>
      <c r="F19" s="76">
        <v>1</v>
      </c>
      <c r="G19" s="28"/>
      <c r="H19" s="77"/>
      <c r="I19" s="28"/>
      <c r="J19" s="77"/>
      <c r="K19" s="28"/>
      <c r="L19" s="28"/>
      <c r="M19" s="28"/>
      <c r="N19" s="77"/>
      <c r="O19" s="28"/>
      <c r="P19" s="77"/>
      <c r="Q19" s="27">
        <f t="shared" si="3"/>
        <v>35191.6935</v>
      </c>
      <c r="R19" s="27">
        <f>F19+H19+N19+P19</f>
        <v>1</v>
      </c>
    </row>
    <row r="20" spans="1:18" ht="20.1" customHeight="1">
      <c r="A20" s="72" t="s">
        <v>45</v>
      </c>
      <c r="B20" s="46" t="s">
        <v>466</v>
      </c>
      <c r="C20" s="73">
        <f>'VAPT VUPT CAMPOS BELOS'!H49</f>
        <v>44924.987</v>
      </c>
      <c r="D20" s="74">
        <f t="shared" si="0"/>
        <v>0.03975500695185138</v>
      </c>
      <c r="E20" s="75">
        <f t="shared" si="1"/>
        <v>44924.987</v>
      </c>
      <c r="F20" s="76">
        <v>1</v>
      </c>
      <c r="G20" s="28"/>
      <c r="H20" s="77"/>
      <c r="I20" s="28"/>
      <c r="J20" s="77"/>
      <c r="K20" s="28"/>
      <c r="L20" s="77"/>
      <c r="M20" s="28"/>
      <c r="N20" s="77"/>
      <c r="O20" s="28"/>
      <c r="P20" s="77"/>
      <c r="Q20" s="27">
        <f t="shared" si="3"/>
        <v>44924.987</v>
      </c>
      <c r="R20" s="27">
        <f aca="true" t="shared" si="5" ref="R20:R38">F20+H20+N20+P20</f>
        <v>1</v>
      </c>
    </row>
    <row r="21" spans="1:18" s="32" customFormat="1" ht="29.25" customHeight="1">
      <c r="A21" s="72" t="s">
        <v>474</v>
      </c>
      <c r="B21" s="58" t="s">
        <v>467</v>
      </c>
      <c r="C21" s="78">
        <f>'VAPT VUPT CAMPOS BELOS'!H64</f>
        <v>245280.25139999998</v>
      </c>
      <c r="D21" s="79">
        <f t="shared" si="0"/>
        <v>0.21705333158045995</v>
      </c>
      <c r="E21" s="80">
        <f t="shared" si="1"/>
        <v>49056.050279999996</v>
      </c>
      <c r="F21" s="81">
        <v>0.2</v>
      </c>
      <c r="G21" s="75">
        <f>$C21*H21</f>
        <v>98112.10055999999</v>
      </c>
      <c r="H21" s="76">
        <v>0.4</v>
      </c>
      <c r="I21" s="75">
        <f>$C21*J21</f>
        <v>98112.10055999999</v>
      </c>
      <c r="J21" s="81">
        <v>0.4</v>
      </c>
      <c r="K21" s="82"/>
      <c r="L21" s="79"/>
      <c r="M21" s="28"/>
      <c r="N21" s="79"/>
      <c r="O21" s="28"/>
      <c r="P21" s="77"/>
      <c r="Q21" s="27">
        <f t="shared" si="3"/>
        <v>245280.25139999998</v>
      </c>
      <c r="R21" s="27">
        <f t="shared" si="5"/>
        <v>0.6000000000000001</v>
      </c>
    </row>
    <row r="22" spans="1:18" ht="21" customHeight="1">
      <c r="A22" s="72" t="s">
        <v>46</v>
      </c>
      <c r="B22" s="58" t="s">
        <v>468</v>
      </c>
      <c r="C22" s="73">
        <f>'VAPT VUPT CAMPOS BELOS'!H67</f>
        <v>144984.74</v>
      </c>
      <c r="D22" s="74">
        <f t="shared" si="0"/>
        <v>0.1282998556374065</v>
      </c>
      <c r="E22" s="75">
        <f t="shared" si="1"/>
        <v>14498.474</v>
      </c>
      <c r="F22" s="76">
        <v>0.1</v>
      </c>
      <c r="G22" s="75">
        <f>$C22*H22</f>
        <v>28996.948</v>
      </c>
      <c r="H22" s="76">
        <v>0.2</v>
      </c>
      <c r="I22" s="75">
        <f t="shared" si="4"/>
        <v>36246.185</v>
      </c>
      <c r="J22" s="76">
        <v>0.25</v>
      </c>
      <c r="K22" s="75">
        <f t="shared" si="2"/>
        <v>28996.948</v>
      </c>
      <c r="L22" s="76">
        <v>0.2</v>
      </c>
      <c r="M22" s="75">
        <f t="shared" si="2"/>
        <v>28996.948</v>
      </c>
      <c r="N22" s="76">
        <v>0.2</v>
      </c>
      <c r="O22" s="75">
        <f>$C22*P22</f>
        <v>7249.237</v>
      </c>
      <c r="P22" s="76">
        <v>0.05</v>
      </c>
      <c r="Q22" s="27">
        <f t="shared" si="3"/>
        <v>144984.74</v>
      </c>
      <c r="R22" s="27">
        <f t="shared" si="5"/>
        <v>0.55</v>
      </c>
    </row>
    <row r="23" spans="1:18" ht="20.1" customHeight="1">
      <c r="A23" s="72" t="s">
        <v>47</v>
      </c>
      <c r="B23" s="58" t="s">
        <v>469</v>
      </c>
      <c r="C23" s="73">
        <f>'VAPT VUPT CAMPOS BELOS'!H166</f>
        <v>27799.829999999998</v>
      </c>
      <c r="D23" s="74">
        <f t="shared" si="0"/>
        <v>0.02460061780118682</v>
      </c>
      <c r="E23" s="28"/>
      <c r="F23" s="77"/>
      <c r="G23" s="28"/>
      <c r="H23" s="77"/>
      <c r="I23" s="75">
        <f>$C23*J23</f>
        <v>6949.9574999999995</v>
      </c>
      <c r="J23" s="76">
        <v>0.25</v>
      </c>
      <c r="K23" s="75">
        <f t="shared" si="2"/>
        <v>6949.9574999999995</v>
      </c>
      <c r="L23" s="76">
        <v>0.25</v>
      </c>
      <c r="M23" s="75">
        <f>$C23*N23</f>
        <v>6949.9574999999995</v>
      </c>
      <c r="N23" s="76">
        <v>0.25</v>
      </c>
      <c r="O23" s="75">
        <f>$C23*P23</f>
        <v>6949.9574999999995</v>
      </c>
      <c r="P23" s="76">
        <v>0.25</v>
      </c>
      <c r="Q23" s="27">
        <f t="shared" si="3"/>
        <v>27799.829999999998</v>
      </c>
      <c r="R23" s="27">
        <f t="shared" si="5"/>
        <v>0.5</v>
      </c>
    </row>
    <row r="24" spans="1:18" ht="20.1" customHeight="1">
      <c r="A24" s="72" t="s">
        <v>89</v>
      </c>
      <c r="B24" s="58" t="s">
        <v>470</v>
      </c>
      <c r="C24" s="73">
        <f>'VAPT VUPT CAMPOS BELOS'!H171</f>
        <v>40460.7344</v>
      </c>
      <c r="D24" s="74">
        <f t="shared" si="0"/>
        <v>0.03580450178759122</v>
      </c>
      <c r="E24" s="75">
        <f>$C24*F24</f>
        <v>6069.11016</v>
      </c>
      <c r="F24" s="76">
        <v>0.15</v>
      </c>
      <c r="G24" s="75">
        <f>$C24*H24</f>
        <v>8092.14688</v>
      </c>
      <c r="H24" s="76">
        <v>0.2</v>
      </c>
      <c r="I24" s="75">
        <f>$C24*J24</f>
        <v>8092.14688</v>
      </c>
      <c r="J24" s="76">
        <v>0.2</v>
      </c>
      <c r="K24" s="75">
        <f>$C24*L24</f>
        <v>8092.14688</v>
      </c>
      <c r="L24" s="76">
        <v>0.2</v>
      </c>
      <c r="M24" s="75">
        <f>$C24*N24</f>
        <v>6069.11016</v>
      </c>
      <c r="N24" s="76">
        <v>0.15</v>
      </c>
      <c r="O24" s="75">
        <f>$C24*P24</f>
        <v>4046.07344</v>
      </c>
      <c r="P24" s="76">
        <v>0.1</v>
      </c>
      <c r="Q24" s="27">
        <f t="shared" si="3"/>
        <v>40460.7344</v>
      </c>
      <c r="R24" s="27">
        <f t="shared" si="5"/>
        <v>0.6</v>
      </c>
    </row>
    <row r="25" spans="1:18" ht="20.1" customHeight="1">
      <c r="A25" s="72" t="s">
        <v>48</v>
      </c>
      <c r="B25" s="58" t="s">
        <v>471</v>
      </c>
      <c r="C25" s="73">
        <f>'VAPT VUPT CAMPOS BELOS'!H175</f>
        <v>13928.1572</v>
      </c>
      <c r="D25" s="74">
        <f t="shared" si="0"/>
        <v>0.012325300980331477</v>
      </c>
      <c r="E25" s="75">
        <f>$C25*F25</f>
        <v>13928.1572</v>
      </c>
      <c r="F25" s="76">
        <v>1</v>
      </c>
      <c r="G25" s="28"/>
      <c r="H25" s="77"/>
      <c r="I25" s="28"/>
      <c r="J25" s="77"/>
      <c r="K25" s="28"/>
      <c r="L25" s="77"/>
      <c r="M25" s="28"/>
      <c r="N25" s="77"/>
      <c r="O25" s="28"/>
      <c r="P25" s="77"/>
      <c r="Q25" s="27">
        <f t="shared" si="3"/>
        <v>13928.1572</v>
      </c>
      <c r="R25" s="27">
        <f>F25+H25+N25+P25</f>
        <v>1</v>
      </c>
    </row>
    <row r="26" spans="1:18" ht="20.1" customHeight="1">
      <c r="A26" s="72" t="s">
        <v>49</v>
      </c>
      <c r="B26" s="46" t="s">
        <v>472</v>
      </c>
      <c r="C26" s="73">
        <f>'VAPT VUPT CAMPOS BELOS'!H179</f>
        <v>5751.4154</v>
      </c>
      <c r="D26" s="74">
        <f t="shared" si="0"/>
        <v>0.005089540909827866</v>
      </c>
      <c r="E26" s="28"/>
      <c r="F26" s="77"/>
      <c r="G26" s="75">
        <f>$C26*H26</f>
        <v>5751.4154</v>
      </c>
      <c r="H26" s="76">
        <v>1</v>
      </c>
      <c r="I26" s="28"/>
      <c r="J26" s="77"/>
      <c r="K26" s="28"/>
      <c r="L26" s="77"/>
      <c r="M26" s="28"/>
      <c r="N26" s="77"/>
      <c r="O26" s="28"/>
      <c r="P26" s="77"/>
      <c r="Q26" s="27">
        <f t="shared" si="3"/>
        <v>5751.4154</v>
      </c>
      <c r="R26" s="27">
        <f t="shared" si="5"/>
        <v>1</v>
      </c>
    </row>
    <row r="27" spans="1:18" ht="20.1" customHeight="1">
      <c r="A27" s="72" t="s">
        <v>50</v>
      </c>
      <c r="B27" s="58" t="s">
        <v>473</v>
      </c>
      <c r="C27" s="73">
        <f>'VAPT VUPT CAMPOS BELOS'!H182</f>
        <v>21233.7008</v>
      </c>
      <c r="D27" s="74">
        <f t="shared" si="0"/>
        <v>0.01879012058295158</v>
      </c>
      <c r="E27" s="28"/>
      <c r="F27" s="77"/>
      <c r="G27" s="28"/>
      <c r="H27" s="77"/>
      <c r="I27" s="75">
        <f>$C27*J27</f>
        <v>10616.8504</v>
      </c>
      <c r="J27" s="76">
        <v>0.5</v>
      </c>
      <c r="K27" s="75">
        <f>$C27*L27</f>
        <v>10616.8504</v>
      </c>
      <c r="L27" s="76">
        <v>0.5</v>
      </c>
      <c r="M27" s="28"/>
      <c r="N27" s="77"/>
      <c r="O27" s="28"/>
      <c r="P27" s="77"/>
      <c r="Q27" s="27">
        <f t="shared" si="3"/>
        <v>21233.7008</v>
      </c>
      <c r="R27" s="27">
        <f t="shared" si="5"/>
        <v>0</v>
      </c>
    </row>
    <row r="28" spans="1:18" ht="20.1" customHeight="1">
      <c r="A28" s="72" t="s">
        <v>51</v>
      </c>
      <c r="B28" s="58" t="s">
        <v>479</v>
      </c>
      <c r="C28" s="73">
        <f>'VAPT VUPT CAMPOS BELOS'!H190</f>
        <v>39048.30439999999</v>
      </c>
      <c r="D28" s="74">
        <f t="shared" si="0"/>
        <v>0.03455461462637727</v>
      </c>
      <c r="E28" s="28"/>
      <c r="F28" s="77"/>
      <c r="G28" s="28"/>
      <c r="H28" s="77"/>
      <c r="I28" s="75">
        <f>$C28*J28</f>
        <v>9762.076099999998</v>
      </c>
      <c r="J28" s="76">
        <v>0.25</v>
      </c>
      <c r="K28" s="75">
        <f>$C28*L28</f>
        <v>19524.152199999997</v>
      </c>
      <c r="L28" s="76">
        <v>0.5</v>
      </c>
      <c r="M28" s="75">
        <f aca="true" t="shared" si="6" ref="M28:M38">$C28*N28</f>
        <v>9762.076099999998</v>
      </c>
      <c r="N28" s="76">
        <v>0.25</v>
      </c>
      <c r="O28" s="28"/>
      <c r="P28" s="77"/>
      <c r="Q28" s="27">
        <f t="shared" si="3"/>
        <v>39048.30439999999</v>
      </c>
      <c r="R28" s="27">
        <f t="shared" si="5"/>
        <v>0.25</v>
      </c>
    </row>
    <row r="29" spans="1:18" ht="20.1" customHeight="1">
      <c r="A29" s="72" t="s">
        <v>475</v>
      </c>
      <c r="B29" s="58" t="s">
        <v>480</v>
      </c>
      <c r="C29" s="73">
        <f>'VAPT VUPT CAMPOS BELOS'!H193</f>
        <v>5901.2</v>
      </c>
      <c r="D29" s="74">
        <f t="shared" si="0"/>
        <v>0.005222088256236231</v>
      </c>
      <c r="E29" s="28"/>
      <c r="F29" s="77"/>
      <c r="G29" s="28"/>
      <c r="H29" s="77"/>
      <c r="I29" s="28"/>
      <c r="J29" s="77"/>
      <c r="K29" s="28"/>
      <c r="L29" s="77"/>
      <c r="M29" s="75">
        <f t="shared" si="6"/>
        <v>5901.2</v>
      </c>
      <c r="N29" s="76">
        <v>1</v>
      </c>
      <c r="O29" s="28"/>
      <c r="P29" s="77"/>
      <c r="Q29" s="27">
        <f t="shared" si="3"/>
        <v>5901.2</v>
      </c>
      <c r="R29" s="27">
        <f t="shared" si="5"/>
        <v>1</v>
      </c>
    </row>
    <row r="30" spans="1:18" ht="20.1" customHeight="1">
      <c r="A30" s="72" t="s">
        <v>476</v>
      </c>
      <c r="B30" s="58" t="s">
        <v>481</v>
      </c>
      <c r="C30" s="73">
        <f>'VAPT VUPT CAMPOS BELOS'!H202</f>
        <v>29936.533199999998</v>
      </c>
      <c r="D30" s="74">
        <f t="shared" si="0"/>
        <v>0.02649142860030943</v>
      </c>
      <c r="E30" s="28"/>
      <c r="F30" s="77"/>
      <c r="G30" s="28"/>
      <c r="H30" s="77"/>
      <c r="I30" s="75">
        <f>$C30*J30</f>
        <v>11974.61328</v>
      </c>
      <c r="J30" s="76">
        <v>0.4</v>
      </c>
      <c r="K30" s="75">
        <f>$C30*L30</f>
        <v>11974.61328</v>
      </c>
      <c r="L30" s="76">
        <v>0.4</v>
      </c>
      <c r="M30" s="75">
        <f t="shared" si="6"/>
        <v>5987.30664</v>
      </c>
      <c r="N30" s="76">
        <v>0.2</v>
      </c>
      <c r="O30" s="28"/>
      <c r="P30" s="77"/>
      <c r="Q30" s="27">
        <f t="shared" si="3"/>
        <v>29936.533199999998</v>
      </c>
      <c r="R30" s="27">
        <f t="shared" si="5"/>
        <v>0.2</v>
      </c>
    </row>
    <row r="31" spans="1:18" ht="20.1" customHeight="1">
      <c r="A31" s="72" t="s">
        <v>52</v>
      </c>
      <c r="B31" s="46" t="s">
        <v>482</v>
      </c>
      <c r="C31" s="73">
        <f>'VAPT VUPT CAMPOS BELOS'!H207</f>
        <v>7295.9172</v>
      </c>
      <c r="D31" s="74">
        <f t="shared" si="0"/>
        <v>0.006456301011420037</v>
      </c>
      <c r="E31" s="28"/>
      <c r="F31" s="77"/>
      <c r="G31" s="28"/>
      <c r="H31" s="77"/>
      <c r="I31" s="28"/>
      <c r="J31" s="77"/>
      <c r="K31" s="28"/>
      <c r="L31" s="77"/>
      <c r="M31" s="75">
        <f t="shared" si="6"/>
        <v>7295.9172</v>
      </c>
      <c r="N31" s="76">
        <v>1</v>
      </c>
      <c r="O31" s="28"/>
      <c r="P31" s="77"/>
      <c r="Q31" s="27">
        <f t="shared" si="3"/>
        <v>7295.9172</v>
      </c>
      <c r="R31" s="27">
        <f t="shared" si="5"/>
        <v>1</v>
      </c>
    </row>
    <row r="32" spans="1:18" ht="20.1" customHeight="1">
      <c r="A32" s="72" t="s">
        <v>53</v>
      </c>
      <c r="B32" s="46" t="s">
        <v>483</v>
      </c>
      <c r="C32" s="73">
        <f>'VAPT VUPT CAMPOS BELOS'!H215</f>
        <v>54272.3643</v>
      </c>
      <c r="D32" s="74">
        <f t="shared" si="0"/>
        <v>0.04802668546214405</v>
      </c>
      <c r="E32" s="28"/>
      <c r="F32" s="77"/>
      <c r="G32" s="28"/>
      <c r="H32" s="77"/>
      <c r="I32" s="28"/>
      <c r="J32" s="77"/>
      <c r="K32" s="75">
        <f aca="true" t="shared" si="7" ref="K32">$C32*L32</f>
        <v>27136.18215</v>
      </c>
      <c r="L32" s="76">
        <v>0.5</v>
      </c>
      <c r="M32" s="75">
        <f t="shared" si="6"/>
        <v>27136.18215</v>
      </c>
      <c r="N32" s="76">
        <v>0.5</v>
      </c>
      <c r="O32" s="28"/>
      <c r="P32" s="77"/>
      <c r="Q32" s="27">
        <f t="shared" si="3"/>
        <v>54272.3643</v>
      </c>
      <c r="R32" s="27">
        <f t="shared" si="5"/>
        <v>0.5</v>
      </c>
    </row>
    <row r="33" spans="1:18" ht="20.1" customHeight="1">
      <c r="A33" s="72" t="s">
        <v>54</v>
      </c>
      <c r="B33" s="46" t="s">
        <v>484</v>
      </c>
      <c r="C33" s="73">
        <f>'VAPT VUPT CAMPOS BELOS'!H220</f>
        <v>17994.3637</v>
      </c>
      <c r="D33" s="74">
        <f t="shared" si="0"/>
        <v>0.015923567300924143</v>
      </c>
      <c r="E33" s="28"/>
      <c r="F33" s="77"/>
      <c r="G33" s="28"/>
      <c r="H33" s="77"/>
      <c r="I33" s="28"/>
      <c r="J33" s="77"/>
      <c r="K33" s="75">
        <f>$C33*L33</f>
        <v>7197.745480000001</v>
      </c>
      <c r="L33" s="76">
        <v>0.4</v>
      </c>
      <c r="M33" s="75">
        <f t="shared" si="6"/>
        <v>10796.61822</v>
      </c>
      <c r="N33" s="76">
        <v>0.6</v>
      </c>
      <c r="O33" s="28"/>
      <c r="P33" s="77"/>
      <c r="Q33" s="27">
        <f t="shared" si="3"/>
        <v>17994.3637</v>
      </c>
      <c r="R33" s="27">
        <f t="shared" si="5"/>
        <v>0.6</v>
      </c>
    </row>
    <row r="34" spans="1:18" ht="20.1" customHeight="1">
      <c r="A34" s="72" t="s">
        <v>55</v>
      </c>
      <c r="B34" s="46" t="s">
        <v>485</v>
      </c>
      <c r="C34" s="73">
        <f>'VAPT VUPT CAMPOS BELOS'!H233</f>
        <v>160671.2548</v>
      </c>
      <c r="D34" s="74">
        <f t="shared" si="0"/>
        <v>0.14218116193415223</v>
      </c>
      <c r="E34" s="28"/>
      <c r="F34" s="77"/>
      <c r="G34" s="28"/>
      <c r="H34" s="77"/>
      <c r="I34" s="75">
        <f>$C34*J34</f>
        <v>32134.25096</v>
      </c>
      <c r="J34" s="76">
        <v>0.2</v>
      </c>
      <c r="K34" s="75">
        <f>$C34*L34</f>
        <v>64268.50192</v>
      </c>
      <c r="L34" s="76">
        <v>0.4</v>
      </c>
      <c r="M34" s="75">
        <f t="shared" si="6"/>
        <v>64268.50192</v>
      </c>
      <c r="N34" s="76">
        <v>0.4</v>
      </c>
      <c r="O34" s="28"/>
      <c r="P34" s="77"/>
      <c r="Q34" s="27">
        <f t="shared" si="3"/>
        <v>160671.2548</v>
      </c>
      <c r="R34" s="27">
        <f t="shared" si="5"/>
        <v>0.4</v>
      </c>
    </row>
    <row r="35" spans="1:18" ht="20.1" customHeight="1">
      <c r="A35" s="72" t="s">
        <v>56</v>
      </c>
      <c r="B35" s="46" t="s">
        <v>486</v>
      </c>
      <c r="C35" s="73">
        <f>'VAPT VUPT CAMPOS BELOS'!H244</f>
        <v>4360.280000000001</v>
      </c>
      <c r="D35" s="74">
        <f t="shared" si="0"/>
        <v>0.0038584977600999316</v>
      </c>
      <c r="E35" s="28"/>
      <c r="F35" s="77"/>
      <c r="G35" s="28"/>
      <c r="H35" s="77"/>
      <c r="I35" s="28"/>
      <c r="J35" s="77"/>
      <c r="K35" s="28"/>
      <c r="L35" s="77"/>
      <c r="M35" s="75">
        <f aca="true" t="shared" si="8" ref="M35">$C35*N35</f>
        <v>4360.280000000001</v>
      </c>
      <c r="N35" s="76">
        <v>1</v>
      </c>
      <c r="O35" s="75"/>
      <c r="P35" s="76"/>
      <c r="Q35" s="27">
        <f t="shared" si="3"/>
        <v>4360.280000000001</v>
      </c>
      <c r="R35" s="27"/>
    </row>
    <row r="36" spans="1:18" ht="20.1" customHeight="1">
      <c r="A36" s="72" t="s">
        <v>107</v>
      </c>
      <c r="B36" s="46" t="s">
        <v>487</v>
      </c>
      <c r="C36" s="73">
        <f>'VAPT VUPT CAMPOS BELOS'!H251</f>
        <v>99025.92000000001</v>
      </c>
      <c r="D36" s="74">
        <f t="shared" si="0"/>
        <v>0.08762998947586738</v>
      </c>
      <c r="E36" s="75">
        <f>$C36*F36</f>
        <v>12378.240000000002</v>
      </c>
      <c r="F36" s="76">
        <v>0.125</v>
      </c>
      <c r="G36" s="75">
        <f>$C36*H36</f>
        <v>17329.536</v>
      </c>
      <c r="H36" s="76">
        <v>0.175</v>
      </c>
      <c r="I36" s="75">
        <f>$C36*J36</f>
        <v>17329.536</v>
      </c>
      <c r="J36" s="76">
        <v>0.175</v>
      </c>
      <c r="K36" s="75">
        <f>$C36*L36</f>
        <v>17329.536</v>
      </c>
      <c r="L36" s="76">
        <v>0.175</v>
      </c>
      <c r="M36" s="75">
        <f>$C36*N36</f>
        <v>17329.536</v>
      </c>
      <c r="N36" s="76">
        <v>0.175</v>
      </c>
      <c r="O36" s="75">
        <f>$C36*P36</f>
        <v>17329.536</v>
      </c>
      <c r="P36" s="76">
        <v>0.175</v>
      </c>
      <c r="Q36" s="27">
        <f t="shared" si="3"/>
        <v>99025.92000000001</v>
      </c>
      <c r="R36" s="27"/>
    </row>
    <row r="37" spans="1:18" ht="20.1" customHeight="1">
      <c r="A37" s="72" t="s">
        <v>57</v>
      </c>
      <c r="B37" s="46" t="s">
        <v>488</v>
      </c>
      <c r="C37" s="73">
        <f>'VAPT VUPT CAMPOS BELOS'!H260</f>
        <v>43456.19460000001</v>
      </c>
      <c r="D37" s="74">
        <f t="shared" si="0"/>
        <v>0.03845524359136724</v>
      </c>
      <c r="E37" s="28"/>
      <c r="F37" s="77"/>
      <c r="G37" s="28"/>
      <c r="H37" s="77"/>
      <c r="I37" s="28"/>
      <c r="J37" s="77"/>
      <c r="K37" s="75">
        <f>$C37*L37</f>
        <v>8691.238920000002</v>
      </c>
      <c r="L37" s="76">
        <v>0.2</v>
      </c>
      <c r="M37" s="75">
        <f>$C37*N37</f>
        <v>17382.477840000003</v>
      </c>
      <c r="N37" s="76">
        <v>0.4</v>
      </c>
      <c r="O37" s="75">
        <f>$C37*P37</f>
        <v>17382.477840000003</v>
      </c>
      <c r="P37" s="76">
        <v>0.4</v>
      </c>
      <c r="Q37" s="27">
        <f t="shared" si="3"/>
        <v>43456.1946</v>
      </c>
      <c r="R37" s="27"/>
    </row>
    <row r="38" spans="1:18" ht="20.1" customHeight="1">
      <c r="A38" s="72" t="s">
        <v>108</v>
      </c>
      <c r="B38" s="46" t="s">
        <v>489</v>
      </c>
      <c r="C38" s="73">
        <f>'VAPT VUPT CAMPOS BELOS'!H270</f>
        <v>31110.711916</v>
      </c>
      <c r="D38" s="74">
        <f t="shared" si="0"/>
        <v>0.027530482501811865</v>
      </c>
      <c r="E38" s="75">
        <f>$C38*F38</f>
        <v>3111.0711916</v>
      </c>
      <c r="F38" s="76">
        <v>0.1</v>
      </c>
      <c r="G38" s="75">
        <f>$C38*H38</f>
        <v>3111.0711916</v>
      </c>
      <c r="H38" s="76">
        <v>0.1</v>
      </c>
      <c r="I38" s="75">
        <f>$C38*J38</f>
        <v>6222.1423832</v>
      </c>
      <c r="J38" s="76">
        <v>0.2</v>
      </c>
      <c r="K38" s="75">
        <f>$C38*L38</f>
        <v>6222.1423832</v>
      </c>
      <c r="L38" s="76">
        <v>0.2</v>
      </c>
      <c r="M38" s="75">
        <f t="shared" si="6"/>
        <v>6222.1423832</v>
      </c>
      <c r="N38" s="76">
        <v>0.2</v>
      </c>
      <c r="O38" s="75">
        <f>$C38*P38</f>
        <v>6222.1423832</v>
      </c>
      <c r="P38" s="76">
        <v>0.2</v>
      </c>
      <c r="Q38" s="27">
        <f t="shared" si="3"/>
        <v>31110.711916</v>
      </c>
      <c r="R38" s="27">
        <f t="shared" si="5"/>
        <v>0.6000000000000001</v>
      </c>
    </row>
    <row r="39" spans="1:17" ht="20.1" customHeight="1">
      <c r="A39" s="83"/>
      <c r="B39" s="83"/>
      <c r="C39" s="84">
        <f>SUM(C17:C38)</f>
        <v>1130046.0104160002</v>
      </c>
      <c r="D39" s="85">
        <f>SUM(D17:D38)</f>
        <v>0.9999999999999998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27">
        <f>SUM(Q17:Q38)</f>
        <v>1130046.0104160002</v>
      </c>
    </row>
    <row r="40" spans="1:18" ht="20.1" customHeight="1">
      <c r="A40" s="141"/>
      <c r="B40" s="142"/>
      <c r="C40" s="142" t="s">
        <v>58</v>
      </c>
      <c r="D40" s="142"/>
      <c r="E40" s="87">
        <f>SUM(E17:E38)</f>
        <v>206445.60627159997</v>
      </c>
      <c r="F40" s="85">
        <f>SUMPRODUCT($D17:$D38,F17:F38)</f>
        <v>0.18268778825704793</v>
      </c>
      <c r="G40" s="87">
        <f>SUM(G17:G38)</f>
        <v>168566.4370916</v>
      </c>
      <c r="H40" s="85">
        <f>SUMPRODUCT($D17:$D38,H17:H38)</f>
        <v>0.14916776444310104</v>
      </c>
      <c r="I40" s="87">
        <f>SUM(I17:I38)</f>
        <v>244613.0781232</v>
      </c>
      <c r="J40" s="85">
        <f>SUMPRODUCT($D17:$D38,J17:J38)</f>
        <v>0.2164629367906457</v>
      </c>
      <c r="K40" s="87">
        <f>SUM(K17:K38)</f>
        <v>222739.11876319998</v>
      </c>
      <c r="L40" s="85">
        <f>SUMPRODUCT($D17:$D38,L17:L38)</f>
        <v>0.19710623878155528</v>
      </c>
      <c r="M40" s="87">
        <f>SUM(M17:M38)</f>
        <v>224197.3577632</v>
      </c>
      <c r="N40" s="85">
        <f>SUMPRODUCT($D17:$D38,N17:N38)</f>
        <v>0.19839666323025823</v>
      </c>
      <c r="O40" s="87">
        <f>SUM(O17:O38)</f>
        <v>63484.41240320001</v>
      </c>
      <c r="P40" s="85">
        <f>SUMPRODUCT($D17:$D38,P17:P38)</f>
        <v>0.05617860849739179</v>
      </c>
      <c r="Q40" s="21">
        <f>E40+G40+M40+O40</f>
        <v>662693.8135296</v>
      </c>
      <c r="R40" s="21"/>
    </row>
    <row r="41" spans="1:17" ht="20.1" customHeight="1">
      <c r="A41" s="142"/>
      <c r="B41" s="142"/>
      <c r="C41" s="142" t="s">
        <v>59</v>
      </c>
      <c r="D41" s="142"/>
      <c r="E41" s="87">
        <f>E40</f>
        <v>206445.60627159997</v>
      </c>
      <c r="F41" s="85">
        <f>F40</f>
        <v>0.18268778825704793</v>
      </c>
      <c r="G41" s="87">
        <f aca="true" t="shared" si="9" ref="G41:P41">E41+G40</f>
        <v>375012.0433632</v>
      </c>
      <c r="H41" s="85">
        <f t="shared" si="9"/>
        <v>0.331855552700149</v>
      </c>
      <c r="I41" s="87">
        <f>I40</f>
        <v>244613.0781232</v>
      </c>
      <c r="J41" s="85">
        <f>J40</f>
        <v>0.2164629367906457</v>
      </c>
      <c r="K41" s="87">
        <f>K40</f>
        <v>222739.11876319998</v>
      </c>
      <c r="L41" s="85">
        <f>L40</f>
        <v>0.19710623878155528</v>
      </c>
      <c r="M41" s="87">
        <f>G41+M40</f>
        <v>599209.4011264</v>
      </c>
      <c r="N41" s="85">
        <f>H41+N40</f>
        <v>0.5302522159304073</v>
      </c>
      <c r="O41" s="87">
        <f t="shared" si="9"/>
        <v>662693.8135296</v>
      </c>
      <c r="P41" s="85">
        <f t="shared" si="9"/>
        <v>0.586430824427799</v>
      </c>
      <c r="Q41" s="21"/>
    </row>
    <row r="42" spans="1:18" ht="22.5" customHeight="1">
      <c r="A42" s="83"/>
      <c r="B42" s="88" t="s">
        <v>60</v>
      </c>
      <c r="C42" s="135" t="s">
        <v>61</v>
      </c>
      <c r="D42" s="135"/>
      <c r="E42" s="87">
        <f>SUM(E17:E38)*(1+$B$43)</f>
        <v>256178.3528224284</v>
      </c>
      <c r="F42" s="85">
        <f>SUMPRODUCT(D17:D38,F17:F38)</f>
        <v>0.18268778825704793</v>
      </c>
      <c r="G42" s="87">
        <f>SUM(G17:G38)*(1+$B$43)</f>
        <v>209174.09178696643</v>
      </c>
      <c r="H42" s="85">
        <f>SUMPRODUCT(D17:D38,H17:H38)</f>
        <v>0.14916776444310104</v>
      </c>
      <c r="I42" s="87">
        <f>SUM(I17:I38)*(1+$B$43)</f>
        <v>303540.36864307884</v>
      </c>
      <c r="J42" s="85">
        <f>SUMPRODUCT(H17:H38,J17:J38)</f>
        <v>0.3431250000000001</v>
      </c>
      <c r="K42" s="87">
        <f>SUM(K17:K38)*(1+$B$43)</f>
        <v>276396.97247325483</v>
      </c>
      <c r="L42" s="85">
        <f>SUMPRODUCT(J17:J38,L17:L38)</f>
        <v>0.8706250000000001</v>
      </c>
      <c r="M42" s="87">
        <f>SUM(M17:M38)*(1+$B$43)</f>
        <v>278206.50124835485</v>
      </c>
      <c r="N42" s="85">
        <f>SUMPRODUCT(D17:D38,N17:N38)</f>
        <v>0.19839666323025823</v>
      </c>
      <c r="O42" s="87">
        <f>SUM(O17:O38)*(1+$B$43)</f>
        <v>78777.80735113089</v>
      </c>
      <c r="P42" s="85">
        <f>SUMPRODUCT(D17:D38,P17:P38)</f>
        <v>0.05617860849739179</v>
      </c>
      <c r="R42" s="21"/>
    </row>
    <row r="43" spans="1:16" ht="22.5" customHeight="1">
      <c r="A43" s="83"/>
      <c r="B43" s="89">
        <v>0.2409</v>
      </c>
      <c r="C43" s="142" t="s">
        <v>62</v>
      </c>
      <c r="D43" s="142"/>
      <c r="E43" s="87">
        <f>E42</f>
        <v>256178.3528224284</v>
      </c>
      <c r="F43" s="85">
        <f>F42</f>
        <v>0.18268778825704793</v>
      </c>
      <c r="G43" s="87">
        <f>E43+G42</f>
        <v>465352.4446093948</v>
      </c>
      <c r="H43" s="85">
        <f aca="true" t="shared" si="10" ref="H43:P43">F43+H42</f>
        <v>0.331855552700149</v>
      </c>
      <c r="I43" s="87">
        <f>I42+G43</f>
        <v>768892.8132524737</v>
      </c>
      <c r="J43" s="85">
        <f>J42</f>
        <v>0.3431250000000001</v>
      </c>
      <c r="K43" s="87">
        <f>K42+I43</f>
        <v>1045289.7857257286</v>
      </c>
      <c r="L43" s="85">
        <f>L42</f>
        <v>0.8706250000000001</v>
      </c>
      <c r="M43" s="87">
        <f>K43+M42</f>
        <v>1323496.2869740834</v>
      </c>
      <c r="N43" s="85">
        <f>H43+N42</f>
        <v>0.5302522159304073</v>
      </c>
      <c r="O43" s="87">
        <f>M43+O42</f>
        <v>1402274.0943252144</v>
      </c>
      <c r="P43" s="85">
        <f t="shared" si="10"/>
        <v>0.586430824427799</v>
      </c>
    </row>
    <row r="44" spans="1:16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2.75">
      <c r="A46" s="22"/>
      <c r="B46" s="22"/>
      <c r="C46" s="140"/>
      <c r="D46" s="14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2.75">
      <c r="A47" s="22"/>
      <c r="B47" s="22"/>
      <c r="C47" s="140"/>
      <c r="D47" s="140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8">
        <f>$C51*P51</f>
        <v>0</v>
      </c>
      <c r="P51" s="22"/>
    </row>
    <row r="52" spans="1:16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2.75">
      <c r="A60" s="148"/>
      <c r="B60" s="148"/>
      <c r="C60" s="148"/>
      <c r="D60" s="154"/>
      <c r="E60" s="154"/>
      <c r="F60" s="154"/>
      <c r="G60" s="154"/>
      <c r="H60" s="136"/>
      <c r="I60" s="136"/>
      <c r="J60" s="136"/>
      <c r="K60" s="136"/>
      <c r="L60" s="136"/>
      <c r="M60" s="136"/>
      <c r="N60" s="23"/>
      <c r="O60" s="136"/>
      <c r="P60" s="136"/>
    </row>
    <row r="61" spans="1:16" ht="12.75">
      <c r="A61" s="148"/>
      <c r="B61" s="148"/>
      <c r="C61" s="148"/>
      <c r="D61" s="154"/>
      <c r="E61" s="154"/>
      <c r="F61" s="154"/>
      <c r="G61" s="154"/>
      <c r="H61" s="136"/>
      <c r="I61" s="136"/>
      <c r="J61" s="136"/>
      <c r="K61" s="136"/>
      <c r="L61" s="136"/>
      <c r="M61" s="136"/>
      <c r="N61" s="23"/>
      <c r="O61" s="136"/>
      <c r="P61" s="136"/>
    </row>
    <row r="62" spans="1:16" ht="12.75">
      <c r="A62" s="148"/>
      <c r="B62" s="148"/>
      <c r="C62" s="148"/>
      <c r="D62" s="154"/>
      <c r="E62" s="154"/>
      <c r="F62" s="154"/>
      <c r="G62" s="154"/>
      <c r="H62" s="136"/>
      <c r="I62" s="136"/>
      <c r="J62" s="136"/>
      <c r="K62" s="136"/>
      <c r="L62" s="136"/>
      <c r="M62" s="136"/>
      <c r="N62" s="23"/>
      <c r="O62" s="136"/>
      <c r="P62" s="136"/>
    </row>
    <row r="79" spans="1:16" ht="16.5" customHeight="1">
      <c r="A79" s="16" t="s">
        <v>63</v>
      </c>
      <c r="B79" s="17"/>
      <c r="C79" s="24"/>
      <c r="D79" s="21"/>
      <c r="E79" s="21"/>
      <c r="F79" s="21"/>
      <c r="M79" s="21"/>
      <c r="P79" s="21"/>
    </row>
    <row r="80" spans="1:16" ht="16.5" customHeight="1">
      <c r="A80" s="158" t="s">
        <v>66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6"/>
      <c r="O80" s="16"/>
      <c r="P80" s="16"/>
    </row>
    <row r="81" spans="1:16" ht="16.5" customHeight="1">
      <c r="A81" s="159" t="s">
        <v>64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25"/>
      <c r="O81" s="25"/>
      <c r="P81" s="25"/>
    </row>
    <row r="82" spans="1:16" ht="16.5" customHeight="1">
      <c r="A82" s="157" t="s">
        <v>65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26"/>
      <c r="O82" s="26"/>
      <c r="P82" s="26"/>
    </row>
  </sheetData>
  <mergeCells count="47">
    <mergeCell ref="D60:G60"/>
    <mergeCell ref="I14:J14"/>
    <mergeCell ref="I15:I16"/>
    <mergeCell ref="J15:J16"/>
    <mergeCell ref="K14:L14"/>
    <mergeCell ref="K15:K16"/>
    <mergeCell ref="L15:L16"/>
    <mergeCell ref="A82:M82"/>
    <mergeCell ref="A61:C61"/>
    <mergeCell ref="A62:C62"/>
    <mergeCell ref="H61:M61"/>
    <mergeCell ref="H62:M62"/>
    <mergeCell ref="D61:G61"/>
    <mergeCell ref="A80:M80"/>
    <mergeCell ref="A81:M81"/>
    <mergeCell ref="O62:P62"/>
    <mergeCell ref="O14:P14"/>
    <mergeCell ref="O15:O16"/>
    <mergeCell ref="P15:P16"/>
    <mergeCell ref="F15:F16"/>
    <mergeCell ref="G14:H14"/>
    <mergeCell ref="D62:G62"/>
    <mergeCell ref="C14:D14"/>
    <mergeCell ref="H60:M60"/>
    <mergeCell ref="G15:G16"/>
    <mergeCell ref="C41:D41"/>
    <mergeCell ref="M14:N14"/>
    <mergeCell ref="M15:M16"/>
    <mergeCell ref="N15:N16"/>
    <mergeCell ref="E14:F14"/>
    <mergeCell ref="E15:E16"/>
    <mergeCell ref="B10:H10"/>
    <mergeCell ref="A12:P12"/>
    <mergeCell ref="C42:D42"/>
    <mergeCell ref="O61:P61"/>
    <mergeCell ref="O60:P60"/>
    <mergeCell ref="H15:H16"/>
    <mergeCell ref="C15:C16"/>
    <mergeCell ref="D15:D16"/>
    <mergeCell ref="C46:D46"/>
    <mergeCell ref="A40:B41"/>
    <mergeCell ref="C40:D40"/>
    <mergeCell ref="A14:A16"/>
    <mergeCell ref="B14:B16"/>
    <mergeCell ref="C47:D47"/>
    <mergeCell ref="C43:D43"/>
    <mergeCell ref="A60:C60"/>
  </mergeCells>
  <printOptions horizontalCentered="1"/>
  <pageMargins left="0.1968503937007874" right="0.15748031496062992" top="0.11811023622047245" bottom="0.2362204724409449" header="0" footer="0"/>
  <pageSetup horizontalDpi="600" verticalDpi="600" orientation="landscape" scale="6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Tarquinio</dc:creator>
  <cp:keywords/>
  <dc:description/>
  <cp:lastModifiedBy>PC</cp:lastModifiedBy>
  <cp:lastPrinted>2014-01-31T14:21:16Z</cp:lastPrinted>
  <dcterms:created xsi:type="dcterms:W3CDTF">2094-09-15T23:21:08Z</dcterms:created>
  <dcterms:modified xsi:type="dcterms:W3CDTF">2014-01-31T14:22:36Z</dcterms:modified>
  <cp:category/>
  <cp:version/>
  <cp:contentType/>
  <cp:contentStatus/>
</cp:coreProperties>
</file>